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Projects\NBA-Model\"/>
    </mc:Choice>
  </mc:AlternateContent>
  <xr:revisionPtr revIDLastSave="0" documentId="13_ncr:1_{34099554-7143-473A-AD7A-1B9BD516437F}" xr6:coauthVersionLast="47" xr6:coauthVersionMax="47" xr10:uidLastSave="{00000000-0000-0000-0000-000000000000}"/>
  <bookViews>
    <workbookView xWindow="-110" yWindow="-110" windowWidth="19420" windowHeight="10300" activeTab="1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<sst xmlns="http://schemas.openxmlformats.org/spreadsheetml/2006/main" count="275" uniqueCount="168">
  <si>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</si>
  <si>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</si>
  <si>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</si>
  <si>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</si>
  <si>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</si>
  <si>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</si>
  <si>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</si>
  <si>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</si>
  <si>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</si>
  <si>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</si>
  <si>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</si>
  <si>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</si>
  <si>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</si>
  <si>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</si>
  <si>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</si>
  <si>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</si>
  <si>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</si>
  <si>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</si>
  <si>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</si>
  <si>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</si>
  <si>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</si>
  <si>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</si>
  <si>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</si>
  <si>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</si>
  <si>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</si>
  <si>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</si>
  <si>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</si>
  <si>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</si>
  <si>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</si>
  <si>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</si>
  <si>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</si>
  <si>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</si>
  <si>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</si>
  <si>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</si>
  <si>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</si>
  <si>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</si>
  <si>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</si>
  <si>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</si>
  <si>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</si>
  <si>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</si>
  <si>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</si>
  <si>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</si>
  <si>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</si>
  <si>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</si>
  <si>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</si>
  <si>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</si>
  <si>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</si>
  <si>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</si>
  <si>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</si>
  <si>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</si>
  <si>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</si>
  <si>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</si>
  <si>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</si>
  <si>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</si>
  <si>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</si>
  <si>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</si>
  <si>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</si>
  <si>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</si>
  <si>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</si>
  <si>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</si>
  <si>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</si>
  <si>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</si>
  <si>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</si>
  <si>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</si>
  <si>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</si>
  <si>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</si>
  <si>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</si>
  <si>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</si>
  <si>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</si>
  <si>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</si>
  <si>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</si>
  <si>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</si>
  <si>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</si>
  <si>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</si>
  <si>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</si>
  <si>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</si>
  <si>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</si>
  <si>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+3.4</t>
  </si>
  <si>
    <t>Jarrett Allen</t>
  </si>
  <si>
    <t>+3.0</t>
  </si>
  <si>
    <t>De'Andre Hunter</t>
  </si>
  <si>
    <t>+0.5</t>
  </si>
  <si>
    <t>−0.3</t>
  </si>
  <si>
    <t>+0.2</t>
  </si>
  <si>
    <t>Max Strus</t>
  </si>
  <si>
    <t>+0.7</t>
  </si>
  <si>
    <t>+0.3</t>
  </si>
  <si>
    <t>+1.0</t>
  </si>
  <si>
    <t>Ty Jerome</t>
  </si>
  <si>
    <t>+2.0</t>
  </si>
  <si>
    <t>+0.1</t>
  </si>
  <si>
    <t>+2.1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</si>
  <si>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</si>
  <si>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</si>
  <si>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</si>
  <si>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</si>
  <si>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</si>
  <si>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</si>
  <si>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</si>
  <si>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</si>
  <si>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</si>
  <si>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−0.9</t>
  </si>
  <si>
    <t>−0.2</t>
  </si>
  <si>
    <t>−1.2</t>
  </si>
  <si>
    <t>Craig Porter Jr.</t>
  </si>
  <si>
    <t>−1.8</t>
  </si>
  <si>
    <t>−1.1</t>
  </si>
  <si>
    <t>−2.9</t>
  </si>
  <si>
    <t>Emoni Bates</t>
  </si>
  <si>
    <t>−1.0</t>
  </si>
  <si>
    <t>−0.7</t>
  </si>
  <si>
    <t>−1.7</t>
  </si>
  <si>
    <t>Tristan Thompson</t>
  </si>
  <si>
    <t>−3.6</t>
  </si>
  <si>
    <t>−4.0</t>
  </si>
  <si>
    <t>Nae'Qwan Tomlin</t>
  </si>
  <si>
    <t>−2.0</t>
  </si>
  <si>
    <t>−2.4</t>
  </si>
  <si>
    <t>Luke Travers</t>
  </si>
  <si>
    <t>−2.7</t>
  </si>
  <si>
    <t>−3.8</t>
  </si>
  <si>
    <t>Jaylon Tyson</t>
  </si>
  <si>
    <t>−1.3</t>
  </si>
  <si>
    <t>+4.7</t>
  </si>
  <si>
    <t>+5.6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</si>
  <si>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</si>
  <si>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</si>
  <si>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</si>
  <si>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</si>
  <si>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</si>
  <si>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</si>
  <si>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</si>
  <si>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</si>
  <si>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</si>
  <si>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</si>
  <si>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</si>
  <si>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</si>
  <si>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</si>
  <si>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</si>
  <si>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</si>
  <si>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</si>
  <si>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</si>
  <si>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</si>
  <si>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</si>
  <si>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</si>
  <si>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</si>
  <si>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</si>
  <si>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</si>
  <si>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</si>
  <si>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</si>
  <si>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</si>
  <si>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</si>
  <si>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</si>
  <si>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</si>
  <si>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</si>
  <si>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</si>
  <si>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</si>
  <si>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</si>
  <si>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</si>
  <si>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</si>
  <si>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</si>
  <si>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</si>
  <si>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</si>
  <si>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</si>
  <si>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</si>
  <si>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+0.0</t>
  </si>
  <si>
    <t>Corner 3</t>
  </si>
  <si>
    <t>&lt;=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</si>
</sst>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164" fontId="3" fillId="5" borderId="6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D16" sqref="D16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25" t="s">
        <v>150</v>
      </c>
      <c r="C2" s="6" t="s">
        <v>61</v>
      </c>
      <c r="D2" s="6" t="s">
        <v>62</v>
      </c>
      <c r="E2" s="6" t="s">
        <v>63</v>
      </c>
      <c r="F2" s="6" t="s">
        <v>166</v>
      </c>
      <c r="G2" s="7" t="s">
        <v>149</v>
      </c>
    </row>
    <row r="3" spans="2:7" ht="15" thickBot="1" x14ac:dyDescent="0.4">
      <c r="B3" s="26"/>
      <c r="C3" s="8">
        <f>AVERAGE(NBA__Team_Defense[Restricted Area FG%])</f>
        <v>0.66313333333333335</v>
      </c>
      <c r="D3" s="8">
        <f>AVERAGE(NBA__Team_Defense[In The Paint(Non-RA) FG%])</f>
        <v>0.44223333333333337</v>
      </c>
      <c r="E3" s="8">
        <f>AVERAGE(NBA__Team_Defense[Mid-Range FG%])</f>
        <v>0.41646666666666682</v>
      </c>
      <c r="F3" s="8">
        <f>AVERAGE(NBA__Team_Defense[Corner 3 FG%])</f>
        <v>0.38746666666666663</v>
      </c>
      <c r="G3" s="9">
        <f>AVERAGE(NBA__Team_Defense[Above the Break 3 FG%])</f>
        <v>0.35283333333333328</v>
      </c>
    </row>
    <row r="4" spans="2:7" ht="15" thickBot="1" x14ac:dyDescent="0.4"/>
    <row r="5" spans="2:7" x14ac:dyDescent="0.35">
      <c r="B5" s="10" t="s">
        <v>64</v>
      </c>
      <c r="C5" s="11" t="s">
        <v>127</v>
      </c>
      <c r="D5" s="12" t="s">
        <v>130</v>
      </c>
      <c r="E5" s="12" t="s">
        <v>133</v>
      </c>
      <c r="F5" s="12" t="s">
        <v>142</v>
      </c>
      <c r="G5" s="13" t="s">
        <v>148</v>
      </c>
    </row>
    <row r="6" spans="2:7" ht="15" thickBot="1" x14ac:dyDescent="0.4">
      <c r="B6" s="14" t="s">
        <v>36</v>
      </c>
      <c r="C6" s="15">
        <f>VLOOKUP(B6,NBA__Team_Defense[],4,0)</f>
        <v>0.63900000000000001</v>
      </c>
      <c r="D6" s="15">
        <f>VLOOKUP(B6,NBA__Team_Defense[],7,0)</f>
        <v>0.436</v>
      </c>
      <c r="E6" s="15">
        <f>VLOOKUP(B6,NBA__Team_Defense[[Team]:[Mid-Range FG%]],10,0)</f>
        <v>0.42399999999999999</v>
      </c>
      <c r="F6" s="15">
        <f>VLOOKUP(B6,NBA__Team_Defense[[Team]:[Corner 3 FG%]],19,0)</f>
        <v>0.38700000000000001</v>
      </c>
      <c r="G6" s="20">
        <f>VLOOKUP(B6,NBA__Team_Defense[],22,0)</f>
        <v>0.34299999999999997</v>
      </c>
    </row>
    <row r="7" spans="2:7" ht="15" thickBot="1" x14ac:dyDescent="0.4"/>
    <row r="8" spans="2:7" x14ac:dyDescent="0.35">
      <c r="B8" s="16" t="s">
        <v>65</v>
      </c>
      <c r="C8" s="17" t="s">
        <v>127</v>
      </c>
      <c r="D8" s="18" t="s">
        <v>130</v>
      </c>
      <c r="E8" s="18" t="s">
        <v>133</v>
      </c>
      <c r="F8" s="18" t="s">
        <v>142</v>
      </c>
      <c r="G8" s="19" t="s">
        <v>148</v>
      </c>
    </row>
    <row r="9" spans="2:7" ht="15" thickBot="1" x14ac:dyDescent="0.4">
      <c r="B9" s="14" t="s">
        <v>12</v>
      </c>
      <c r="C9" s="15">
        <f>VLOOKUP(B9,NBA__Team_Defense[],4,0)</f>
        <v>0.70700000000000007</v>
      </c>
      <c r="D9" s="15">
        <f>VLOOKUP(B9,NBA__Team_Defense[],7,0)</f>
        <v>0.41000000000000003</v>
      </c>
      <c r="E9" s="15">
        <f>VLOOKUP(B9,NBA__Team_Defense[[Team]:[Mid-Range FG%]],10,0)</f>
        <v>0.41200000000000003</v>
      </c>
      <c r="F9" s="15">
        <f>VLOOKUP(B9,NBA__Team_Defense[[Team]:[Corner 3 FG%]],19,0)</f>
        <v>0.41200000000000003</v>
      </c>
      <c r="G9" s="20">
        <f>VLOOKUP(B9,NBA__Team_Defense[],22,0)</f>
        <v>0.35100000000000003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tabSelected="1" zoomScale="112" workbookViewId="0">
      <selection activeCell="N16" sqref="N16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1.81640625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x14ac:dyDescent="0.35">
      <c r="B2" s="1" t="s">
        <v>152</v>
      </c>
      <c r="C2" s="3"/>
      <c r="D2" s="3"/>
    </row>
    <row r="3" spans="2:15" ht="15" customHeight="1" x14ac:dyDescent="0.35">
      <c r="B3" s="21" t="s">
        <v>153</v>
      </c>
      <c r="C3" s="21" t="s">
        <v>2</v>
      </c>
      <c r="D3" s="21" t="s">
        <v>156</v>
      </c>
      <c r="E3" s="21" t="s">
        <v>154</v>
      </c>
      <c r="F3" s="21" t="s">
        <v>157</v>
      </c>
      <c r="G3" s="21" t="s">
        <v>155</v>
      </c>
      <c r="H3" s="21" t="s">
        <v>162</v>
      </c>
      <c r="I3" s="21" t="s">
        <v>40</v>
      </c>
      <c r="J3" s="22" t="s">
        <v>159</v>
      </c>
      <c r="K3" s="23" t="s">
        <v>160</v>
      </c>
      <c r="L3" s="22" t="s">
        <v>161</v>
      </c>
      <c r="N3" s="21" t="s">
        <v>158</v>
      </c>
      <c r="O3" s="21" t="s">
        <v>167</v>
      </c>
    </row>
    <row r="4" spans="2:15" x14ac:dyDescent="0.35">
      <c r="B4" t="s">
        <v>70</v>
      </c>
      <c r="C4" t="s">
        <v>18</v>
      </c>
      <c r="D4">
        <v>4.5</v>
      </c>
      <c r="E4">
        <v>3.5</v>
      </c>
      <c r="F4">
        <v>2.5</v>
      </c>
      <c r="G4">
        <v>18.5</v>
      </c>
      <c r="H4">
        <f>VLOOKUP(C4,NBA__Team_Possessions_game[[Team]:[2024]],2,0)</f>
        <v>103.3</v>
      </c>
      <c r="I4">
        <f>VLOOKUP(B4,NBA__Cleaveland_Cavaliers[[Name]:[MPG]],2,0)</f>
        <v>29.9</v>
      </c>
      <c r="J4">
        <f>VLOOKUP(B4,NBA__Cleaveland_Cavaliers[[Name]:[2PM]],11,0)</f>
        <v>6.6928999999999998</v>
      </c>
      <c r="K4">
        <f>VLOOKUP(B4,NBA__Cleaveland_Cavaliers[[Name]:[3PM]],14,0)</f>
        <v>4.3343999999999996</v>
      </c>
      <c r="L4">
        <f>VLOOKUP(B4,NBA__Cleaveland_Cavaliers[[Name]:[FTM]],17,0)</f>
        <v>4.33</v>
      </c>
      <c r="N4" s="24">
        <f>J4*(I4/48)*(H4/100)</f>
        <v>4.3066998839583333</v>
      </c>
      <c r="O4" s="24" t="str">
        <f>IF(N4&gt;D4,"Over","Under")</f>
        <v>Under</v>
      </c>
    </row>
    <row r="5" spans="2:15" x14ac:dyDescent="0.35">
      <c r="N5" s="21" t="s">
        <v>163</v>
      </c>
      <c r="O5" s="21" t="s">
        <v>167</v>
      </c>
    </row>
    <row r="6" spans="2:15" x14ac:dyDescent="0.35">
      <c r="N6" s="24">
        <f>K4*(I4/48)*(H4/100)</f>
        <v>2.78906901</v>
      </c>
      <c r="O6" s="24" t="str">
        <f>IF(N6&gt;E4,"Over","Under")</f>
        <v>Under</v>
      </c>
    </row>
    <row r="7" spans="2:15" x14ac:dyDescent="0.35">
      <c r="N7" s="21" t="s">
        <v>164</v>
      </c>
      <c r="O7" s="21" t="s">
        <v>167</v>
      </c>
    </row>
    <row r="8" spans="2:15" x14ac:dyDescent="0.35">
      <c r="N8" s="24">
        <f>L4*(H4/100)*(I4/48)</f>
        <v>2.7862377291666665</v>
      </c>
      <c r="O8" s="24" t="str">
        <f>IF(N8&gt;F4,"Over","Under")</f>
        <v>Over</v>
      </c>
    </row>
    <row r="9" spans="2:15" x14ac:dyDescent="0.35">
      <c r="N9" s="21" t="s">
        <v>0</v>
      </c>
      <c r="O9" s="21" t="s">
        <v>167</v>
      </c>
    </row>
    <row r="10" spans="2:15" x14ac:dyDescent="0.35">
      <c r="N10" s="24">
        <f>2*N4+3*N6+N8</f>
        <v>19.766844527083329</v>
      </c>
      <c r="O10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topLeftCell="L1" zoomScale="70" workbookViewId="0">
      <selection activeCell="C3" sqref="C3"/>
    </sheetView>
  </sheetViews>
  <sheetFormatPr defaultRowHeight="14.5" x14ac:dyDescent="0.35"/>
  <cols>
    <col min="1" max="1" width="8.7265625" customWidth="1"/>
    <col min="2" max="2" width="15.26953125" bestFit="1" customWidth="1"/>
    <col min="3" max="3" width="6.90625" bestFit="1" customWidth="1"/>
    <col min="4" max="4" width="6.7265625" bestFit="1" customWidth="1"/>
    <col min="5" max="6" width="6.36328125" bestFit="1" customWidth="1"/>
    <col min="7" max="7" width="6.6328125" bestFit="1" customWidth="1"/>
    <col min="8" max="8" width="6.1796875" bestFit="1" customWidth="1"/>
    <col min="9" max="9" width="6.6328125" bestFit="1" customWidth="1"/>
    <col min="10" max="10" width="6.26953125" bestFit="1" customWidth="1"/>
    <col min="11" max="11" width="6.7265625" bestFit="1" customWidth="1"/>
    <col min="12" max="12" width="6.90625" bestFit="1" customWidth="1"/>
    <col min="13" max="13" width="6.26953125" bestFit="1" customWidth="1"/>
    <col min="14" max="14" width="6.7265625" bestFit="1" customWidth="1"/>
    <col min="15" max="15" width="6.90625" bestFit="1" customWidth="1"/>
    <col min="16" max="16" width="6.08984375" bestFit="1" customWidth="1"/>
    <col min="17" max="17" width="6.54296875" bestFit="1" customWidth="1"/>
    <col min="18" max="18" width="6.90625" bestFit="1" customWidth="1"/>
    <col min="19" max="20" width="6.6328125" bestFit="1" customWidth="1"/>
    <col min="21" max="21" width="6.36328125" bestFit="1" customWidth="1"/>
    <col min="22" max="22" width="6" bestFit="1" customWidth="1"/>
    <col min="23" max="24" width="6.1796875" bestFit="1" customWidth="1"/>
    <col min="25" max="25" width="11.54296875" bestFit="1" customWidth="1"/>
    <col min="26" max="26" width="16.6328125" bestFit="1" customWidth="1"/>
    <col min="27" max="27" width="18.36328125" bestFit="1" customWidth="1"/>
    <col min="28" max="28" width="20.81640625" bestFit="1" customWidth="1"/>
    <col min="29" max="29" width="21.26953125" bestFit="1" customWidth="1"/>
    <col min="30" max="30" width="25.54296875" bestFit="1" customWidth="1"/>
    <col min="31" max="31" width="25.1796875" bestFit="1" customWidth="1"/>
    <col min="32" max="32" width="25.7265625" bestFit="1" customWidth="1"/>
    <col min="33" max="33" width="17.08984375" bestFit="1" customWidth="1"/>
    <col min="34" max="34" width="16.6328125" bestFit="1" customWidth="1"/>
    <col min="35" max="35" width="17.1796875" bestFit="1" customWidth="1"/>
    <col min="36" max="36" width="19.26953125" bestFit="1" customWidth="1"/>
    <col min="37" max="37" width="18.90625" bestFit="1" customWidth="1"/>
    <col min="38" max="38" width="19.36328125" bestFit="1" customWidth="1"/>
    <col min="39" max="39" width="20.26953125" bestFit="1" customWidth="1"/>
    <col min="40" max="40" width="19.90625" bestFit="1" customWidth="1"/>
    <col min="41" max="41" width="20.453125" bestFit="1" customWidth="1"/>
    <col min="42" max="42" width="15.54296875" bestFit="1" customWidth="1"/>
    <col min="43" max="43" width="15.1796875" bestFit="1" customWidth="1"/>
    <col min="44" max="44" width="15.6328125" bestFit="1" customWidth="1"/>
    <col min="45" max="45" width="23.26953125" bestFit="1" customWidth="1"/>
    <col min="46" max="46" width="22.90625" bestFit="1" customWidth="1"/>
    <col min="47" max="47" width="23.453125" bestFit="1" customWidth="1"/>
    <col min="49" max="49" width="16.7265625" bestFit="1" customWidth="1"/>
    <col min="50" max="50" width="11.36328125" bestFit="1" customWidth="1"/>
    <col min="51" max="51" width="7.7265625" bestFit="1" customWidth="1"/>
    <col min="52" max="53" width="8.36328125" bestFit="1" customWidth="1"/>
    <col min="54" max="54" width="8.453125" bestFit="1" customWidth="1"/>
    <col min="55" max="55" width="7.816406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146</v>
      </c>
      <c r="AW1" s="1" t="s">
        <v>147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29.9</v>
      </c>
      <c r="D3">
        <v>26.3</v>
      </c>
      <c r="E3" t="s">
        <v>71</v>
      </c>
      <c r="F3" t="s">
        <v>72</v>
      </c>
      <c r="G3" t="s">
        <v>73</v>
      </c>
      <c r="H3">
        <v>30.7</v>
      </c>
      <c r="I3">
        <v>0.58899999999999997</v>
      </c>
      <c r="J3">
        <v>12.7</v>
      </c>
      <c r="K3">
        <v>0.52700000000000002</v>
      </c>
      <c r="L3">
        <v>6.6928999999999998</v>
      </c>
      <c r="M3">
        <v>11.2</v>
      </c>
      <c r="N3">
        <v>0.38700000000000001</v>
      </c>
      <c r="O3">
        <v>4.3343999999999996</v>
      </c>
      <c r="P3">
        <v>5</v>
      </c>
      <c r="Q3">
        <v>0.86599999999999999</v>
      </c>
      <c r="R3">
        <v>4.33</v>
      </c>
      <c r="S3">
        <v>0.9</v>
      </c>
      <c r="T3">
        <v>4</v>
      </c>
      <c r="U3">
        <v>3.9</v>
      </c>
      <c r="V3">
        <v>1.8</v>
      </c>
      <c r="W3">
        <v>0.3</v>
      </c>
      <c r="X3">
        <v>9.6</v>
      </c>
      <c r="Y3" s="2"/>
      <c r="Z3" t="s">
        <v>18</v>
      </c>
      <c r="AA3">
        <v>15.3</v>
      </c>
      <c r="AB3">
        <v>24.5</v>
      </c>
      <c r="AC3">
        <v>0.624</v>
      </c>
      <c r="AD3">
        <v>8.1999999999999993</v>
      </c>
      <c r="AE3">
        <v>18.399999999999999</v>
      </c>
      <c r="AF3">
        <v>0.44600000000000001</v>
      </c>
      <c r="AG3">
        <v>4.3</v>
      </c>
      <c r="AH3">
        <v>10.5</v>
      </c>
      <c r="AI3">
        <v>0.40600000000000003</v>
      </c>
      <c r="AJ3">
        <v>2.2000000000000002</v>
      </c>
      <c r="AK3">
        <v>5.2</v>
      </c>
      <c r="AL3">
        <v>0.43</v>
      </c>
      <c r="AM3">
        <v>1.8</v>
      </c>
      <c r="AN3">
        <v>4.9000000000000004</v>
      </c>
      <c r="AO3">
        <v>0.36499999999999999</v>
      </c>
      <c r="AP3">
        <v>4</v>
      </c>
      <c r="AQ3">
        <v>10.199999999999999</v>
      </c>
      <c r="AR3">
        <v>0.39799999999999996</v>
      </c>
      <c r="AS3">
        <v>9.3000000000000007</v>
      </c>
      <c r="AT3">
        <v>26.6</v>
      </c>
      <c r="AU3">
        <v>0.34899999999999998</v>
      </c>
      <c r="AW3">
        <v>1</v>
      </c>
      <c r="AX3" t="s">
        <v>9</v>
      </c>
      <c r="AY3">
        <v>107.1</v>
      </c>
      <c r="AZ3">
        <v>102.8</v>
      </c>
      <c r="BA3">
        <v>102.3</v>
      </c>
      <c r="BB3">
        <v>107.4</v>
      </c>
      <c r="BC3">
        <v>106.8</v>
      </c>
      <c r="BD3">
        <v>102</v>
      </c>
    </row>
    <row r="4" spans="2:56" x14ac:dyDescent="0.35">
      <c r="B4" t="s">
        <v>74</v>
      </c>
      <c r="C4">
        <v>26.6</v>
      </c>
      <c r="D4">
        <v>22.7</v>
      </c>
      <c r="E4" t="s">
        <v>75</v>
      </c>
      <c r="F4" t="s">
        <v>76</v>
      </c>
      <c r="G4" t="s">
        <v>77</v>
      </c>
      <c r="H4">
        <v>28.8</v>
      </c>
      <c r="I4">
        <v>0.61099999999999999</v>
      </c>
      <c r="J4">
        <v>14.9</v>
      </c>
      <c r="K4">
        <v>0.61899999999999999</v>
      </c>
      <c r="L4">
        <v>9.2231000000000005</v>
      </c>
      <c r="M4">
        <v>5.9</v>
      </c>
      <c r="N4">
        <v>0.32600000000000001</v>
      </c>
      <c r="O4">
        <v>1.9234000000000002</v>
      </c>
      <c r="P4">
        <v>6.4</v>
      </c>
      <c r="Q4">
        <v>0.72099999999999997</v>
      </c>
      <c r="R4">
        <v>4.6143999999999998</v>
      </c>
      <c r="S4">
        <v>3.8</v>
      </c>
      <c r="T4">
        <v>11</v>
      </c>
      <c r="U4">
        <v>2.9</v>
      </c>
      <c r="V4">
        <v>1.3</v>
      </c>
      <c r="W4">
        <v>2.4</v>
      </c>
      <c r="X4">
        <v>4.9000000000000004</v>
      </c>
      <c r="Y4" s="2"/>
      <c r="Z4" t="s">
        <v>20</v>
      </c>
      <c r="AA4">
        <v>13.8</v>
      </c>
      <c r="AB4">
        <v>22.1</v>
      </c>
      <c r="AC4">
        <v>0.627</v>
      </c>
      <c r="AD4">
        <v>7.6</v>
      </c>
      <c r="AE4">
        <v>17.8</v>
      </c>
      <c r="AF4">
        <v>0.43</v>
      </c>
      <c r="AG4">
        <v>3.1</v>
      </c>
      <c r="AH4">
        <v>7.9</v>
      </c>
      <c r="AI4">
        <v>0.38900000000000001</v>
      </c>
      <c r="AJ4">
        <v>2.1</v>
      </c>
      <c r="AK4">
        <v>5.5</v>
      </c>
      <c r="AL4">
        <v>0.37700000000000006</v>
      </c>
      <c r="AM4">
        <v>2.2000000000000002</v>
      </c>
      <c r="AN4">
        <v>5.9</v>
      </c>
      <c r="AO4">
        <v>0.376</v>
      </c>
      <c r="AP4">
        <v>4.3</v>
      </c>
      <c r="AQ4">
        <v>11.3</v>
      </c>
      <c r="AR4">
        <v>0.376</v>
      </c>
      <c r="AS4">
        <v>8.9</v>
      </c>
      <c r="AT4">
        <v>27.3</v>
      </c>
      <c r="AU4">
        <v>0.32600000000000001</v>
      </c>
      <c r="AW4">
        <v>2</v>
      </c>
      <c r="AX4" t="s">
        <v>10</v>
      </c>
      <c r="AY4">
        <v>106.7</v>
      </c>
      <c r="AZ4">
        <v>102.5</v>
      </c>
      <c r="BA4">
        <v>106.5</v>
      </c>
      <c r="BB4">
        <v>107.2</v>
      </c>
      <c r="BC4">
        <v>106.2</v>
      </c>
      <c r="BD4">
        <v>104.3</v>
      </c>
    </row>
    <row r="5" spans="2:56" x14ac:dyDescent="0.35">
      <c r="B5" t="s">
        <v>78</v>
      </c>
      <c r="C5">
        <v>26.4</v>
      </c>
      <c r="D5">
        <v>16</v>
      </c>
      <c r="E5" t="s">
        <v>75</v>
      </c>
      <c r="F5" t="s">
        <v>75</v>
      </c>
      <c r="G5" t="s">
        <v>79</v>
      </c>
      <c r="H5">
        <v>21.5</v>
      </c>
      <c r="I5">
        <v>0.68400000000000005</v>
      </c>
      <c r="J5">
        <v>12.8</v>
      </c>
      <c r="K5">
        <v>0.66800000000000004</v>
      </c>
      <c r="L5">
        <v>8.5504000000000016</v>
      </c>
      <c r="M5">
        <v>0.4</v>
      </c>
      <c r="N5">
        <v>0.20599999999999999</v>
      </c>
      <c r="O5">
        <v>8.2400000000000001E-2</v>
      </c>
      <c r="P5">
        <v>5.7</v>
      </c>
      <c r="Q5">
        <v>0.72799999999999998</v>
      </c>
      <c r="R5">
        <v>4.1496000000000004</v>
      </c>
      <c r="S5">
        <v>4.5</v>
      </c>
      <c r="T5">
        <v>11.7</v>
      </c>
      <c r="U5">
        <v>1.9</v>
      </c>
      <c r="V5">
        <v>1.4</v>
      </c>
      <c r="W5">
        <v>1.6</v>
      </c>
      <c r="X5">
        <v>3.4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80</v>
      </c>
      <c r="C6">
        <v>22.5</v>
      </c>
      <c r="D6">
        <v>20.5</v>
      </c>
      <c r="E6" t="s">
        <v>81</v>
      </c>
      <c r="F6" t="s">
        <v>82</v>
      </c>
      <c r="G6" t="s">
        <v>83</v>
      </c>
      <c r="H6">
        <v>24.7</v>
      </c>
      <c r="I6">
        <v>0.60899999999999999</v>
      </c>
      <c r="J6">
        <v>7.7</v>
      </c>
      <c r="K6">
        <v>0.53400000000000003</v>
      </c>
      <c r="L6">
        <v>4.1118000000000006</v>
      </c>
      <c r="M6">
        <v>9.6999999999999993</v>
      </c>
      <c r="N6">
        <v>0.379</v>
      </c>
      <c r="O6">
        <v>3.6762999999999999</v>
      </c>
      <c r="P6">
        <v>6.3</v>
      </c>
      <c r="Q6">
        <v>0.84399999999999997</v>
      </c>
      <c r="R6">
        <v>5.3171999999999997</v>
      </c>
      <c r="S6">
        <v>1.3</v>
      </c>
      <c r="T6">
        <v>5.8</v>
      </c>
      <c r="U6">
        <v>1.8</v>
      </c>
      <c r="V6">
        <v>1.1000000000000001</v>
      </c>
      <c r="W6">
        <v>0.4</v>
      </c>
      <c r="X6">
        <v>2.2999999999999998</v>
      </c>
      <c r="Y6" s="2"/>
      <c r="Z6" t="s">
        <v>27</v>
      </c>
      <c r="AA6">
        <v>18.600000000000001</v>
      </c>
      <c r="AB6">
        <v>29</v>
      </c>
      <c r="AC6">
        <v>0.6409999999999999</v>
      </c>
      <c r="AD6">
        <v>6.9</v>
      </c>
      <c r="AE6">
        <v>15.3</v>
      </c>
      <c r="AF6">
        <v>0.45200000000000001</v>
      </c>
      <c r="AG6">
        <v>4.4000000000000004</v>
      </c>
      <c r="AH6">
        <v>9.6999999999999993</v>
      </c>
      <c r="AI6">
        <v>0.44900000000000001</v>
      </c>
      <c r="AJ6">
        <v>1.9</v>
      </c>
      <c r="AK6">
        <v>4.8</v>
      </c>
      <c r="AL6">
        <v>0.38300000000000001</v>
      </c>
      <c r="AM6">
        <v>1.7</v>
      </c>
      <c r="AN6">
        <v>4.5</v>
      </c>
      <c r="AO6">
        <v>0.375</v>
      </c>
      <c r="AP6">
        <v>3.5</v>
      </c>
      <c r="AQ6">
        <v>9.3000000000000007</v>
      </c>
      <c r="AR6">
        <v>0.379</v>
      </c>
      <c r="AS6">
        <v>10.4</v>
      </c>
      <c r="AT6">
        <v>29.1</v>
      </c>
      <c r="AU6">
        <v>0.35799999999999998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84</v>
      </c>
      <c r="C7">
        <v>22.4</v>
      </c>
      <c r="D7">
        <v>14.6</v>
      </c>
      <c r="E7" t="s">
        <v>85</v>
      </c>
      <c r="F7" t="s">
        <v>86</v>
      </c>
      <c r="G7" t="s">
        <v>87</v>
      </c>
      <c r="H7">
        <v>17.8</v>
      </c>
      <c r="I7">
        <v>0.57599999999999996</v>
      </c>
      <c r="J7">
        <v>3.8</v>
      </c>
      <c r="K7">
        <v>0.57999999999999996</v>
      </c>
      <c r="L7">
        <v>2.2039999999999997</v>
      </c>
      <c r="M7">
        <v>11</v>
      </c>
      <c r="N7">
        <v>0.36699999999999999</v>
      </c>
      <c r="O7">
        <v>4.0369999999999999</v>
      </c>
      <c r="P7">
        <v>1.6</v>
      </c>
      <c r="Q7">
        <v>0.83199999999999996</v>
      </c>
      <c r="R7">
        <v>1.3311999999999999</v>
      </c>
      <c r="S7">
        <v>1.8</v>
      </c>
      <c r="T7">
        <v>6.2</v>
      </c>
      <c r="U7">
        <v>1.7</v>
      </c>
      <c r="V7">
        <v>1.2</v>
      </c>
      <c r="W7">
        <v>0.4</v>
      </c>
      <c r="X7">
        <v>5.5</v>
      </c>
      <c r="Y7" s="2"/>
      <c r="Z7" t="s">
        <v>24</v>
      </c>
      <c r="AA7">
        <v>17.600000000000001</v>
      </c>
      <c r="AB7">
        <v>27.4</v>
      </c>
      <c r="AC7">
        <v>0.64200000000000002</v>
      </c>
      <c r="AD7">
        <v>8.5</v>
      </c>
      <c r="AE7">
        <v>19.5</v>
      </c>
      <c r="AF7">
        <v>0.434</v>
      </c>
      <c r="AG7">
        <v>4</v>
      </c>
      <c r="AH7">
        <v>9.3000000000000007</v>
      </c>
      <c r="AI7">
        <v>0.42899999999999999</v>
      </c>
      <c r="AJ7">
        <v>1.8</v>
      </c>
      <c r="AK7">
        <v>5</v>
      </c>
      <c r="AL7">
        <v>0.36499999999999999</v>
      </c>
      <c r="AM7">
        <v>2.1</v>
      </c>
      <c r="AN7">
        <v>5.0999999999999996</v>
      </c>
      <c r="AO7">
        <v>0.42299999999999999</v>
      </c>
      <c r="AP7">
        <v>4</v>
      </c>
      <c r="AQ7">
        <v>10</v>
      </c>
      <c r="AR7">
        <v>0.39400000000000002</v>
      </c>
      <c r="AS7">
        <v>8.9</v>
      </c>
      <c r="AT7">
        <v>25.3</v>
      </c>
      <c r="AU7">
        <v>0.35200000000000004</v>
      </c>
      <c r="AW7">
        <v>5</v>
      </c>
      <c r="AX7" t="s">
        <v>13</v>
      </c>
      <c r="AY7">
        <v>104</v>
      </c>
      <c r="AZ7">
        <v>102.6</v>
      </c>
      <c r="BA7">
        <v>101.3</v>
      </c>
      <c r="BB7">
        <v>103.9</v>
      </c>
      <c r="BC7">
        <v>104.1</v>
      </c>
      <c r="BD7">
        <v>103.4</v>
      </c>
    </row>
    <row r="8" spans="2:56" x14ac:dyDescent="0.35">
      <c r="B8" t="s">
        <v>88</v>
      </c>
      <c r="C8">
        <v>20.5</v>
      </c>
      <c r="D8">
        <v>22.2</v>
      </c>
      <c r="E8" t="s">
        <v>89</v>
      </c>
      <c r="F8" t="s">
        <v>90</v>
      </c>
      <c r="G8" t="s">
        <v>91</v>
      </c>
      <c r="H8">
        <v>27.5</v>
      </c>
      <c r="I8">
        <v>0.59799999999999998</v>
      </c>
      <c r="J8">
        <v>12.3</v>
      </c>
      <c r="K8">
        <v>0.55100000000000005</v>
      </c>
      <c r="L8">
        <v>6.7773000000000012</v>
      </c>
      <c r="M8">
        <v>8.6</v>
      </c>
      <c r="N8">
        <v>0.38100000000000001</v>
      </c>
      <c r="O8">
        <v>3.2765999999999997</v>
      </c>
      <c r="P8">
        <v>4.8</v>
      </c>
      <c r="Q8">
        <v>0.86099999999999999</v>
      </c>
      <c r="R8">
        <v>4.1327999999999996</v>
      </c>
      <c r="S8">
        <v>1.5</v>
      </c>
      <c r="T8">
        <v>4.3</v>
      </c>
      <c r="U8">
        <v>2.6</v>
      </c>
      <c r="V8">
        <v>2.1</v>
      </c>
      <c r="W8">
        <v>0.2</v>
      </c>
      <c r="X8">
        <v>7.6</v>
      </c>
      <c r="Y8" s="2"/>
      <c r="Z8" t="s">
        <v>30</v>
      </c>
      <c r="AA8">
        <v>15.8</v>
      </c>
      <c r="AB8">
        <v>24.5</v>
      </c>
      <c r="AC8">
        <v>0.64400000000000002</v>
      </c>
      <c r="AD8">
        <v>8.1999999999999993</v>
      </c>
      <c r="AE8">
        <v>18.7</v>
      </c>
      <c r="AF8">
        <v>0.43700000000000006</v>
      </c>
      <c r="AG8">
        <v>4</v>
      </c>
      <c r="AH8">
        <v>9</v>
      </c>
      <c r="AI8">
        <v>0.44600000000000001</v>
      </c>
      <c r="AJ8">
        <v>1.7</v>
      </c>
      <c r="AK8">
        <v>4.5999999999999996</v>
      </c>
      <c r="AL8">
        <v>0.36299999999999999</v>
      </c>
      <c r="AM8">
        <v>1.6</v>
      </c>
      <c r="AN8">
        <v>4.2</v>
      </c>
      <c r="AO8">
        <v>0.38799999999999996</v>
      </c>
      <c r="AP8">
        <v>3.3</v>
      </c>
      <c r="AQ8">
        <v>8.8000000000000007</v>
      </c>
      <c r="AR8">
        <v>0.375</v>
      </c>
      <c r="AS8">
        <v>9.3000000000000007</v>
      </c>
      <c r="AT8">
        <v>26.8</v>
      </c>
      <c r="AU8">
        <v>0.34600000000000003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92</v>
      </c>
      <c r="C9">
        <v>19.8</v>
      </c>
      <c r="D9">
        <v>14</v>
      </c>
      <c r="E9" t="s">
        <v>90</v>
      </c>
      <c r="F9" t="s">
        <v>93</v>
      </c>
      <c r="G9" t="s">
        <v>93</v>
      </c>
      <c r="H9">
        <v>17.7</v>
      </c>
      <c r="I9">
        <v>0.59499999999999997</v>
      </c>
      <c r="J9">
        <v>2.2999999999999998</v>
      </c>
      <c r="K9">
        <v>0.56599999999999995</v>
      </c>
      <c r="L9">
        <v>1.3017999999999998</v>
      </c>
      <c r="M9">
        <v>12.2</v>
      </c>
      <c r="N9">
        <v>0.38800000000000001</v>
      </c>
      <c r="O9">
        <v>4.7336</v>
      </c>
      <c r="P9">
        <v>1</v>
      </c>
      <c r="Q9">
        <v>0.93400000000000005</v>
      </c>
      <c r="R9">
        <v>0.93400000000000005</v>
      </c>
      <c r="S9">
        <v>1.4</v>
      </c>
      <c r="T9">
        <v>4.3</v>
      </c>
      <c r="U9">
        <v>0.9</v>
      </c>
      <c r="V9">
        <v>1.4</v>
      </c>
      <c r="W9">
        <v>0.4</v>
      </c>
      <c r="X9">
        <v>3.5</v>
      </c>
      <c r="Y9" s="2"/>
      <c r="Z9" t="s">
        <v>29</v>
      </c>
      <c r="AA9">
        <v>17.600000000000001</v>
      </c>
      <c r="AB9">
        <v>27.1</v>
      </c>
      <c r="AC9">
        <v>0.65</v>
      </c>
      <c r="AD9">
        <v>7.3</v>
      </c>
      <c r="AE9">
        <v>16.3</v>
      </c>
      <c r="AF9">
        <v>0.44900000000000001</v>
      </c>
      <c r="AG9">
        <v>3.3</v>
      </c>
      <c r="AH9">
        <v>9</v>
      </c>
      <c r="AI9">
        <v>0.36799999999999999</v>
      </c>
      <c r="AJ9">
        <v>2</v>
      </c>
      <c r="AK9">
        <v>4.9000000000000004</v>
      </c>
      <c r="AL9">
        <v>0.40700000000000003</v>
      </c>
      <c r="AM9">
        <v>1.8</v>
      </c>
      <c r="AN9">
        <v>4</v>
      </c>
      <c r="AO9">
        <v>0.44200000000000006</v>
      </c>
      <c r="AP9">
        <v>3.8</v>
      </c>
      <c r="AQ9">
        <v>9</v>
      </c>
      <c r="AR9">
        <v>0.42299999999999999</v>
      </c>
      <c r="AS9">
        <v>9.6999999999999993</v>
      </c>
      <c r="AT9">
        <v>26.9</v>
      </c>
      <c r="AU9">
        <v>0.35899999999999999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94</v>
      </c>
      <c r="C10">
        <v>18.5</v>
      </c>
      <c r="D10">
        <v>10.3</v>
      </c>
      <c r="E10" t="s">
        <v>95</v>
      </c>
      <c r="F10" t="s">
        <v>96</v>
      </c>
      <c r="G10" t="s">
        <v>97</v>
      </c>
      <c r="H10">
        <v>12.4</v>
      </c>
      <c r="I10">
        <v>0.55900000000000005</v>
      </c>
      <c r="J10">
        <v>2.2999999999999998</v>
      </c>
      <c r="K10">
        <v>0.622</v>
      </c>
      <c r="L10">
        <v>1.4305999999999999</v>
      </c>
      <c r="M10">
        <v>8.3000000000000007</v>
      </c>
      <c r="N10">
        <v>0.35499999999999998</v>
      </c>
      <c r="O10">
        <v>2.9464999999999999</v>
      </c>
      <c r="P10">
        <v>0.9</v>
      </c>
      <c r="Q10">
        <v>0.65400000000000003</v>
      </c>
      <c r="R10">
        <v>0.58860000000000001</v>
      </c>
      <c r="S10">
        <v>1.9</v>
      </c>
      <c r="T10">
        <v>7.8</v>
      </c>
      <c r="U10">
        <v>0.7</v>
      </c>
      <c r="V10">
        <v>1.6</v>
      </c>
      <c r="W10">
        <v>0.9</v>
      </c>
      <c r="X10">
        <v>2.7</v>
      </c>
      <c r="Y10" s="2"/>
      <c r="Z10" t="s">
        <v>13</v>
      </c>
      <c r="AA10">
        <v>14.4</v>
      </c>
      <c r="AB10">
        <v>22.1</v>
      </c>
      <c r="AC10">
        <v>0.65099999999999991</v>
      </c>
      <c r="AD10">
        <v>8.6</v>
      </c>
      <c r="AE10">
        <v>19.399999999999999</v>
      </c>
      <c r="AF10">
        <v>0.44200000000000006</v>
      </c>
      <c r="AG10">
        <v>3.8</v>
      </c>
      <c r="AH10">
        <v>8.6</v>
      </c>
      <c r="AI10">
        <v>0.435</v>
      </c>
      <c r="AJ10">
        <v>2</v>
      </c>
      <c r="AK10">
        <v>5.0999999999999996</v>
      </c>
      <c r="AL10">
        <v>0.38799999999999996</v>
      </c>
      <c r="AM10">
        <v>1.7</v>
      </c>
      <c r="AN10">
        <v>4.8</v>
      </c>
      <c r="AO10">
        <v>0.35499999999999998</v>
      </c>
      <c r="AP10">
        <v>3.7</v>
      </c>
      <c r="AQ10">
        <v>9.9</v>
      </c>
      <c r="AR10">
        <v>0.37200000000000005</v>
      </c>
      <c r="AS10">
        <v>10</v>
      </c>
      <c r="AT10">
        <v>27.3</v>
      </c>
      <c r="AU10">
        <v>0.36600000000000005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98</v>
      </c>
      <c r="C11">
        <v>17.100000000000001</v>
      </c>
      <c r="D11">
        <v>13.2</v>
      </c>
      <c r="E11" t="s">
        <v>99</v>
      </c>
      <c r="F11" t="s">
        <v>81</v>
      </c>
      <c r="G11" t="s">
        <v>165</v>
      </c>
      <c r="H11">
        <v>15.9</v>
      </c>
      <c r="I11">
        <v>0.56399999999999995</v>
      </c>
      <c r="J11">
        <v>5.4</v>
      </c>
      <c r="K11">
        <v>0.57199999999999995</v>
      </c>
      <c r="L11">
        <v>3.0888</v>
      </c>
      <c r="M11">
        <v>7.7</v>
      </c>
      <c r="N11">
        <v>0.34799999999999998</v>
      </c>
      <c r="O11">
        <v>2.6795999999999998</v>
      </c>
      <c r="P11">
        <v>2.4</v>
      </c>
      <c r="Q11">
        <v>0.72699999999999998</v>
      </c>
      <c r="R11">
        <v>1.7447999999999999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</v>
      </c>
      <c r="Y11" s="2"/>
      <c r="Z11" t="s">
        <v>28</v>
      </c>
      <c r="AA11">
        <v>16.7</v>
      </c>
      <c r="AB11">
        <v>25.6</v>
      </c>
      <c r="AC11">
        <v>0.65200000000000002</v>
      </c>
      <c r="AD11">
        <v>7.3</v>
      </c>
      <c r="AE11">
        <v>15.3</v>
      </c>
      <c r="AF11">
        <v>0.47500000000000003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0.42600000000000005</v>
      </c>
      <c r="AM11">
        <v>2</v>
      </c>
      <c r="AN11">
        <v>4.5999999999999996</v>
      </c>
      <c r="AO11">
        <v>0.43100000000000005</v>
      </c>
      <c r="AP11">
        <v>3.9</v>
      </c>
      <c r="AQ11">
        <v>9</v>
      </c>
      <c r="AR11">
        <v>0.42899999999999999</v>
      </c>
      <c r="AS11">
        <v>10.1</v>
      </c>
      <c r="AT11">
        <v>30</v>
      </c>
      <c r="AU11">
        <v>0.33600000000000002</v>
      </c>
      <c r="AW11">
        <v>9</v>
      </c>
      <c r="AX11" t="s">
        <v>17</v>
      </c>
      <c r="AY11">
        <v>103.4</v>
      </c>
      <c r="AZ11">
        <v>102.4</v>
      </c>
      <c r="BA11">
        <v>104.6</v>
      </c>
      <c r="BB11">
        <v>103.2</v>
      </c>
      <c r="BC11">
        <v>103.7</v>
      </c>
      <c r="BD11">
        <v>103.6</v>
      </c>
    </row>
    <row r="12" spans="2:56" x14ac:dyDescent="0.35">
      <c r="B12" t="s">
        <v>100</v>
      </c>
      <c r="C12">
        <v>7.1</v>
      </c>
      <c r="D12">
        <v>11.4</v>
      </c>
      <c r="E12" t="s">
        <v>101</v>
      </c>
      <c r="F12" t="s">
        <v>102</v>
      </c>
      <c r="G12" t="s">
        <v>103</v>
      </c>
      <c r="H12">
        <v>15.8</v>
      </c>
      <c r="I12">
        <v>0.57699999999999996</v>
      </c>
      <c r="J12">
        <v>5.5</v>
      </c>
      <c r="K12">
        <v>0.58499999999999996</v>
      </c>
      <c r="L12">
        <v>3.2174999999999998</v>
      </c>
      <c r="M12">
        <v>6.9</v>
      </c>
      <c r="N12">
        <v>0.35099999999999998</v>
      </c>
      <c r="O12">
        <v>2.4218999999999999</v>
      </c>
      <c r="P12">
        <v>2.8</v>
      </c>
      <c r="Q12">
        <v>0.73699999999999999</v>
      </c>
      <c r="R12">
        <v>2.0635999999999997</v>
      </c>
      <c r="S12">
        <v>2.8</v>
      </c>
      <c r="T12">
        <v>6.4</v>
      </c>
      <c r="U12">
        <v>1.1000000000000001</v>
      </c>
      <c r="V12">
        <v>2.2999999999999998</v>
      </c>
      <c r="W12">
        <v>1.3</v>
      </c>
      <c r="X12">
        <v>2.2000000000000002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99.6</v>
      </c>
      <c r="BA12">
        <v>104.6</v>
      </c>
      <c r="BB12">
        <v>103.9</v>
      </c>
      <c r="BC12">
        <v>102.7</v>
      </c>
      <c r="BD12">
        <v>100.2</v>
      </c>
    </row>
    <row r="13" spans="2:56" x14ac:dyDescent="0.35">
      <c r="B13" t="s">
        <v>104</v>
      </c>
      <c r="C13">
        <v>6.9</v>
      </c>
      <c r="D13">
        <v>15.4</v>
      </c>
      <c r="E13" t="s">
        <v>105</v>
      </c>
      <c r="F13" t="s">
        <v>106</v>
      </c>
      <c r="G13" t="s">
        <v>107</v>
      </c>
      <c r="H13">
        <v>16.899999999999999</v>
      </c>
      <c r="I13">
        <v>0.58299999999999996</v>
      </c>
      <c r="J13">
        <v>9.1999999999999993</v>
      </c>
      <c r="K13">
        <v>0.55600000000000005</v>
      </c>
      <c r="L13">
        <v>5.1151999999999997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0.65500000000000003</v>
      </c>
      <c r="AD13">
        <v>6.4</v>
      </c>
      <c r="AE13">
        <v>16.100000000000001</v>
      </c>
      <c r="AF13">
        <v>0.4</v>
      </c>
      <c r="AG13">
        <v>4.8</v>
      </c>
      <c r="AH13">
        <v>10.1</v>
      </c>
      <c r="AI13">
        <v>0.47200000000000003</v>
      </c>
      <c r="AJ13">
        <v>1.9</v>
      </c>
      <c r="AK13">
        <v>4.9000000000000004</v>
      </c>
      <c r="AL13">
        <v>0.38300000000000001</v>
      </c>
      <c r="AM13">
        <v>1.8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25.9</v>
      </c>
      <c r="AU13">
        <v>0.35899999999999999</v>
      </c>
      <c r="AW13">
        <v>11</v>
      </c>
      <c r="AX13" t="s">
        <v>19</v>
      </c>
      <c r="AY13">
        <v>103</v>
      </c>
      <c r="AZ13">
        <v>97.7</v>
      </c>
      <c r="BA13">
        <v>98.9</v>
      </c>
      <c r="BB13">
        <v>102.5</v>
      </c>
      <c r="BC13">
        <v>103.4</v>
      </c>
      <c r="BD13">
        <v>102.7</v>
      </c>
    </row>
    <row r="14" spans="2:56" x14ac:dyDescent="0.35">
      <c r="B14" t="s">
        <v>108</v>
      </c>
      <c r="C14">
        <v>5</v>
      </c>
      <c r="D14">
        <v>19</v>
      </c>
      <c r="E14" t="s">
        <v>109</v>
      </c>
      <c r="F14" t="s">
        <v>110</v>
      </c>
      <c r="G14" t="s">
        <v>111</v>
      </c>
      <c r="H14">
        <v>21.8</v>
      </c>
      <c r="I14">
        <v>0.52800000000000002</v>
      </c>
      <c r="J14">
        <v>6.2</v>
      </c>
      <c r="K14">
        <v>0.54</v>
      </c>
      <c r="L14">
        <v>3.3480000000000003</v>
      </c>
      <c r="M14">
        <v>13.5</v>
      </c>
      <c r="N14">
        <v>0.33800000000000002</v>
      </c>
      <c r="O14">
        <v>4.5630000000000006</v>
      </c>
      <c r="P14">
        <v>2.2000000000000002</v>
      </c>
      <c r="Q14">
        <v>0.64700000000000002</v>
      </c>
      <c r="R14">
        <v>1.4234000000000002</v>
      </c>
      <c r="S14">
        <v>1.7</v>
      </c>
      <c r="T14">
        <v>5.7</v>
      </c>
      <c r="U14">
        <v>1.9</v>
      </c>
      <c r="V14">
        <v>1</v>
      </c>
      <c r="W14">
        <v>1</v>
      </c>
      <c r="X14">
        <v>3.7</v>
      </c>
      <c r="Y14" s="2"/>
      <c r="Z14" t="s">
        <v>23</v>
      </c>
      <c r="AA14">
        <v>16.399999999999999</v>
      </c>
      <c r="AB14">
        <v>24.9</v>
      </c>
      <c r="AC14">
        <v>0.65799999999999992</v>
      </c>
      <c r="AD14">
        <v>8.3000000000000007</v>
      </c>
      <c r="AE14">
        <v>20.3</v>
      </c>
      <c r="AF14">
        <v>0.40899999999999997</v>
      </c>
      <c r="AG14">
        <v>3.4</v>
      </c>
      <c r="AH14">
        <v>8.8000000000000007</v>
      </c>
      <c r="AI14">
        <v>0.38300000000000001</v>
      </c>
      <c r="AJ14">
        <v>1.5</v>
      </c>
      <c r="AK14">
        <v>4.4000000000000004</v>
      </c>
      <c r="AL14">
        <v>0.33700000000000002</v>
      </c>
      <c r="AM14">
        <v>1.4</v>
      </c>
      <c r="AN14">
        <v>3.7</v>
      </c>
      <c r="AO14">
        <v>0.39</v>
      </c>
      <c r="AP14">
        <v>2.9</v>
      </c>
      <c r="AQ14">
        <v>8.1</v>
      </c>
      <c r="AR14">
        <v>0.36100000000000004</v>
      </c>
      <c r="AS14">
        <v>9.1999999999999993</v>
      </c>
      <c r="AT14">
        <v>25.9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99.4</v>
      </c>
      <c r="BB14">
        <v>103.2</v>
      </c>
      <c r="BC14">
        <v>102.7</v>
      </c>
      <c r="BD14">
        <v>103</v>
      </c>
    </row>
    <row r="15" spans="2:56" x14ac:dyDescent="0.35">
      <c r="B15" t="s">
        <v>112</v>
      </c>
      <c r="C15">
        <v>4.5999999999999996</v>
      </c>
      <c r="D15">
        <v>11.6</v>
      </c>
      <c r="E15" t="s">
        <v>113</v>
      </c>
      <c r="F15" t="s">
        <v>72</v>
      </c>
      <c r="G15" t="s">
        <v>114</v>
      </c>
      <c r="H15">
        <v>13.1</v>
      </c>
      <c r="I15">
        <v>0.52100000000000002</v>
      </c>
      <c r="J15">
        <v>10.199999999999999</v>
      </c>
      <c r="K15">
        <v>0.53900000000000003</v>
      </c>
      <c r="L15">
        <v>5.4977999999999998</v>
      </c>
      <c r="M15">
        <v>0.6</v>
      </c>
      <c r="N15">
        <v>0.24199999999999999</v>
      </c>
      <c r="O15">
        <v>0.1452</v>
      </c>
      <c r="P15">
        <v>4.0999999999999996</v>
      </c>
      <c r="Q15">
        <v>0.41399999999999998</v>
      </c>
      <c r="R15">
        <v>1.6973999999999998</v>
      </c>
      <c r="S15">
        <v>6</v>
      </c>
      <c r="T15">
        <v>10.4</v>
      </c>
      <c r="U15">
        <v>2.1</v>
      </c>
      <c r="V15">
        <v>1</v>
      </c>
      <c r="W15">
        <v>1.4</v>
      </c>
      <c r="X15">
        <v>4.0999999999999996</v>
      </c>
      <c r="Y15" s="2"/>
      <c r="Z15" t="s">
        <v>9</v>
      </c>
      <c r="AA15">
        <v>16.5</v>
      </c>
      <c r="AB15">
        <v>25.1</v>
      </c>
      <c r="AC15">
        <v>0.65900000000000003</v>
      </c>
      <c r="AD15">
        <v>7.7</v>
      </c>
      <c r="AE15">
        <v>18.899999999999999</v>
      </c>
      <c r="AF15">
        <v>0.41000000000000003</v>
      </c>
      <c r="AG15">
        <v>3.6</v>
      </c>
      <c r="AH15">
        <v>8.9</v>
      </c>
      <c r="AI15">
        <v>0.41200000000000003</v>
      </c>
      <c r="AJ15">
        <v>1.9</v>
      </c>
      <c r="AK15">
        <v>4.7</v>
      </c>
      <c r="AL15">
        <v>0.39900000000000002</v>
      </c>
      <c r="AM15">
        <v>1.6</v>
      </c>
      <c r="AN15">
        <v>4.5</v>
      </c>
      <c r="AO15">
        <v>0.36399999999999999</v>
      </c>
      <c r="AP15">
        <v>3.5</v>
      </c>
      <c r="AQ15">
        <v>9.1999999999999993</v>
      </c>
      <c r="AR15">
        <v>0.38200000000000006</v>
      </c>
      <c r="AS15">
        <v>10.6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115</v>
      </c>
      <c r="C16">
        <v>3.1</v>
      </c>
      <c r="D16">
        <v>16.5</v>
      </c>
      <c r="E16" t="s">
        <v>116</v>
      </c>
      <c r="F16" t="s">
        <v>99</v>
      </c>
      <c r="G16" t="s">
        <v>117</v>
      </c>
      <c r="H16">
        <v>19.899999999999999</v>
      </c>
      <c r="I16">
        <v>0.57499999999999996</v>
      </c>
      <c r="J16">
        <v>10.5</v>
      </c>
      <c r="K16">
        <v>0.57699999999999996</v>
      </c>
      <c r="L16">
        <v>6.0584999999999996</v>
      </c>
      <c r="M16">
        <v>5.4</v>
      </c>
      <c r="N16">
        <v>0.33800000000000002</v>
      </c>
      <c r="O16">
        <v>1.8252000000000002</v>
      </c>
      <c r="P16">
        <v>3.3</v>
      </c>
      <c r="Q16">
        <v>0.71299999999999997</v>
      </c>
      <c r="R16">
        <v>2.3528999999999995</v>
      </c>
      <c r="S16">
        <v>4</v>
      </c>
      <c r="T16">
        <v>7.8</v>
      </c>
      <c r="U16">
        <v>1.7</v>
      </c>
      <c r="V16">
        <v>1</v>
      </c>
      <c r="W16">
        <v>1.5</v>
      </c>
      <c r="X16">
        <v>1</v>
      </c>
      <c r="Y16" s="2"/>
      <c r="Z16" t="s">
        <v>10</v>
      </c>
      <c r="AA16">
        <v>18.100000000000001</v>
      </c>
      <c r="AB16">
        <v>27.4</v>
      </c>
      <c r="AC16">
        <v>0.66</v>
      </c>
      <c r="AD16">
        <v>7.4</v>
      </c>
      <c r="AE16">
        <v>16.5</v>
      </c>
      <c r="AF16">
        <v>0.44500000000000001</v>
      </c>
      <c r="AG16">
        <v>4</v>
      </c>
      <c r="AH16">
        <v>8.6999999999999993</v>
      </c>
      <c r="AI16">
        <v>0.46299999999999997</v>
      </c>
      <c r="AJ16">
        <v>1.9</v>
      </c>
      <c r="AK16">
        <v>5.2</v>
      </c>
      <c r="AL16">
        <v>0.37200000000000005</v>
      </c>
      <c r="AM16">
        <v>1.9</v>
      </c>
      <c r="AN16">
        <v>4.7</v>
      </c>
      <c r="AO16">
        <v>0.40100000000000002</v>
      </c>
      <c r="AP16">
        <v>3.8</v>
      </c>
      <c r="AQ16">
        <v>9.9</v>
      </c>
      <c r="AR16">
        <v>0.38500000000000001</v>
      </c>
      <c r="AS16">
        <v>10.3</v>
      </c>
      <c r="AT16">
        <v>27.7</v>
      </c>
      <c r="AU16">
        <v>0.37200000000000005</v>
      </c>
      <c r="AW16">
        <v>14</v>
      </c>
      <c r="AX16" t="s">
        <v>22</v>
      </c>
      <c r="AY16">
        <v>102.7</v>
      </c>
      <c r="AZ16">
        <v>98.7</v>
      </c>
      <c r="BA16">
        <v>94.6</v>
      </c>
      <c r="BB16">
        <v>103.2</v>
      </c>
      <c r="BC16">
        <v>102.1</v>
      </c>
      <c r="BD16">
        <v>101.8</v>
      </c>
    </row>
    <row r="17" spans="2:56" x14ac:dyDescent="0.35">
      <c r="B17" t="s">
        <v>118</v>
      </c>
      <c r="C17">
        <v>3</v>
      </c>
      <c r="D17">
        <v>14.5</v>
      </c>
      <c r="E17" t="s">
        <v>119</v>
      </c>
      <c r="F17" t="s">
        <v>106</v>
      </c>
      <c r="G17" t="s">
        <v>120</v>
      </c>
      <c r="H17">
        <v>14.6</v>
      </c>
      <c r="I17">
        <v>0.57299999999999995</v>
      </c>
      <c r="J17">
        <v>7.3</v>
      </c>
      <c r="K17">
        <v>0.55900000000000005</v>
      </c>
      <c r="L17">
        <v>4.0807000000000002</v>
      </c>
      <c r="M17">
        <v>4.3</v>
      </c>
      <c r="N17">
        <v>0.34499999999999997</v>
      </c>
      <c r="O17">
        <v>1.4834999999999998</v>
      </c>
      <c r="P17">
        <v>2.6</v>
      </c>
      <c r="Q17">
        <v>0.77600000000000002</v>
      </c>
      <c r="R17">
        <v>2.0176000000000003</v>
      </c>
      <c r="S17">
        <v>3.6</v>
      </c>
      <c r="T17">
        <v>6.3</v>
      </c>
      <c r="U17">
        <v>2.2999999999999998</v>
      </c>
      <c r="V17">
        <v>1.2</v>
      </c>
      <c r="W17">
        <v>1.1000000000000001</v>
      </c>
      <c r="X17">
        <v>3.3</v>
      </c>
      <c r="Y17" s="2"/>
      <c r="Z17" t="s">
        <v>15</v>
      </c>
      <c r="AA17">
        <v>17.8</v>
      </c>
      <c r="AB17">
        <v>26.9</v>
      </c>
      <c r="AC17">
        <v>0.66200000000000003</v>
      </c>
      <c r="AD17">
        <v>8.1999999999999993</v>
      </c>
      <c r="AE17">
        <v>17.899999999999999</v>
      </c>
      <c r="AF17">
        <v>0.45600000000000002</v>
      </c>
      <c r="AG17">
        <v>3.7</v>
      </c>
      <c r="AH17">
        <v>8.5</v>
      </c>
      <c r="AI17">
        <v>0.44</v>
      </c>
      <c r="AJ17">
        <v>1.7</v>
      </c>
      <c r="AK17">
        <v>4.7</v>
      </c>
      <c r="AL17">
        <v>0.36600000000000005</v>
      </c>
      <c r="AM17">
        <v>1.9</v>
      </c>
      <c r="AN17">
        <v>4.7</v>
      </c>
      <c r="AO17">
        <v>0.41299999999999998</v>
      </c>
      <c r="AP17">
        <v>3.7</v>
      </c>
      <c r="AQ17">
        <v>9.4</v>
      </c>
      <c r="AR17">
        <v>0.38900000000000001</v>
      </c>
      <c r="AS17">
        <v>9.1</v>
      </c>
      <c r="AT17">
        <v>26.6</v>
      </c>
      <c r="AU17">
        <v>0.34200000000000003</v>
      </c>
      <c r="AW17">
        <v>15</v>
      </c>
      <c r="AX17" t="s">
        <v>23</v>
      </c>
      <c r="AY17">
        <v>102.6</v>
      </c>
      <c r="AZ17">
        <v>97.5</v>
      </c>
      <c r="BA17">
        <v>96.8</v>
      </c>
      <c r="BB17">
        <v>102.7</v>
      </c>
      <c r="BC17">
        <v>102.5</v>
      </c>
      <c r="BD17">
        <v>103.3</v>
      </c>
    </row>
    <row r="18" spans="2:56" x14ac:dyDescent="0.35">
      <c r="B18" t="s">
        <v>121</v>
      </c>
      <c r="C18">
        <v>0</v>
      </c>
      <c r="D18">
        <v>15</v>
      </c>
      <c r="E18" t="s">
        <v>122</v>
      </c>
      <c r="F18" t="s">
        <v>110</v>
      </c>
      <c r="G18" t="s">
        <v>116</v>
      </c>
      <c r="H18">
        <v>17.3</v>
      </c>
      <c r="I18">
        <v>0.56999999999999995</v>
      </c>
      <c r="J18">
        <v>8.5</v>
      </c>
      <c r="K18">
        <v>0.55500000000000005</v>
      </c>
      <c r="L18">
        <v>4.7175000000000002</v>
      </c>
      <c r="M18">
        <v>5.5</v>
      </c>
      <c r="N18">
        <v>0.35</v>
      </c>
      <c r="O18">
        <v>1.9249999999999998</v>
      </c>
      <c r="P18">
        <v>2.6</v>
      </c>
      <c r="Q18">
        <v>0.79100000000000004</v>
      </c>
      <c r="R18">
        <v>2.0566</v>
      </c>
      <c r="S18">
        <v>3.9</v>
      </c>
      <c r="T18">
        <v>6.2</v>
      </c>
      <c r="U18">
        <v>2.1</v>
      </c>
      <c r="V18">
        <v>1.2</v>
      </c>
      <c r="W18">
        <v>0.4</v>
      </c>
      <c r="X18">
        <v>4.8</v>
      </c>
      <c r="Y18" s="2"/>
      <c r="Z18" t="s">
        <v>38</v>
      </c>
      <c r="AA18">
        <v>15.4</v>
      </c>
      <c r="AB18">
        <v>23</v>
      </c>
      <c r="AC18">
        <v>0.66799999999999993</v>
      </c>
      <c r="AD18">
        <v>7.5</v>
      </c>
      <c r="AE18">
        <v>17.7</v>
      </c>
      <c r="AF18">
        <v>0.42399999999999999</v>
      </c>
      <c r="AG18">
        <v>3.8</v>
      </c>
      <c r="AH18">
        <v>9.1999999999999993</v>
      </c>
      <c r="AI18">
        <v>0.41299999999999998</v>
      </c>
      <c r="AJ18">
        <v>1.5</v>
      </c>
      <c r="AK18">
        <v>3.7</v>
      </c>
      <c r="AL18">
        <v>0.41500000000000004</v>
      </c>
      <c r="AM18">
        <v>1.5</v>
      </c>
      <c r="AN18">
        <v>3.8</v>
      </c>
      <c r="AO18">
        <v>0.39799999999999996</v>
      </c>
      <c r="AP18">
        <v>3</v>
      </c>
      <c r="AQ18">
        <v>7.5</v>
      </c>
      <c r="AR18">
        <v>0.40600000000000003</v>
      </c>
      <c r="AS18">
        <v>8.4</v>
      </c>
      <c r="AT18">
        <v>23.5</v>
      </c>
      <c r="AU18">
        <v>0.35700000000000004</v>
      </c>
      <c r="AW18">
        <v>16</v>
      </c>
      <c r="AX18" t="s">
        <v>25</v>
      </c>
      <c r="AY18">
        <v>102.6</v>
      </c>
      <c r="AZ18">
        <v>101.4</v>
      </c>
      <c r="BA18">
        <v>100.5</v>
      </c>
      <c r="BB18">
        <v>102.5</v>
      </c>
      <c r="BC18">
        <v>102.6</v>
      </c>
      <c r="BD18">
        <v>103.2</v>
      </c>
    </row>
    <row r="19" spans="2:56" x14ac:dyDescent="0.35">
      <c r="B19" t="s">
        <v>60</v>
      </c>
      <c r="C19">
        <v>0</v>
      </c>
      <c r="D19">
        <v>30.3</v>
      </c>
      <c r="E19" t="s">
        <v>123</v>
      </c>
      <c r="F19" t="s">
        <v>97</v>
      </c>
      <c r="G19" t="s">
        <v>124</v>
      </c>
      <c r="H19">
        <v>38.4</v>
      </c>
      <c r="I19">
        <v>0.59699999999999998</v>
      </c>
      <c r="J19">
        <v>15.5</v>
      </c>
      <c r="K19">
        <v>0.53900000000000003</v>
      </c>
      <c r="L19">
        <v>8.3544999999999998</v>
      </c>
      <c r="M19">
        <v>12.7</v>
      </c>
      <c r="N19">
        <v>0.372</v>
      </c>
      <c r="O19">
        <v>4.7243999999999993</v>
      </c>
      <c r="P19">
        <v>8.9</v>
      </c>
      <c r="Q19">
        <v>0.84199999999999997</v>
      </c>
      <c r="R19">
        <v>7.4938000000000002</v>
      </c>
      <c r="S19">
        <v>1.2</v>
      </c>
      <c r="T19">
        <v>5.4</v>
      </c>
      <c r="U19">
        <v>3.2</v>
      </c>
      <c r="V19">
        <v>2</v>
      </c>
      <c r="W19">
        <v>0.3</v>
      </c>
      <c r="X19">
        <v>7.5</v>
      </c>
      <c r="Y19" s="2"/>
      <c r="Z19" t="s">
        <v>37</v>
      </c>
      <c r="AA19">
        <v>17.5</v>
      </c>
      <c r="AB19">
        <v>26.1</v>
      </c>
      <c r="AC19">
        <v>0.66900000000000004</v>
      </c>
      <c r="AD19">
        <v>7.1</v>
      </c>
      <c r="AE19">
        <v>15.4</v>
      </c>
      <c r="AF19">
        <v>0.45799999999999996</v>
      </c>
      <c r="AG19">
        <v>2.8</v>
      </c>
      <c r="AH19">
        <v>6.8</v>
      </c>
      <c r="AI19">
        <v>0.41000000000000003</v>
      </c>
      <c r="AJ19">
        <v>2.1</v>
      </c>
      <c r="AK19">
        <v>5.6</v>
      </c>
      <c r="AL19">
        <v>0.36899999999999999</v>
      </c>
      <c r="AM19">
        <v>2</v>
      </c>
      <c r="AN19">
        <v>5.2</v>
      </c>
      <c r="AO19">
        <v>0.376</v>
      </c>
      <c r="AP19">
        <v>4</v>
      </c>
      <c r="AQ19">
        <v>10.8</v>
      </c>
      <c r="AR19">
        <v>0.37200000000000005</v>
      </c>
      <c r="AS19">
        <v>8.9</v>
      </c>
      <c r="AT19">
        <v>24.7</v>
      </c>
      <c r="AU19">
        <v>0.36100000000000004</v>
      </c>
      <c r="AW19">
        <v>17</v>
      </c>
      <c r="AX19" t="s">
        <v>24</v>
      </c>
      <c r="AY19">
        <v>102.6</v>
      </c>
      <c r="AZ19">
        <v>102.7</v>
      </c>
      <c r="BA19">
        <v>94.6</v>
      </c>
      <c r="BB19">
        <v>101.9</v>
      </c>
      <c r="BC19">
        <v>103.2</v>
      </c>
      <c r="BD19">
        <v>101.7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0.66900000000000004</v>
      </c>
      <c r="AD20">
        <v>6.9</v>
      </c>
      <c r="AE20">
        <v>16</v>
      </c>
      <c r="AF20">
        <v>0.435</v>
      </c>
      <c r="AG20">
        <v>3.2</v>
      </c>
      <c r="AH20">
        <v>8</v>
      </c>
      <c r="AI20">
        <v>0.39600000000000002</v>
      </c>
      <c r="AJ20">
        <v>2</v>
      </c>
      <c r="AK20">
        <v>5.0999999999999996</v>
      </c>
      <c r="AL20">
        <v>0.38799999999999996</v>
      </c>
      <c r="AM20">
        <v>1.9</v>
      </c>
      <c r="AN20">
        <v>5.2</v>
      </c>
      <c r="AO20">
        <v>0.36499999999999999</v>
      </c>
      <c r="AP20">
        <v>3.9</v>
      </c>
      <c r="AQ20">
        <v>10.3</v>
      </c>
      <c r="AR20">
        <v>0.376</v>
      </c>
      <c r="AS20">
        <v>9.6</v>
      </c>
      <c r="AT20">
        <v>27.8</v>
      </c>
      <c r="AU20">
        <v>0.34600000000000003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102.3</v>
      </c>
      <c r="AZ21">
        <v>101.8</v>
      </c>
      <c r="BA21">
        <v>103.2</v>
      </c>
      <c r="BB21">
        <v>102.1</v>
      </c>
      <c r="BC21">
        <v>102.4</v>
      </c>
      <c r="BD21">
        <v>105</v>
      </c>
    </row>
    <row r="22" spans="2:56" x14ac:dyDescent="0.35">
      <c r="Y22" s="2"/>
      <c r="Z22" t="s">
        <v>14</v>
      </c>
      <c r="AA22">
        <v>17.3</v>
      </c>
      <c r="AB22">
        <v>25.8</v>
      </c>
      <c r="AC22">
        <v>0.67099999999999993</v>
      </c>
      <c r="AD22">
        <v>8.3000000000000007</v>
      </c>
      <c r="AE22">
        <v>19.100000000000001</v>
      </c>
      <c r="AF22">
        <v>0.433</v>
      </c>
      <c r="AG22">
        <v>3.7</v>
      </c>
      <c r="AH22">
        <v>9.5</v>
      </c>
      <c r="AI22">
        <v>0.39100000000000001</v>
      </c>
      <c r="AJ22">
        <v>2.2999999999999998</v>
      </c>
      <c r="AK22">
        <v>5.6</v>
      </c>
      <c r="AL22">
        <v>0.41299999999999998</v>
      </c>
      <c r="AM22">
        <v>1.7</v>
      </c>
      <c r="AN22">
        <v>4.5999999999999996</v>
      </c>
      <c r="AO22">
        <v>0.379</v>
      </c>
      <c r="AP22">
        <v>4</v>
      </c>
      <c r="AQ22">
        <v>10.199999999999999</v>
      </c>
      <c r="AR22">
        <v>0.39799999999999996</v>
      </c>
      <c r="AS22">
        <v>10</v>
      </c>
      <c r="AT22">
        <v>28.1</v>
      </c>
      <c r="AU22">
        <v>0.35600000000000004</v>
      </c>
      <c r="AW22">
        <v>20</v>
      </c>
      <c r="AX22" t="s">
        <v>28</v>
      </c>
      <c r="AY22">
        <v>101.6</v>
      </c>
      <c r="AZ22">
        <v>98.3</v>
      </c>
      <c r="BA22">
        <v>98.8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25</v>
      </c>
      <c r="AA23">
        <v>12.4</v>
      </c>
      <c r="AB23">
        <v>18.399999999999999</v>
      </c>
      <c r="AC23">
        <v>0.67299999999999993</v>
      </c>
      <c r="AD23">
        <v>10.5</v>
      </c>
      <c r="AE23">
        <v>22.7</v>
      </c>
      <c r="AF23">
        <v>0.46200000000000002</v>
      </c>
      <c r="AG23">
        <v>4.5</v>
      </c>
      <c r="AH23">
        <v>9.8000000000000007</v>
      </c>
      <c r="AI23">
        <v>0.46299999999999997</v>
      </c>
      <c r="AJ23">
        <v>1.9</v>
      </c>
      <c r="AK23">
        <v>5</v>
      </c>
      <c r="AL23">
        <v>0.36899999999999999</v>
      </c>
      <c r="AM23">
        <v>1.9</v>
      </c>
      <c r="AN23">
        <v>4.4000000000000004</v>
      </c>
      <c r="AO23">
        <v>0.435</v>
      </c>
      <c r="AP23">
        <v>3.8</v>
      </c>
      <c r="AQ23">
        <v>9.4</v>
      </c>
      <c r="AR23">
        <v>0.4</v>
      </c>
      <c r="AS23">
        <v>9.4</v>
      </c>
      <c r="AT23">
        <v>26.7</v>
      </c>
      <c r="AU23">
        <v>0.35000000000000003</v>
      </c>
      <c r="AW23">
        <v>21</v>
      </c>
      <c r="AX23" t="s">
        <v>30</v>
      </c>
      <c r="AY23">
        <v>101.4</v>
      </c>
      <c r="AZ23">
        <v>101.7</v>
      </c>
      <c r="BA23">
        <v>103.7</v>
      </c>
      <c r="BB23">
        <v>101.4</v>
      </c>
      <c r="BC23">
        <v>101.5</v>
      </c>
      <c r="BD23">
        <v>99.9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29</v>
      </c>
      <c r="AY24">
        <v>101.4</v>
      </c>
      <c r="AZ24">
        <v>100.5</v>
      </c>
      <c r="BA24">
        <v>106.4</v>
      </c>
      <c r="BB24">
        <v>102</v>
      </c>
      <c r="BC24">
        <v>100.8</v>
      </c>
      <c r="BD24">
        <v>98.5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8.6999999999999993</v>
      </c>
      <c r="AE25">
        <v>18.399999999999999</v>
      </c>
      <c r="AF25">
        <v>0.47100000000000003</v>
      </c>
      <c r="AG25">
        <v>3.2</v>
      </c>
      <c r="AH25">
        <v>8.8000000000000007</v>
      </c>
      <c r="AI25">
        <v>0.35799999999999998</v>
      </c>
      <c r="AJ25">
        <v>1.8</v>
      </c>
      <c r="AK25">
        <v>5</v>
      </c>
      <c r="AL25">
        <v>0.35799999999999998</v>
      </c>
      <c r="AM25">
        <v>1.9</v>
      </c>
      <c r="AN25">
        <v>4.5</v>
      </c>
      <c r="AO25">
        <v>0.42200000000000004</v>
      </c>
      <c r="AP25">
        <v>3.7</v>
      </c>
      <c r="AQ25">
        <v>9.5</v>
      </c>
      <c r="AR25">
        <v>0.38799999999999996</v>
      </c>
      <c r="AS25">
        <v>10</v>
      </c>
      <c r="AT25">
        <v>28.3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20.100000000000001</v>
      </c>
      <c r="AC27">
        <v>0.67900000000000005</v>
      </c>
      <c r="AD27">
        <v>10.1</v>
      </c>
      <c r="AE27">
        <v>21.3</v>
      </c>
      <c r="AF27">
        <v>0.47500000000000003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0.40500000000000003</v>
      </c>
      <c r="AM27">
        <v>2.1</v>
      </c>
      <c r="AN27">
        <v>5.5</v>
      </c>
      <c r="AO27">
        <v>0.38700000000000001</v>
      </c>
      <c r="AP27">
        <v>4.0999999999999996</v>
      </c>
      <c r="AQ27">
        <v>10.3</v>
      </c>
      <c r="AR27">
        <v>0.39500000000000002</v>
      </c>
      <c r="AS27">
        <v>10.6</v>
      </c>
      <c r="AT27">
        <v>27.7</v>
      </c>
      <c r="AU27">
        <v>0.38200000000000006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17</v>
      </c>
      <c r="AB28">
        <v>24.8</v>
      </c>
      <c r="AC28">
        <v>0.68299999999999994</v>
      </c>
      <c r="AD28">
        <v>7.8</v>
      </c>
      <c r="AE28">
        <v>18.5</v>
      </c>
      <c r="AF28">
        <v>0.42</v>
      </c>
      <c r="AG28">
        <v>3.2</v>
      </c>
      <c r="AH28">
        <v>7.8</v>
      </c>
      <c r="AI28">
        <v>0.40600000000000003</v>
      </c>
      <c r="AJ28">
        <v>1.8</v>
      </c>
      <c r="AK28">
        <v>4.5999999999999996</v>
      </c>
      <c r="AL28">
        <v>0.38500000000000001</v>
      </c>
      <c r="AM28">
        <v>1.8</v>
      </c>
      <c r="AN28">
        <v>5.0999999999999996</v>
      </c>
      <c r="AO28">
        <v>0.35799999999999998</v>
      </c>
      <c r="AP28">
        <v>3.6</v>
      </c>
      <c r="AQ28">
        <v>9.6999999999999993</v>
      </c>
      <c r="AR28">
        <v>0.371</v>
      </c>
      <c r="AS28">
        <v>9.6999999999999993</v>
      </c>
      <c r="AT28">
        <v>28.2</v>
      </c>
      <c r="AU28">
        <v>0.34500000000000003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15.5</v>
      </c>
      <c r="AB29">
        <v>22.6</v>
      </c>
      <c r="AC29">
        <v>0.68700000000000006</v>
      </c>
      <c r="AD29">
        <v>7.5</v>
      </c>
      <c r="AE29">
        <v>17.8</v>
      </c>
      <c r="AF29">
        <v>0.42200000000000004</v>
      </c>
      <c r="AG29">
        <v>3.3</v>
      </c>
      <c r="AH29">
        <v>8.1</v>
      </c>
      <c r="AI29">
        <v>0.40600000000000003</v>
      </c>
      <c r="AJ29">
        <v>1.7</v>
      </c>
      <c r="AK29">
        <v>4.5</v>
      </c>
      <c r="AL29">
        <v>0.36799999999999999</v>
      </c>
      <c r="AM29">
        <v>1.8</v>
      </c>
      <c r="AN29">
        <v>4.5</v>
      </c>
      <c r="AO29">
        <v>0.39600000000000002</v>
      </c>
      <c r="AP29">
        <v>3.4</v>
      </c>
      <c r="AQ29">
        <v>9</v>
      </c>
      <c r="AR29">
        <v>0.38200000000000006</v>
      </c>
      <c r="AS29">
        <v>9.8000000000000007</v>
      </c>
      <c r="AT29">
        <v>28.4</v>
      </c>
      <c r="AU29">
        <v>0.34399999999999997</v>
      </c>
      <c r="AW29">
        <v>27</v>
      </c>
      <c r="AX29" t="s">
        <v>35</v>
      </c>
      <c r="AY29">
        <v>100.4</v>
      </c>
      <c r="AZ29">
        <v>98.2</v>
      </c>
      <c r="BA29">
        <v>98.8</v>
      </c>
      <c r="BB29">
        <v>99.2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27.7</v>
      </c>
      <c r="AC30">
        <v>0.68799999999999994</v>
      </c>
      <c r="AD30">
        <v>6</v>
      </c>
      <c r="AE30">
        <v>13.6</v>
      </c>
      <c r="AF30">
        <v>0.443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0.373</v>
      </c>
      <c r="AP30">
        <v>3.6</v>
      </c>
      <c r="AQ30">
        <v>9.6999999999999993</v>
      </c>
      <c r="AR30">
        <v>0.37200000000000005</v>
      </c>
      <c r="AS30">
        <v>10.5</v>
      </c>
      <c r="AT30">
        <v>27.8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22.1</v>
      </c>
      <c r="AC31">
        <v>0.69</v>
      </c>
      <c r="AD31">
        <v>10.3</v>
      </c>
      <c r="AE31">
        <v>21.3</v>
      </c>
      <c r="AF31">
        <v>0.48700000000000004</v>
      </c>
      <c r="AG31">
        <v>3.5</v>
      </c>
      <c r="AH31">
        <v>7.7</v>
      </c>
      <c r="AI31">
        <v>0.45700000000000002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0.36600000000000005</v>
      </c>
      <c r="AP31">
        <v>3.8</v>
      </c>
      <c r="AQ31">
        <v>9.8000000000000007</v>
      </c>
      <c r="AR31">
        <v>0.38900000000000001</v>
      </c>
      <c r="AS31">
        <v>10.9</v>
      </c>
      <c r="AT31">
        <v>31.7</v>
      </c>
      <c r="AU31">
        <v>0.34500000000000003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17.5</v>
      </c>
      <c r="AB32">
        <v>24.8</v>
      </c>
      <c r="AC32">
        <v>0.70700000000000007</v>
      </c>
      <c r="AD32">
        <v>8.3000000000000007</v>
      </c>
      <c r="AE32">
        <v>20.2</v>
      </c>
      <c r="AF32">
        <v>0.41000000000000003</v>
      </c>
      <c r="AG32">
        <v>3.7</v>
      </c>
      <c r="AH32">
        <v>9</v>
      </c>
      <c r="AI32">
        <v>0.41200000000000003</v>
      </c>
      <c r="AJ32">
        <v>2.2000000000000002</v>
      </c>
      <c r="AK32">
        <v>5.4</v>
      </c>
      <c r="AL32">
        <v>0.40600000000000003</v>
      </c>
      <c r="AM32">
        <v>2.1</v>
      </c>
      <c r="AN32">
        <v>5.0999999999999996</v>
      </c>
      <c r="AO32">
        <v>0.41799999999999998</v>
      </c>
      <c r="AP32">
        <v>4.3</v>
      </c>
      <c r="AQ32">
        <v>10.4</v>
      </c>
      <c r="AR32">
        <v>0.41200000000000003</v>
      </c>
      <c r="AS32">
        <v>9.9</v>
      </c>
      <c r="AT32">
        <v>28.3</v>
      </c>
      <c r="AU32">
        <v>0.35100000000000003</v>
      </c>
      <c r="AW32">
        <v>30</v>
      </c>
      <c r="AX32" t="s">
        <v>38</v>
      </c>
      <c r="AY32">
        <v>99.9</v>
      </c>
      <c r="AZ32">
        <v>98.5</v>
      </c>
      <c r="BA32">
        <v>93.1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3.7265625" bestFit="1" customWidth="1"/>
    <col min="4" max="4" width="19.1796875" bestFit="1" customWidth="1"/>
  </cols>
  <sheetData>
    <row r="2" spans="1:4" x14ac:dyDescent="0.35">
      <c r="A2" s="4"/>
      <c r="B2" s="5" t="s">
        <v>39</v>
      </c>
      <c r="D2" s="1" t="s">
        <v>151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78</v>
      </c>
    </row>
    <row r="6" spans="1:4" x14ac:dyDescent="0.35">
      <c r="B6" t="s">
        <v>28</v>
      </c>
      <c r="D6" t="s">
        <v>80</v>
      </c>
    </row>
    <row r="7" spans="1:4" x14ac:dyDescent="0.35">
      <c r="B7" t="s">
        <v>11</v>
      </c>
      <c r="D7" t="s">
        <v>84</v>
      </c>
    </row>
    <row r="8" spans="1:4" x14ac:dyDescent="0.35">
      <c r="B8" t="s">
        <v>18</v>
      </c>
      <c r="D8" t="s">
        <v>88</v>
      </c>
    </row>
    <row r="9" spans="1:4" x14ac:dyDescent="0.35">
      <c r="B9" t="s">
        <v>24</v>
      </c>
      <c r="D9" t="s">
        <v>92</v>
      </c>
    </row>
    <row r="10" spans="1:4" x14ac:dyDescent="0.35">
      <c r="B10" t="s">
        <v>14</v>
      </c>
      <c r="D10" t="s">
        <v>94</v>
      </c>
    </row>
    <row r="11" spans="1:4" x14ac:dyDescent="0.35">
      <c r="B11" t="s">
        <v>13</v>
      </c>
      <c r="D11" t="s">
        <v>98</v>
      </c>
    </row>
    <row r="12" spans="1:4" x14ac:dyDescent="0.35">
      <c r="B12" t="s">
        <v>25</v>
      </c>
      <c r="D12" t="s">
        <v>100</v>
      </c>
    </row>
    <row r="13" spans="1:4" x14ac:dyDescent="0.35">
      <c r="B13" t="s">
        <v>23</v>
      </c>
      <c r="D13" t="s">
        <v>104</v>
      </c>
    </row>
    <row r="14" spans="1:4" x14ac:dyDescent="0.35">
      <c r="B14" t="s">
        <v>15</v>
      </c>
      <c r="D14" t="s">
        <v>108</v>
      </c>
    </row>
    <row r="15" spans="1:4" x14ac:dyDescent="0.35">
      <c r="B15" t="s">
        <v>32</v>
      </c>
      <c r="D15" t="s">
        <v>112</v>
      </c>
    </row>
    <row r="16" spans="1:4" x14ac:dyDescent="0.35">
      <c r="B16" t="s">
        <v>31</v>
      </c>
      <c r="D16" t="s">
        <v>115</v>
      </c>
    </row>
    <row r="17" spans="2:4" x14ac:dyDescent="0.35">
      <c r="B17" t="s">
        <v>9</v>
      </c>
      <c r="D17" t="s">
        <v>118</v>
      </c>
    </row>
    <row r="18" spans="2:4" x14ac:dyDescent="0.35">
      <c r="B18" t="s">
        <v>35</v>
      </c>
      <c r="D18" t="s">
        <v>121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8 S B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E g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H l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P E g e V o 2 4 z 8 f p Q A A A P c A A A A S A A A A A A A A A A A A A A A A A A A A A A B D b 2 5 m a W c v U G F j a 2 F n Z S 5 4 b W x Q S w E C L Q A U A A I A C A D x I H l a D 8 r p q 6 Q A A A D p A A A A E w A A A A A A A A A A A A A A A A D x A A A A W 0 N v b n R l b n R f V H l w Z X N d L n h t b F B L A Q I t A B Q A A g A I A P E g e V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3 V u d C I g V m F s d W U 9 I m w w I i A v P j x F b n R y e S B U e X B l P S J G a W x s T G F z d F V w Z G F 0 Z W Q i I F Z h b H V l P S J k M j A y N S 0 w M y 0 y N V Q w O T o 1 O T o 1 N y 4 3 O T Q 0 M D g z W i I g L z 4 8 R W 5 0 c n k g V H l w Z T 0 i R m l s b E N v b H V t b l R 5 c G V z I i B W Y W x 1 Z T 0 i c 0 F 3 W U Z C U V V G Q l F V P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0 R h d G E g R H V t c C I g L z 4 8 R W 5 0 c n k g V H l w Z T 0 i U m V j b 3 Z l c n l U Y X J n Z X R D b 2 x 1 b W 4 i I F Z h b H V l P S J s N D k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1 L T A z L T I 1 V D E w O j A 5 O j A 2 L j Q x M j c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S Z X N 0 c m l j I E F y Z W E g R k d N J n F 1 b 3 Q 7 L C Z x d W 9 0 O 1 J l c 3 R y a W N 0 Z W Q g Q X J l Y S B G R 0 E m c X V v d D s s J n F 1 b 3 Q 7 U m V z d H J p Y 3 R l Z C B B c m V h I E Z H J S Z x d W 9 0 O y w m c X V v d D t J b i B U a G U g U G F p b n Q o T m 9 u L V J B K S B G R 0 0 m c X V v d D s s J n F 1 b 3 Q 7 S W 4 g V G h l I F B h a W 5 0 K E 5 v b i 1 S Q S k g R k d B J n F 1 b 3 Q 7 L C Z x d W 9 0 O 0 l u I F R o Z S B Q Y W l u d C h O b 2 4 t U k E p I E Z H J S Z x d W 9 0 O y w m c X V v d D t N a W Q t U m F u Z 2 U g R k d N J n F 1 b 3 Q 7 L C Z x d W 9 0 O 0 1 p Z C 1 S Y W 5 n Z S B G R 0 E m c X V v d D s s J n F 1 b 3 Q 7 T W l k L V J h b m d l I E Z H J S Z x d W 9 0 O y w m c X V v d D t M Z W Z 0 I E N v c m 5 l c i A z I E Z H T S Z x d W 9 0 O y w m c X V v d D t M Z W Z 0 I E N v c m 5 l c i A z I E Z H Q S Z x d W 9 0 O y w m c X V v d D t M Z W Z 0 I E N v c m 5 l c i A z I E Z H J S Z x d W 9 0 O y w m c X V v d D t S a W d o d C B D b 3 J u Z X I g M y B G R 0 0 m c X V v d D s s J n F 1 b 3 Q 7 U m l n a H Q g Q 2 9 y b m V y I D M g R k d B J n F 1 b 3 Q 7 L C Z x d W 9 0 O 1 J p Z 2 h 0 I E N v c m 5 l c i A z I E Z H J S Z x d W 9 0 O y w m c X V v d D t D b 3 J u Z X I g M y B G R 0 0 m c X V v d D s s J n F 1 b 3 Q 7 Q 2 9 y b m V y I D M g R k d B J n F 1 b 3 Q 7 L C Z x d W 9 0 O 0 N v c m 5 l c i A z I E Z H J S Z x d W 9 0 O y w m c X V v d D t B Y m 9 2 Z S B 0 a G U g Q n J l Y W s g M y B G R 0 0 m c X V v d D s s J n F 1 b 3 Q 7 Q W J v d m U g d G h l I E J y Z W F r I D M g R k d B J n F 1 b 3 Q 7 L C Z x d W 9 0 O 0 F i b 3 Z l I H R o Z S B C c m V h a y A z I E Z H J S Z x d W 9 0 O 1 0 i I C 8 + P E V u d H J 5 I F R 5 c G U 9 I k Z p b G x D b 3 V u d C I g V m F s d W U 9 I m w z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F R l Y W 0 g R G V m Z W 5 z Z S k v Q X V 0 b 1 J l b W 9 2 Z W R D b 2 x 1 b W 5 z M S 5 7 V G V h b S w w f S Z x d W 9 0 O y w m c X V v d D t T Z W N 0 a W 9 u M S 9 O Q k E g K F R l Y W 0 g R G V m Z W 5 z Z S k v Q X V 0 b 1 J l b W 9 2 Z W R D b 2 x 1 b W 5 z M S 5 7 U m V z d H J p Y y B B c m V h I E Z H T S w x f S Z x d W 9 0 O y w m c X V v d D t T Z W N 0 a W 9 u M S 9 O Q k E g K F R l Y W 0 g R G V m Z W 5 z Z S k v Q X V 0 b 1 J l b W 9 2 Z W R D b 2 x 1 b W 5 z M S 5 7 U m V z d H J p Y 3 R l Z C B B c m V h I E Z H Q S w y f S Z x d W 9 0 O y w m c X V v d D t T Z W N 0 a W 9 u M S 9 O Q k E g K F R l Y W 0 g R G V m Z W 5 z Z S k v Q X V 0 b 1 J l b W 9 2 Z W R D b 2 x 1 b W 5 z M S 5 7 U m V z d H J p Y 3 R l Z C B B c m V h I E Z H J S w z f S Z x d W 9 0 O y w m c X V v d D t T Z W N 0 a W 9 u M S 9 O Q k E g K F R l Y W 0 g R G V m Z W 5 z Z S k v Q X V 0 b 1 J l b W 9 2 Z W R D b 2 x 1 b W 5 z M S 5 7 S W 4 g V G h l I F B h a W 5 0 K E 5 v b i 1 S Q S k g R k d N L D R 9 J n F 1 b 3 Q 7 L C Z x d W 9 0 O 1 N l Y 3 R p b 2 4 x L 0 5 C Q S A o V G V h b S B E Z W Z l b n N l K S 9 B d X R v U m V t b 3 Z l Z E N v b H V t b n M x L n t J b i B U a G U g U G F p b n Q o T m 9 u L V J B K S B G R 0 E s N X 0 m c X V v d D s s J n F 1 b 3 Q 7 U 2 V j d G l v b j E v T k J B I C h U Z W F t I E R l Z m V u c 2 U p L 0 F 1 d G 9 S Z W 1 v d m V k Q 2 9 s d W 1 u c z E u e 0 l u I F R o Z S B Q Y W l u d C h O b 2 4 t U k E p I E Z H J S w 2 f S Z x d W 9 0 O y w m c X V v d D t T Z W N 0 a W 9 u M S 9 O Q k E g K F R l Y W 0 g R G V m Z W 5 z Z S k v Q X V 0 b 1 J l b W 9 2 Z W R D b 2 x 1 b W 5 z M S 5 7 T W l k L V J h b m d l I E Z H T S w 3 f S Z x d W 9 0 O y w m c X V v d D t T Z W N 0 a W 9 u M S 9 O Q k E g K F R l Y W 0 g R G V m Z W 5 z Z S k v Q X V 0 b 1 J l b W 9 2 Z W R D b 2 x 1 b W 5 z M S 5 7 T W l k L V J h b m d l I E Z H Q S w 4 f S Z x d W 9 0 O y w m c X V v d D t T Z W N 0 a W 9 u M S 9 O Q k E g K F R l Y W 0 g R G V m Z W 5 z Z S k v Q X V 0 b 1 J l b W 9 2 Z W R D b 2 x 1 b W 5 z M S 5 7 T W l k L V J h b m d l I E Z H J S w 5 f S Z x d W 9 0 O y w m c X V v d D t T Z W N 0 a W 9 u M S 9 O Q k E g K F R l Y W 0 g R G V m Z W 5 z Z S k v Q X V 0 b 1 J l b W 9 2 Z W R D b 2 x 1 b W 5 z M S 5 7 T G V m d C B D b 3 J u Z X I g M y B G R 0 0 s M T B 9 J n F 1 b 3 Q 7 L C Z x d W 9 0 O 1 N l Y 3 R p b 2 4 x L 0 5 C Q S A o V G V h b S B E Z W Z l b n N l K S 9 B d X R v U m V t b 3 Z l Z E N v b H V t b n M x L n t M Z W Z 0 I E N v c m 5 l c i A z I E Z H Q S w x M X 0 m c X V v d D s s J n F 1 b 3 Q 7 U 2 V j d G l v b j E v T k J B I C h U Z W F t I E R l Z m V u c 2 U p L 0 F 1 d G 9 S Z W 1 v d m V k Q 2 9 s d W 1 u c z E u e 0 x l Z n Q g Q 2 9 y b m V y I D M g R k c l L D E y f S Z x d W 9 0 O y w m c X V v d D t T Z W N 0 a W 9 u M S 9 O Q k E g K F R l Y W 0 g R G V m Z W 5 z Z S k v Q X V 0 b 1 J l b W 9 2 Z W R D b 2 x 1 b W 5 z M S 5 7 U m l n a H Q g Q 2 9 y b m V y I D M g R k d N L D E z f S Z x d W 9 0 O y w m c X V v d D t T Z W N 0 a W 9 u M S 9 O Q k E g K F R l Y W 0 g R G V m Z W 5 z Z S k v Q X V 0 b 1 J l b W 9 2 Z W R D b 2 x 1 b W 5 z M S 5 7 U m l n a H Q g Q 2 9 y b m V y I D M g R k d B L D E 0 f S Z x d W 9 0 O y w m c X V v d D t T Z W N 0 a W 9 u M S 9 O Q k E g K F R l Y W 0 g R G V m Z W 5 z Z S k v Q X V 0 b 1 J l b W 9 2 Z W R D b 2 x 1 b W 5 z M S 5 7 U m l n a H Q g Q 2 9 y b m V y I D M g R k c l L D E 1 f S Z x d W 9 0 O y w m c X V v d D t T Z W N 0 a W 9 u M S 9 O Q k E g K F R l Y W 0 g R G V m Z W 5 z Z S k v Q X V 0 b 1 J l b W 9 2 Z W R D b 2 x 1 b W 5 z M S 5 7 Q 2 9 y b m V y I D M g R k d N L D E 2 f S Z x d W 9 0 O y w m c X V v d D t T Z W N 0 a W 9 u M S 9 O Q k E g K F R l Y W 0 g R G V m Z W 5 z Z S k v Q X V 0 b 1 J l b W 9 2 Z W R D b 2 x 1 b W 5 z M S 5 7 Q 2 9 y b m V y I D M g R k d B L D E 3 f S Z x d W 9 0 O y w m c X V v d D t T Z W N 0 a W 9 u M S 9 O Q k E g K F R l Y W 0 g R G V m Z W 5 z Z S k v Q X V 0 b 1 J l b W 9 2 Z W R D b 2 x 1 b W 5 z M S 5 7 Q 2 9 y b m V y I D M g R k c l L D E 4 f S Z x d W 9 0 O y w m c X V v d D t T Z W N 0 a W 9 u M S 9 O Q k E g K F R l Y W 0 g R G V m Z W 5 z Z S k v Q X V 0 b 1 J l b W 9 2 Z W R D b 2 x 1 b W 5 z M S 5 7 Q W J v d m U g d G h l I E J y Z W F r I D M g R k d N L D E 5 f S Z x d W 9 0 O y w m c X V v d D t T Z W N 0 a W 9 u M S 9 O Q k E g K F R l Y W 0 g R G V m Z W 5 z Z S k v Q X V 0 b 1 J l b W 9 2 Z W R D b 2 x 1 b W 5 z M S 5 7 Q W J v d m U g d G h l I E J y Z W F r I D M g R k d B L D I w f S Z x d W 9 0 O y w m c X V v d D t T Z W N 0 a W 9 u M S 9 O Q k E g K F R l Y W 0 g R G V m Z W 5 z Z S k v Q X V 0 b 1 J l b W 9 2 Z W R D b 2 x 1 b W 5 z M S 5 7 Q W J v d m U g d G h l I E J y Z W F r I D M g R k c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R G F 0 Y S B E d W 1 w I i A v P j x F b n R y e S B U e X B l P S J S Z W N v d m V y e V R h c m d l d E N v b H V t b i I g V m F s d W U 9 I m w y N i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N U E c m c X V v d D s s J n F 1 b 3 Q 7 V V N H J n F 1 b 3 Q 7 L C Z x d W 9 0 O 0 9 G R i Z x d W 9 0 O y w m c X V v d D t E R U Y m c X V v d D s s J n F 1 b 3 Q 7 R V B N J n F 1 b 3 Q 7 L C Z x d W 9 0 O 1 B U U y Z x d W 9 0 O y w m c X V v d D t U U y U m c X V v d D s s J n F 1 b 3 Q 7 M l B B J n F 1 b 3 Q 7 L C Z x d W 9 0 O z J Q J S Z x d W 9 0 O y w m c X V v d D s y U E 0 m c X V v d D s s J n F 1 b 3 Q 7 M 1 B B J n F 1 b 3 Q 7 L C Z x d W 9 0 O z N Q J S Z x d W 9 0 O y w m c X V v d D s z U E 0 m c X V v d D s s J n F 1 b 3 Q 7 R l R B J n F 1 b 3 Q 7 L C Z x d W 9 0 O 0 Z U J S Z x d W 9 0 O y w m c X V v d D t G V E 0 m c X V v d D s s J n F 1 b 3 Q 7 T 1 J C J n F 1 b 3 Q 7 L C Z x d W 9 0 O 0 R S Q i Z x d W 9 0 O y w m c X V v d D t U T 1 Y m c X V v d D s s J n F 1 b 3 Q 7 U 1 R M J n F 1 b 3 Q 7 L C Z x d W 9 0 O 0 J M S y Z x d W 9 0 O y w m c X V v d D t B U 1 Q m c X V v d D t d I i A v P j x F b n R y e S B U e X B l P S J G a W x s T G F z d F V w Z G F 0 Z W Q i I F Z h b H V l P S J k M j A y N S 0 w M y 0 y N V Q x M T o w N z o z N S 4 4 M T Y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C Z 1 V G Q m d Z R 0 J R V U Z C U V V G Q l F V R k J R V U Z C U V V G Q l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L s Y Y u Z 5 B p n v D 1 W L F Q 5 8 8 3 H 5 X O L L q 7 E R Z K 8 4 B l f 2 5 1 A c A A A A A A 6 A A A A A A g A A I A A A A C 3 H N o k g R G 8 r 4 I b a t n P 5 J X M i L 9 p n o H A h c d Q U W z x 5 Q s 1 X U A A A A A i 2 k l 1 d z K X 5 G U W t W I p D a A s X 5 H k V q R A l u p E x D Q 3 m B b 1 5 E w Z U A J I 4 g 4 / S I g / h C a 0 d O N j j b K K 7 p g j x F J C 5 u m Y k X e W 5 m B 2 5 I H 3 I x z D Q Q b 1 O R y 0 V Q A A A A O m N G 8 M M O F 1 4 7 J L L j U 8 B 0 5 H m H A M K P J z E P r 7 U 5 N M J 8 u e 9 0 n R 2 v 8 f X K 1 V E d l 3 b 0 f m w c w h P o t W j b K 4 t 9 6 h I j 2 T e 7 R k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2025-03-26T23:07:33Z</dcterms:modified>
</cp:coreProperties>
</file>