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 Nguyen\Desktop\$ports\Projects\NBA-Model\"/>
    </mc:Choice>
  </mc:AlternateContent>
  <xr:revisionPtr revIDLastSave="0" documentId="13_ncr:1_{3E14317D-68D1-4853-A5A8-A638FF2BBA7A}" xr6:coauthVersionLast="47" xr6:coauthVersionMax="47" xr10:uidLastSave="{00000000-0000-0000-0000-000000000000}"/>
  <bookViews>
    <workbookView xWindow="-110" yWindow="-110" windowWidth="19420" windowHeight="10300" activeTab="1" xr2:uid="{B4683951-0635-4108-B587-A1394706F9CC}"/>
  </bookViews>
  <sheets>
    <sheet name="Matchup Analysis" sheetId="7" r:id="rId1"/>
    <sheet name="Model" sheetId="9" r:id="rId2"/>
    <sheet name="Data Dump" sheetId="6" r:id="rId3"/>
    <sheet name="Data IDs" sheetId="8" r:id="rId4"/>
  </sheets>
  <definedNames>
    <definedName name="ExternalData_1" localSheetId="2" hidden="1">'Data Dump'!$B$2:$X$19</definedName>
    <definedName name="ExternalData_2" localSheetId="2" hidden="1">'Data Dump'!$Z$2:$AU$32</definedName>
    <definedName name="ExternalData_3" localSheetId="2" hidden="1">'Data Dump'!$AW$2:$BD$32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J4" i="9" l="1"/>
  <c r="I4" i="9"/>
  <c r="H4" i="9"/>
  <c r="L4" i="9"/>
  <c r="K4" i="9"/>
  <c r="G3" i="7"/>
  <c r="E3" i="7"/>
  <c r="D3" i="7"/>
  <c r="C3" i="7"/>
  <c r="G9" i="7"/>
  <c r="F9" i="7"/>
  <c r="E9" i="7"/>
  <c r="D9" i="7"/>
  <c r="C9" i="7"/>
  <c r="G6" i="7"/>
  <c r="F6" i="7"/>
  <c r="E6" i="7"/>
  <c r="C6" i="7"/>
  <c r="D6" i="7"/>
  <c r="N8" i="9" l="1"/>
  <c r="O8" i="9" s="1"/>
  <c r="N4" i="9"/>
  <c r="O4" i="9" s="1"/>
  <c r="N6" i="9"/>
  <c r="O6" i="9" s="1"/>
  <c r="N10" i="9" l="1"/>
  <c r="O10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E32246-0229-4BE0-8EC7-074A1EA4BD1E}" keepAlive="1" name="Query - NBA (Cleaveland Cavaliers)" description="Connection to the 'NBA (Cleaveland Cavaliers)' query in the workbook." type="5" refreshedVersion="8" background="1" saveData="1">
    <dbPr connection="Provider=Microsoft.Mashup.OleDb.1;Data Source=$Workbook$;Location=&quot;NBA (Cleaveland Cavaliers)&quot;;Extended Properties=&quot;&quot;" command="SELECT * FROM [NBA (Cleaveland Cavaliers)]"/>
  </connection>
  <connection id="2" xr16:uid="{8C365EAD-2F00-4F4B-95CA-AFBF77363E45}" keepAlive="1" name="Query - NBA (Team Defense)" description="Connection to the 'NBA (Team Defense)' query in the workbook." type="5" refreshedVersion="8" background="1" saveData="1">
    <dbPr connection="Provider=Microsoft.Mashup.OleDb.1;Data Source=$Workbook$;Location=&quot;NBA (Team Defense)&quot;;Extended Properties=&quot;&quot;" command="SELECT * FROM [NBA (Team Defense)]"/>
  </connection>
  <connection id="3" xr16:uid="{AEAD48D5-974F-4E1C-A6CC-5C0F5D461A21}" keepAlive="1" name="Query - NBA (Team Possessions/game)" description="Connection to the 'NBA (Team Possessions/game)' query in the workbook." type="5" refreshedVersion="8" background="1" saveData="1">
    <dbPr connection="Provider=Microsoft.Mashup.OleDb.1;Data Source=$Workbook$;Location=&quot;NBA (Team Possessions/game)&quot;;Extended Properties=&quot;&quot;" command="SELECT * FROM [NBA (Team Possessions/game)]"/>
  </connection>
</connections>
</file>

<file path=xl/sharedStrings.xml><?xml version="1.0" encoding="utf-8"?>
<sst xmlns="http://schemas.openxmlformats.org/spreadsheetml/2006/main" count="275" uniqueCount="163">
  <si>
    <t>Projected Points</t>
  </si>
  <si>
    <t>Rank</t>
  </si>
  <si>
    <t>Team</t>
  </si>
  <si>
    <t>2024</t>
  </si>
  <si>
    <t>Last 3</t>
  </si>
  <si>
    <t>Last 1</t>
  </si>
  <si>
    <t>Home</t>
  </si>
  <si>
    <t>Away</t>
  </si>
  <si>
    <t>2023</t>
  </si>
  <si>
    <t>Memphis</t>
  </si>
  <si>
    <t>Atlanta</t>
  </si>
  <si>
    <t>Chicago</t>
  </si>
  <si>
    <t>Washington</t>
  </si>
  <si>
    <t>Detroit</t>
  </si>
  <si>
    <t>Denver</t>
  </si>
  <si>
    <t>Indiana</t>
  </si>
  <si>
    <t>Toronto</t>
  </si>
  <si>
    <t>Utah</t>
  </si>
  <si>
    <t>Cleveland</t>
  </si>
  <si>
    <t>Sacramento</t>
  </si>
  <si>
    <t>Okla City</t>
  </si>
  <si>
    <t>New Orleans</t>
  </si>
  <si>
    <t>Portland</t>
  </si>
  <si>
    <t>Houston</t>
  </si>
  <si>
    <t>Dallas</t>
  </si>
  <si>
    <t>Golden State</t>
  </si>
  <si>
    <t>Milwaukee</t>
  </si>
  <si>
    <t>San Antonio</t>
  </si>
  <si>
    <t>Charlotte</t>
  </si>
  <si>
    <t>New York</t>
  </si>
  <si>
    <t>Minnesota</t>
  </si>
  <si>
    <t>LA Lakers</t>
  </si>
  <si>
    <t>LA Clippers</t>
  </si>
  <si>
    <t>Phoenix</t>
  </si>
  <si>
    <t>Philadelphia</t>
  </si>
  <si>
    <t>Miami</t>
  </si>
  <si>
    <t>Boston</t>
  </si>
  <si>
    <t>Brooklyn</t>
  </si>
  <si>
    <t>Orlando</t>
  </si>
  <si>
    <t>Team IDs</t>
  </si>
  <si>
    <t>MPG</t>
  </si>
  <si>
    <t>USG</t>
  </si>
  <si>
    <t>OFF</t>
  </si>
  <si>
    <t>DEF</t>
  </si>
  <si>
    <t>EPM</t>
  </si>
  <si>
    <t>PTS</t>
  </si>
  <si>
    <t>TS%</t>
  </si>
  <si>
    <t>2PA</t>
  </si>
  <si>
    <t>2P%</t>
  </si>
  <si>
    <t>3PA</t>
  </si>
  <si>
    <t>3P%</t>
  </si>
  <si>
    <t>FTA</t>
  </si>
  <si>
    <t>FT%</t>
  </si>
  <si>
    <t>ORB</t>
  </si>
  <si>
    <t>DRB</t>
  </si>
  <si>
    <t>AST</t>
  </si>
  <si>
    <t>TOV</t>
  </si>
  <si>
    <t>STL</t>
  </si>
  <si>
    <t>BLK</t>
  </si>
  <si>
    <t>Cleaveland Cavaliers</t>
  </si>
  <si>
    <t>Donovan Mitchell</t>
  </si>
  <si>
    <t>Restricted Area</t>
  </si>
  <si>
    <t>In The Paint(Non-RA)</t>
  </si>
  <si>
    <t>Mid-Range</t>
  </si>
  <si>
    <t>Home Team</t>
  </si>
  <si>
    <t>Away Team</t>
  </si>
  <si>
    <t>Name</t>
  </si>
  <si>
    <t>2PM</t>
  </si>
  <si>
    <t>3PM</t>
  </si>
  <si>
    <t>FTM</t>
  </si>
  <si>
    <t>Darius Garland</t>
  </si>
  <si>
    <t>+3.5</t>
  </si>
  <si>
    <t>−0.4</t>
  </si>
  <si>
    <t>+3.2</t>
  </si>
  <si>
    <t>Evan Mobley</t>
  </si>
  <si>
    <t>+1.5</t>
  </si>
  <si>
    <t>+1.9</t>
  </si>
  <si>
    <t>Jarrett Allen</t>
  </si>
  <si>
    <t>+3.0</t>
  </si>
  <si>
    <t>De'Andre Hunter</t>
  </si>
  <si>
    <t>−0.3</t>
  </si>
  <si>
    <t>+0.2</t>
  </si>
  <si>
    <t>Max Strus</t>
  </si>
  <si>
    <t>+0.7</t>
  </si>
  <si>
    <t>+0.3</t>
  </si>
  <si>
    <t>+1.0</t>
  </si>
  <si>
    <t>Ty Jerome</t>
  </si>
  <si>
    <t>+0.1</t>
  </si>
  <si>
    <t>Sam Merrill</t>
  </si>
  <si>
    <t>+0.9</t>
  </si>
  <si>
    <t>Dean Wade</t>
  </si>
  <si>
    <t>−0.8</t>
  </si>
  <si>
    <t>+1.6</t>
  </si>
  <si>
    <t>+0.8</t>
  </si>
  <si>
    <t>Isaac Okoro</t>
  </si>
  <si>
    <t>−0.5</t>
  </si>
  <si>
    <t>Javonte Green</t>
  </si>
  <si>
    <t>−0.2</t>
  </si>
  <si>
    <t>−1.2</t>
  </si>
  <si>
    <t>Craig Porter Jr.</t>
  </si>
  <si>
    <t>−1.8</t>
  </si>
  <si>
    <t>−1.1</t>
  </si>
  <si>
    <t>Emoni Bates</t>
  </si>
  <si>
    <t>−1.0</t>
  </si>
  <si>
    <t>−0.7</t>
  </si>
  <si>
    <t>Tristan Thompson</t>
  </si>
  <si>
    <t>−3.6</t>
  </si>
  <si>
    <t>−4.0</t>
  </si>
  <si>
    <t>Nae'Qwan Tomlin</t>
  </si>
  <si>
    <t>Luke Travers</t>
  </si>
  <si>
    <t>Jaylon Tyson</t>
  </si>
  <si>
    <t>Restric Area FGM</t>
  </si>
  <si>
    <t>Restricted Area FGA</t>
  </si>
  <si>
    <t>Restricted Area FG%</t>
  </si>
  <si>
    <t>In The Paint(Non-RA) FGM</t>
  </si>
  <si>
    <t>In The Paint(Non-RA) FGA</t>
  </si>
  <si>
    <t>In The Paint(Non-RA) FG%</t>
  </si>
  <si>
    <t>Mid-Range FGM</t>
  </si>
  <si>
    <t>Mid-Range FGA</t>
  </si>
  <si>
    <t>Mid-Range FG%</t>
  </si>
  <si>
    <t>Left Corner 3 FGM</t>
  </si>
  <si>
    <t>Left Corner 3 FGA</t>
  </si>
  <si>
    <t>Left Corner 3 FG%</t>
  </si>
  <si>
    <t>Right Corner 3 FGM</t>
  </si>
  <si>
    <t>Right Corner 3 FGA</t>
  </si>
  <si>
    <t>Right Corner 3 FG%</t>
  </si>
  <si>
    <t>Corner 3 FGM</t>
  </si>
  <si>
    <t>Corner 3 FGA</t>
  </si>
  <si>
    <t>Corner 3 FG%</t>
  </si>
  <si>
    <t>Above the Break 3 FGM</t>
  </si>
  <si>
    <t>Above the Break 3 FGA</t>
  </si>
  <si>
    <t>Above the Break 3 FG%</t>
  </si>
  <si>
    <t xml:space="preserve">Opponent Scoring </t>
  </si>
  <si>
    <t>Team Possessions</t>
  </si>
  <si>
    <t xml:space="preserve"> Above the Break 3 FG%</t>
  </si>
  <si>
    <t>Above the Break 3</t>
  </si>
  <si>
    <t>Average FG%</t>
  </si>
  <si>
    <t>Player IDs</t>
  </si>
  <si>
    <t>Model</t>
  </si>
  <si>
    <t xml:space="preserve">Player </t>
  </si>
  <si>
    <t>3 Pts Line</t>
  </si>
  <si>
    <t>Points Line</t>
  </si>
  <si>
    <t>2 Pts Line</t>
  </si>
  <si>
    <t>FTs Line</t>
  </si>
  <si>
    <t>Projected 2 Pts</t>
  </si>
  <si>
    <t>Projected 2 Pts (100 Poss)</t>
  </si>
  <si>
    <t xml:space="preserve">Projected 3 Pts (100 Poss) </t>
  </si>
  <si>
    <t>Projected FTs (100 Poss)</t>
  </si>
  <si>
    <t>Team Poss/Game</t>
  </si>
  <si>
    <t>Projected 3 Pts</t>
  </si>
  <si>
    <t>Projected FTs</t>
  </si>
  <si>
    <t>Corner 3</t>
  </si>
  <si>
    <t>&lt;= Over/Under</t>
  </si>
  <si>
    <t>+4.8</t>
  </si>
  <si>
    <t>+5.7</t>
  </si>
  <si>
    <t>+2.3</t>
  </si>
  <si>
    <t>−0.0</t>
  </si>
  <si>
    <t>−2.8</t>
  </si>
  <si>
    <t>−1.9</t>
  </si>
  <si>
    <t>−2.3</t>
  </si>
  <si>
    <t>−2.6</t>
  </si>
  <si>
    <t>−3.7</t>
  </si>
  <si>
    <t>−1.5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</si>
</sst>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9A9A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2" xfId="0" applyFont="1" applyFill="1" applyBorder="1"/>
    <xf numFmtId="0" fontId="1" fillId="2" borderId="4" xfId="0" applyFont="1" applyFill="1" applyBorder="1"/>
    <xf numFmtId="164" fontId="3" fillId="5" borderId="6" xfId="0" applyNumberFormat="1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wrapText="1"/>
    </xf>
    <xf numFmtId="0" fontId="2" fillId="6" borderId="2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left" wrapText="1"/>
    </xf>
    <xf numFmtId="164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89A9A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7B43B7-40F5-4A55-BBEB-3FE67EF92786}" autoFormatId="16" applyNumberFormats="0" applyBorderFormats="0" applyFontFormats="0" applyPatternFormats="0" applyAlignmentFormats="0" applyWidthHeightFormats="0">
  <queryTableRefresh nextId="24">
    <queryTableFields count="23">
      <queryTableField id="1" name="Name" tableColumnId="1"/>
      <queryTableField id="2" name="MPG" tableColumnId="2"/>
      <queryTableField id="3" name="USG" tableColumnId="3"/>
      <queryTableField id="4" name="OFF" tableColumnId="4"/>
      <queryTableField id="5" name="DEF" tableColumnId="5"/>
      <queryTableField id="6" name="EPM" tableColumnId="6"/>
      <queryTableField id="7" name="PTS" tableColumnId="7"/>
      <queryTableField id="8" name="TS%" tableColumnId="8"/>
      <queryTableField id="9" name="2PA" tableColumnId="9"/>
      <queryTableField id="10" name="2P%" tableColumnId="10"/>
      <queryTableField id="11" name="2PM" tableColumnId="11"/>
      <queryTableField id="12" name="3PA" tableColumnId="12"/>
      <queryTableField id="13" name="3P%" tableColumnId="13"/>
      <queryTableField id="14" name="3PM" tableColumnId="14"/>
      <queryTableField id="15" name="FTA" tableColumnId="15"/>
      <queryTableField id="16" name="FT%" tableColumnId="16"/>
      <queryTableField id="17" name="FTM" tableColumnId="17"/>
      <queryTableField id="18" name="ORB" tableColumnId="18"/>
      <queryTableField id="19" name="DRB" tableColumnId="19"/>
      <queryTableField id="20" name="TOV" tableColumnId="20"/>
      <queryTableField id="21" name="STL" tableColumnId="21"/>
      <queryTableField id="22" name="BLK" tableColumnId="22"/>
      <queryTableField id="23" name="AST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3372B86-3B49-48E4-BA1A-F186EE92DC13}" autoFormatId="16" applyNumberFormats="0" applyBorderFormats="0" applyFontFormats="0" applyPatternFormats="0" applyAlignmentFormats="0" applyWidthHeightFormats="0">
  <queryTableRefresh nextId="23">
    <queryTableFields count="22">
      <queryTableField id="1" name="Team" tableColumnId="1"/>
      <queryTableField id="2" name="Restric Area FGM" tableColumnId="2"/>
      <queryTableField id="3" name="Restricted Area FGA" tableColumnId="3"/>
      <queryTableField id="4" name="Restricted Area FG%" tableColumnId="4"/>
      <queryTableField id="5" name="In The Paint(Non-RA) FGM" tableColumnId="5"/>
      <queryTableField id="6" name="In The Paint(Non-RA) FGA" tableColumnId="6"/>
      <queryTableField id="7" name="In The Paint(Non-RA) FG%" tableColumnId="7"/>
      <queryTableField id="8" name="Mid-Range FGM" tableColumnId="8"/>
      <queryTableField id="9" name="Mid-Range FGA" tableColumnId="9"/>
      <queryTableField id="10" name="Mid-Range FG%" tableColumnId="10"/>
      <queryTableField id="11" name="Left Corner 3 FGM" tableColumnId="11"/>
      <queryTableField id="12" name="Left Corner 3 FGA" tableColumnId="12"/>
      <queryTableField id="13" name="Left Corner 3 FG%" tableColumnId="13"/>
      <queryTableField id="14" name="Right Corner 3 FGM" tableColumnId="14"/>
      <queryTableField id="15" name="Right Corner 3 FGA" tableColumnId="15"/>
      <queryTableField id="16" name="Right Corner 3 FG%" tableColumnId="16"/>
      <queryTableField id="17" name="Corner 3 FGM" tableColumnId="17"/>
      <queryTableField id="18" name="Corner 3 FGA" tableColumnId="18"/>
      <queryTableField id="19" name="Corner 3 FG%" tableColumnId="19"/>
      <queryTableField id="20" name="Above the Break 3 FGM" tableColumnId="20"/>
      <queryTableField id="21" name="Above the Break 3 FGA" tableColumnId="21"/>
      <queryTableField id="22" name="Above the Break 3 FG%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7C1072C-6F1E-4E67-B85C-3EDC370AE127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4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3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2850A-0C79-4E01-A129-680D3114006F}" name="NBA__Cleaveland_Cavaliers" displayName="NBA__Cleaveland_Cavaliers" ref="B2:X19" tableType="queryTable" totalsRowShown="0">
  <autoFilter ref="B2:X19" xr:uid="{6502850A-0C79-4E01-A129-680D3114006F}"/>
  <sortState xmlns:xlrd2="http://schemas.microsoft.com/office/spreadsheetml/2017/richdata2" ref="B3:X19">
    <sortCondition descending="1" ref="C2:C19"/>
  </sortState>
  <tableColumns count="23">
    <tableColumn id="1" xr3:uid="{FF7BC7C3-D43D-4505-B1D2-EBCBF581645F}" uniqueName="1" name="Name" queryTableFieldId="1" dataDxfId="25"/>
    <tableColumn id="2" xr3:uid="{C1C6A8FC-1561-4D77-B950-C92CFDF32A29}" uniqueName="2" name="MPG" queryTableFieldId="2"/>
    <tableColumn id="3" xr3:uid="{3AD29D35-78A2-496A-945D-469ED692883D}" uniqueName="3" name="USG" queryTableFieldId="3"/>
    <tableColumn id="4" xr3:uid="{2F93A511-8876-487A-8215-444FD64FA798}" uniqueName="4" name="OFF" queryTableFieldId="4" dataDxfId="24"/>
    <tableColumn id="5" xr3:uid="{3AB6F981-3AAD-488C-9FA9-3DB9558E8B49}" uniqueName="5" name="DEF" queryTableFieldId="5" dataDxfId="23"/>
    <tableColumn id="6" xr3:uid="{1955CB0F-3E16-4670-AD5A-E99DF5012D95}" uniqueName="6" name="EPM" queryTableFieldId="6" dataDxfId="22"/>
    <tableColumn id="7" xr3:uid="{FBF19E54-D612-44B9-A5E2-EBBD82C7F468}" uniqueName="7" name="PTS" queryTableFieldId="7"/>
    <tableColumn id="8" xr3:uid="{50DBFE17-D091-41DC-9E41-135DA2E25838}" uniqueName="8" name="TS%" queryTableFieldId="8"/>
    <tableColumn id="9" xr3:uid="{4BB86F0F-0897-488E-804E-5F5E57C5768D}" uniqueName="9" name="2PA" queryTableFieldId="9"/>
    <tableColumn id="10" xr3:uid="{14BA538B-7895-4D6F-8E87-D5D4EAEFA9CB}" uniqueName="10" name="2P%" queryTableFieldId="10"/>
    <tableColumn id="11" xr3:uid="{CFE6374F-A67E-492A-BA88-701A2B911C50}" uniqueName="11" name="2PM" queryTableFieldId="11"/>
    <tableColumn id="12" xr3:uid="{62934181-C839-4359-96D7-A9ABC9EDE5B5}" uniqueName="12" name="3PA" queryTableFieldId="12"/>
    <tableColumn id="13" xr3:uid="{41357A0E-CDB1-4D41-A1EF-B9DA35B0D222}" uniqueName="13" name="3P%" queryTableFieldId="13"/>
    <tableColumn id="14" xr3:uid="{5115478A-A714-4309-9BB0-B3B149BF33EC}" uniqueName="14" name="3PM" queryTableFieldId="14"/>
    <tableColumn id="15" xr3:uid="{576DE7F1-2D48-44BE-9A29-A6E6E6EFECFB}" uniqueName="15" name="FTA" queryTableFieldId="15"/>
    <tableColumn id="16" xr3:uid="{CB90BCD1-D81A-407F-90AE-162AC6D8E282}" uniqueName="16" name="FT%" queryTableFieldId="16"/>
    <tableColumn id="17" xr3:uid="{99DF5A3E-45CE-455C-B86F-DB91D255808B}" uniqueName="17" name="FTM" queryTableFieldId="17"/>
    <tableColumn id="18" xr3:uid="{16EF4188-0A9B-4D67-AB09-7C4458AADFF4}" uniqueName="18" name="ORB" queryTableFieldId="18"/>
    <tableColumn id="19" xr3:uid="{BD1EB2FB-0B5B-4F3E-9D15-C86BD41919FC}" uniqueName="19" name="DRB" queryTableFieldId="19"/>
    <tableColumn id="20" xr3:uid="{C73EB428-E3A3-445A-A7D4-207EDA6F7436}" uniqueName="20" name="TOV" queryTableFieldId="20"/>
    <tableColumn id="21" xr3:uid="{89808F21-48C1-4624-9044-824FEC9338B3}" uniqueName="21" name="STL" queryTableFieldId="21"/>
    <tableColumn id="22" xr3:uid="{6BB1C035-2E52-45EB-8346-F556461E890D}" uniqueName="22" name="BLK" queryTableFieldId="22"/>
    <tableColumn id="23" xr3:uid="{199565E8-D7B6-4D55-8B91-730C160DA8AA}" uniqueName="23" name="AST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F7F953-EA1F-4C18-B053-B005190785E3}" name="NBA__Team_Defense" displayName="NBA__Team_Defense" ref="Z2:AU32" tableType="queryTable" totalsRowShown="0">
  <autoFilter ref="Z2:AU32" xr:uid="{F9F7F953-EA1F-4C18-B053-B005190785E3}"/>
  <sortState xmlns:xlrd2="http://schemas.microsoft.com/office/spreadsheetml/2017/richdata2" ref="Z3:AU32">
    <sortCondition ref="AC2:AC32"/>
  </sortState>
  <tableColumns count="22">
    <tableColumn id="1" xr3:uid="{2F993BF6-7892-4319-B7CC-AC017E19C376}" uniqueName="1" name="Team" queryTableFieldId="1" dataDxfId="21"/>
    <tableColumn id="2" xr3:uid="{FFC3F370-1E5F-4395-86ED-2D82933CAA25}" uniqueName="2" name="Restric Area FGM" queryTableFieldId="2"/>
    <tableColumn id="3" xr3:uid="{A78F37A5-3A5C-4F0D-9B29-1327F5F26169}" uniqueName="3" name="Restricted Area FGA" queryTableFieldId="3" dataDxfId="20"/>
    <tableColumn id="4" xr3:uid="{5B706E59-949B-4F9B-B749-E20A96DE1E18}" uniqueName="4" name="Restricted Area FG%" queryTableFieldId="4" dataDxfId="19"/>
    <tableColumn id="5" xr3:uid="{70388A95-3EE7-47B3-9327-5A774147CE0D}" uniqueName="5" name="In The Paint(Non-RA) FGM" queryTableFieldId="5" dataDxfId="18"/>
    <tableColumn id="6" xr3:uid="{50B61A9C-531A-48AB-8E86-D64D89D22CD3}" uniqueName="6" name="In The Paint(Non-RA) FGA" queryTableFieldId="6" dataDxfId="17"/>
    <tableColumn id="7" xr3:uid="{5086486E-EED6-427C-AF5B-74C892A9E85B}" uniqueName="7" name="In The Paint(Non-RA) FG%" queryTableFieldId="7" dataDxfId="16"/>
    <tableColumn id="8" xr3:uid="{F46F6B0A-19F6-42AF-AA22-4707270F76CE}" uniqueName="8" name="Mid-Range FGM" queryTableFieldId="8" dataDxfId="15"/>
    <tableColumn id="9" xr3:uid="{DABEA2D7-33E0-4B0D-A780-85C1EB4B49E7}" uniqueName="9" name="Mid-Range FGA" queryTableFieldId="9" dataDxfId="14"/>
    <tableColumn id="10" xr3:uid="{5A7E2127-CC23-49DB-8579-518307D6F654}" uniqueName="10" name="Mid-Range FG%" queryTableFieldId="10" dataDxfId="13"/>
    <tableColumn id="11" xr3:uid="{16C43EF6-2E0C-44A3-9F7A-250A078D1C04}" uniqueName="11" name="Left Corner 3 FGM" queryTableFieldId="11" dataDxfId="12"/>
    <tableColumn id="12" xr3:uid="{FCAA3E3D-B4F2-4E04-A531-E37DF878B762}" uniqueName="12" name="Left Corner 3 FGA" queryTableFieldId="12" dataDxfId="11"/>
    <tableColumn id="13" xr3:uid="{5FBF9768-0C4F-4468-AC39-5BDD2D1E249E}" uniqueName="13" name="Left Corner 3 FG%" queryTableFieldId="13" dataDxfId="10"/>
    <tableColumn id="14" xr3:uid="{DE6C019D-AC84-4327-A9F8-F088B5396EC7}" uniqueName="14" name="Right Corner 3 FGM" queryTableFieldId="14" dataDxfId="9"/>
    <tableColumn id="15" xr3:uid="{365801AD-84D3-4640-8054-8718FFDA249C}" uniqueName="15" name="Right Corner 3 FGA" queryTableFieldId="15" dataDxfId="8"/>
    <tableColumn id="16" xr3:uid="{0C6AF37B-FD13-44A6-8F6E-25F80EC382A1}" uniqueName="16" name="Right Corner 3 FG%" queryTableFieldId="16" dataDxfId="7"/>
    <tableColumn id="17" xr3:uid="{58AD8F4F-96D6-4CAA-A38B-7ED2C42D443F}" uniqueName="17" name="Corner 3 FGM" queryTableFieldId="17" dataDxfId="6"/>
    <tableColumn id="18" xr3:uid="{84D22775-969F-4CBA-B9B7-4E2ECCB61D8C}" uniqueName="18" name="Corner 3 FGA" queryTableFieldId="18" dataDxfId="5"/>
    <tableColumn id="19" xr3:uid="{85E73875-8177-4D81-BD75-E44386FB9946}" uniqueName="19" name="Corner 3 FG%" queryTableFieldId="19" dataDxfId="4"/>
    <tableColumn id="20" xr3:uid="{A46D29D4-F230-468C-AC89-C881CE179596}" uniqueName="20" name="Above the Break 3 FGM" queryTableFieldId="20" dataDxfId="3"/>
    <tableColumn id="21" xr3:uid="{1A1C81F1-D4D7-40A8-96F2-D69BCB81C0E1}" uniqueName="21" name="Above the Break 3 FGA" queryTableFieldId="21" dataDxfId="2"/>
    <tableColumn id="22" xr3:uid="{BF5D588B-93EF-41EE-9D7C-9F4427621F49}" uniqueName="22" name="Above the Break 3 FG%" queryTableFieldId="2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76C14A-C444-4D16-9D7E-0E89A08BD092}" name="NBA__Team_Possessions_game" displayName="NBA__Team_Possessions_game" ref="AW2:BD32" tableType="queryTable" totalsRowShown="0">
  <autoFilter ref="AW2:BD32" xr:uid="{2B76C14A-C444-4D16-9D7E-0E89A08BD092}"/>
  <sortState xmlns:xlrd2="http://schemas.microsoft.com/office/spreadsheetml/2017/richdata2" ref="AW3:BD32">
    <sortCondition ref="AW2:AW32"/>
  </sortState>
  <tableColumns count="8">
    <tableColumn id="1" xr3:uid="{0459F9FC-B245-4734-8148-3CC289F6AE2C}" uniqueName="1" name="Rank" queryTableFieldId="1"/>
    <tableColumn id="2" xr3:uid="{F22E148A-5E44-4A5C-90FB-E74121F8B0C8}" uniqueName="2" name="Team" queryTableFieldId="2" dataDxfId="0"/>
    <tableColumn id="3" xr3:uid="{4A3D09FC-1826-4D50-8F5C-6BC753C32586}" uniqueName="3" name="2024" queryTableFieldId="3"/>
    <tableColumn id="4" xr3:uid="{1E7FF807-3844-4A9A-A780-6E6CCF73A934}" uniqueName="4" name="Last 3" queryTableFieldId="4"/>
    <tableColumn id="5" xr3:uid="{D2B8C8A5-206C-467A-A9C5-CEA77E99BF77}" uniqueName="5" name="Last 1" queryTableFieldId="5"/>
    <tableColumn id="6" xr3:uid="{D16C190D-DE50-4B86-923B-2BE02CB44FB4}" uniqueName="6" name="Home" queryTableFieldId="6"/>
    <tableColumn id="7" xr3:uid="{B02C6D5F-5989-4430-8371-1B3C9BBCCDFF}" uniqueName="7" name="Away" queryTableFieldId="7"/>
    <tableColumn id="8" xr3:uid="{19B92621-F941-49FB-ADD6-D8F22D6F2C22}" uniqueName="8" name="2023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0BDC-AFFF-4D57-BC8A-FF9150C57573}">
  <dimension ref="B1:G9"/>
  <sheetViews>
    <sheetView zoomScale="107" zoomScaleNormal="100" workbookViewId="0">
      <selection activeCell="B7" sqref="B7"/>
    </sheetView>
  </sheetViews>
  <sheetFormatPr defaultRowHeight="14.5" x14ac:dyDescent="0.35"/>
  <cols>
    <col min="2" max="2" width="11.54296875" bestFit="1" customWidth="1"/>
    <col min="3" max="3" width="18.08984375" bestFit="1" customWidth="1"/>
    <col min="4" max="4" width="22.6328125" bestFit="1" customWidth="1"/>
    <col min="5" max="5" width="14.08984375" bestFit="1" customWidth="1"/>
    <col min="6" max="6" width="12.1796875" bestFit="1" customWidth="1"/>
    <col min="7" max="7" width="20.453125" bestFit="1" customWidth="1"/>
    <col min="8" max="8" width="9.7265625" bestFit="1" customWidth="1"/>
    <col min="9" max="9" width="8" bestFit="1" customWidth="1"/>
    <col min="10" max="10" width="16.08984375" bestFit="1" customWidth="1"/>
    <col min="11" max="11" width="6.54296875" customWidth="1"/>
    <col min="12" max="12" width="10.08984375" bestFit="1" customWidth="1"/>
    <col min="13" max="13" width="13.6328125" bestFit="1" customWidth="1"/>
    <col min="14" max="14" width="18.26953125" bestFit="1" customWidth="1"/>
    <col min="15" max="15" width="9.7265625" bestFit="1" customWidth="1"/>
    <col min="16" max="16" width="8" bestFit="1" customWidth="1"/>
    <col min="17" max="17" width="15.90625" bestFit="1" customWidth="1"/>
  </cols>
  <sheetData>
    <row r="1" spans="2:7" ht="15" thickBot="1" x14ac:dyDescent="0.4"/>
    <row r="2" spans="2:7" x14ac:dyDescent="0.35">
      <c r="B2" s="25" t="s">
        <v>136</v>
      </c>
      <c r="C2" s="6" t="s">
        <v>61</v>
      </c>
      <c r="D2" s="6" t="s">
        <v>62</v>
      </c>
      <c r="E2" s="6" t="s">
        <v>63</v>
      </c>
      <c r="F2" s="6" t="s">
        <v>151</v>
      </c>
      <c r="G2" s="7" t="s">
        <v>135</v>
      </c>
    </row>
    <row r="3" spans="2:7" ht="15" thickBot="1" x14ac:dyDescent="0.4">
      <c r="B3" s="26"/>
      <c r="C3" s="8">
        <f>AVERAGE(NBA__Team_Defense[Restricted Area FG%])</f>
        <v>0.66283333333333327</v>
      </c>
      <c r="D3" s="8">
        <f>AVERAGE(NBA__Team_Defense[In The Paint(Non-RA) FG%])</f>
        <v>0.4423333333333333</v>
      </c>
      <c r="E3" s="8">
        <f>AVERAGE(NBA__Team_Defense[Mid-Range FG%])</f>
        <v>0.41593333333333338</v>
      </c>
      <c r="F3" s="8">
        <f>AVERAGE(NBA__Team_Defense[Corner 3 FG%])</f>
        <v>0.38766666666666666</v>
      </c>
      <c r="G3" s="9">
        <f>AVERAGE(NBA__Team_Defense[Above the Break 3 FG%])</f>
        <v>0.35293333333333332</v>
      </c>
    </row>
    <row r="4" spans="2:7" ht="15" thickBot="1" x14ac:dyDescent="0.4"/>
    <row r="5" spans="2:7" x14ac:dyDescent="0.35">
      <c r="B5" s="10" t="s">
        <v>64</v>
      </c>
      <c r="C5" s="11" t="s">
        <v>113</v>
      </c>
      <c r="D5" s="12" t="s">
        <v>116</v>
      </c>
      <c r="E5" s="12" t="s">
        <v>119</v>
      </c>
      <c r="F5" s="12" t="s">
        <v>128</v>
      </c>
      <c r="G5" s="13" t="s">
        <v>134</v>
      </c>
    </row>
    <row r="6" spans="2:7" ht="15" thickBot="1" x14ac:dyDescent="0.4">
      <c r="B6" s="14" t="s">
        <v>18</v>
      </c>
      <c r="C6" s="15">
        <f>VLOOKUP(B6,NBA__Team_Defense[],4,0)</f>
        <v>0.625</v>
      </c>
      <c r="D6" s="15">
        <f>VLOOKUP(B6,NBA__Team_Defense[],7,0)</f>
        <v>0.44400000000000001</v>
      </c>
      <c r="E6" s="15">
        <f>VLOOKUP(B6,NBA__Team_Defense[[Team]:[Mid-Range FG%]],10,0)</f>
        <v>0.40500000000000003</v>
      </c>
      <c r="F6" s="15">
        <f>VLOOKUP(B6,NBA__Team_Defense[[Team]:[Corner 3 FG%]],19,0)</f>
        <v>0.4</v>
      </c>
      <c r="G6" s="20">
        <f>VLOOKUP(B6,NBA__Team_Defense[],22,0)</f>
        <v>0.34700000000000003</v>
      </c>
    </row>
    <row r="7" spans="2:7" ht="15" thickBot="1" x14ac:dyDescent="0.4"/>
    <row r="8" spans="2:7" x14ac:dyDescent="0.35">
      <c r="B8" s="16" t="s">
        <v>65</v>
      </c>
      <c r="C8" s="17" t="s">
        <v>113</v>
      </c>
      <c r="D8" s="18" t="s">
        <v>116</v>
      </c>
      <c r="E8" s="18" t="s">
        <v>119</v>
      </c>
      <c r="F8" s="18" t="s">
        <v>128</v>
      </c>
      <c r="G8" s="19" t="s">
        <v>134</v>
      </c>
    </row>
    <row r="9" spans="2:7" ht="15" thickBot="1" x14ac:dyDescent="0.4">
      <c r="B9" s="14" t="s">
        <v>12</v>
      </c>
      <c r="C9" s="15">
        <f>VLOOKUP(B9,NBA__Team_Defense[],4,0)</f>
        <v>0.70499999999999996</v>
      </c>
      <c r="D9" s="15">
        <f>VLOOKUP(B9,NBA__Team_Defense[],7,0)</f>
        <v>0.41100000000000003</v>
      </c>
      <c r="E9" s="15">
        <f>VLOOKUP(B9,NBA__Team_Defense[[Team]:[Mid-Range FG%]],10,0)</f>
        <v>0.41100000000000003</v>
      </c>
      <c r="F9" s="15">
        <f>VLOOKUP(B9,NBA__Team_Defense[[Team]:[Corner 3 FG%]],19,0)</f>
        <v>0.41000000000000003</v>
      </c>
      <c r="G9" s="20">
        <f>VLOOKUP(B9,NBA__Team_Defense[],22,0)</f>
        <v>0.35000000000000003</v>
      </c>
    </row>
  </sheetData>
  <mergeCells count="1"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71E3-8024-4A8F-86C9-2428C132A7DD}">
  <dimension ref="B2:O10"/>
  <sheetViews>
    <sheetView tabSelected="1" zoomScale="112" workbookViewId="0">
      <selection activeCell="N16" sqref="N16"/>
    </sheetView>
  </sheetViews>
  <sheetFormatPr defaultRowHeight="14.5" x14ac:dyDescent="0.35"/>
  <cols>
    <col min="2" max="2" width="12.90625" bestFit="1" customWidth="1"/>
    <col min="3" max="3" width="11.26953125" bestFit="1" customWidth="1"/>
    <col min="4" max="4" width="8.81640625" bestFit="1" customWidth="1"/>
    <col min="6" max="6" width="7.54296875" bestFit="1" customWidth="1"/>
    <col min="7" max="7" width="10" bestFit="1" customWidth="1"/>
    <col min="8" max="8" width="15.36328125" hidden="1" customWidth="1"/>
    <col min="9" max="9" width="5.1796875" hidden="1" customWidth="1"/>
    <col min="10" max="11" width="13.26953125" hidden="1" customWidth="1"/>
    <col min="12" max="12" width="12" hidden="1" customWidth="1"/>
    <col min="13" max="13" width="11.81640625" customWidth="1"/>
    <col min="14" max="14" width="14.54296875" bestFit="1" customWidth="1"/>
    <col min="15" max="15" width="12.90625" bestFit="1" customWidth="1"/>
    <col min="16" max="16" width="13.26953125" customWidth="1"/>
    <col min="17" max="17" width="12.54296875" bestFit="1" customWidth="1"/>
    <col min="18" max="18" width="13.26953125" bestFit="1" customWidth="1"/>
    <col min="19" max="19" width="14.54296875" bestFit="1" customWidth="1"/>
    <col min="20" max="20" width="13.26953125" bestFit="1" customWidth="1"/>
  </cols>
  <sheetData>
    <row r="2" spans="2:15" x14ac:dyDescent="0.35">
      <c r="B2" s="1" t="s">
        <v>138</v>
      </c>
      <c r="C2" s="3"/>
      <c r="D2" s="3"/>
    </row>
    <row r="3" spans="2:15" ht="15" customHeight="1" x14ac:dyDescent="0.35">
      <c r="B3" s="21" t="s">
        <v>139</v>
      </c>
      <c r="C3" s="21" t="s">
        <v>2</v>
      </c>
      <c r="D3" s="21" t="s">
        <v>142</v>
      </c>
      <c r="E3" s="21" t="s">
        <v>140</v>
      </c>
      <c r="F3" s="21" t="s">
        <v>143</v>
      </c>
      <c r="G3" s="21" t="s">
        <v>141</v>
      </c>
      <c r="H3" s="21" t="s">
        <v>148</v>
      </c>
      <c r="I3" s="21" t="s">
        <v>40</v>
      </c>
      <c r="J3" s="22" t="s">
        <v>145</v>
      </c>
      <c r="K3" s="23" t="s">
        <v>146</v>
      </c>
      <c r="L3" s="22" t="s">
        <v>147</v>
      </c>
      <c r="N3" s="21" t="s">
        <v>144</v>
      </c>
      <c r="O3" s="21" t="s">
        <v>152</v>
      </c>
    </row>
    <row r="4" spans="2:15" x14ac:dyDescent="0.35">
      <c r="B4" t="s">
        <v>70</v>
      </c>
      <c r="C4" t="s">
        <v>18</v>
      </c>
      <c r="D4">
        <v>4.5</v>
      </c>
      <c r="E4">
        <v>3.5</v>
      </c>
      <c r="F4">
        <v>2.5</v>
      </c>
      <c r="G4">
        <v>18.5</v>
      </c>
      <c r="H4">
        <f>VLOOKUP(C4,NBA__Team_Possessions_game[[Team]:[2024]],2,0)</f>
        <v>103.3</v>
      </c>
      <c r="I4">
        <f>VLOOKUP(B4,NBA__Cleaveland_Cavaliers[[Name]:[MPG]],2,0)</f>
        <v>30.6</v>
      </c>
      <c r="J4">
        <f>VLOOKUP(B4,NBA__Cleaveland_Cavaliers[[Name]:[2PM]],11,0)</f>
        <v>7.2610000000000001</v>
      </c>
      <c r="K4">
        <f>VLOOKUP(B4,NBA__Cleaveland_Cavaliers[[Name]:[3PM]],14,0)</f>
        <v>4.1021999999999998</v>
      </c>
      <c r="L4">
        <f>VLOOKUP(B4,NBA__Cleaveland_Cavaliers[[Name]:[FTM]],17,0)</f>
        <v>4.335</v>
      </c>
      <c r="N4" s="24">
        <f>J4*(I4/48)*(H4/100)</f>
        <v>4.7816407874999998</v>
      </c>
      <c r="O4" s="24" t="str">
        <f>IF(N4&gt;D4,"Over","Under")</f>
        <v>Over</v>
      </c>
    </row>
    <row r="5" spans="2:15" x14ac:dyDescent="0.35">
      <c r="N5" s="21" t="s">
        <v>149</v>
      </c>
      <c r="O5" s="21" t="s">
        <v>152</v>
      </c>
    </row>
    <row r="6" spans="2:15" x14ac:dyDescent="0.35">
      <c r="N6" s="24">
        <f>K4*(I4/48)*(H4/100)</f>
        <v>2.7014525324999998</v>
      </c>
      <c r="O6" s="24" t="str">
        <f>IF(N6&gt;E4,"Over","Under")</f>
        <v>Under</v>
      </c>
    </row>
    <row r="7" spans="2:15" x14ac:dyDescent="0.35">
      <c r="N7" s="21" t="s">
        <v>150</v>
      </c>
      <c r="O7" s="21" t="s">
        <v>152</v>
      </c>
    </row>
    <row r="8" spans="2:15" x14ac:dyDescent="0.35">
      <c r="N8" s="24">
        <f>L4*(H4/100)*(I4/48)</f>
        <v>2.8547600625</v>
      </c>
      <c r="O8" s="24" t="str">
        <f>IF(N8&gt;F4,"Over","Under")</f>
        <v>Over</v>
      </c>
    </row>
    <row r="9" spans="2:15" x14ac:dyDescent="0.35">
      <c r="N9" s="21" t="s">
        <v>0</v>
      </c>
      <c r="O9" s="21" t="s">
        <v>152</v>
      </c>
    </row>
    <row r="10" spans="2:15" x14ac:dyDescent="0.35">
      <c r="N10" s="24">
        <f>2*N4+3*N6+N8</f>
        <v>20.522399234999998</v>
      </c>
      <c r="O10" t="str">
        <f>IF(N10&gt;G4,"Over","Under")</f>
        <v>Over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61D3-B90C-4F32-BA70-22776C423AEC}">
  <dimension ref="B1:BD32"/>
  <sheetViews>
    <sheetView zoomScale="70" workbookViewId="0">
      <selection activeCell="B2" sqref="B2:X19"/>
    </sheetView>
  </sheetViews>
  <sheetFormatPr defaultRowHeight="14.5" x14ac:dyDescent="0.35"/>
  <cols>
    <col min="1" max="1" width="8.7265625" customWidth="1"/>
    <col min="2" max="2" width="15.7265625" bestFit="1" customWidth="1"/>
    <col min="3" max="3" width="7.90625" bestFit="1" customWidth="1"/>
    <col min="4" max="4" width="7.6328125" bestFit="1" customWidth="1"/>
    <col min="5" max="5" width="7.26953125" bestFit="1" customWidth="1"/>
    <col min="6" max="6" width="7.36328125" bestFit="1" customWidth="1"/>
    <col min="7" max="7" width="7.6328125" bestFit="1" customWidth="1"/>
    <col min="8" max="8" width="7.08984375" bestFit="1" customWidth="1"/>
    <col min="9" max="9" width="7.453125" bestFit="1" customWidth="1"/>
    <col min="10" max="10" width="7.08984375" bestFit="1" customWidth="1"/>
    <col min="11" max="12" width="7.453125" bestFit="1" customWidth="1"/>
    <col min="13" max="13" width="7.08984375" bestFit="1" customWidth="1"/>
    <col min="14" max="15" width="7.453125" bestFit="1" customWidth="1"/>
    <col min="16" max="16" width="7" bestFit="1" customWidth="1"/>
    <col min="17" max="18" width="7.36328125" bestFit="1" customWidth="1"/>
    <col min="19" max="20" width="7.6328125" bestFit="1" customWidth="1"/>
    <col min="21" max="21" width="7.36328125" bestFit="1" customWidth="1"/>
    <col min="22" max="22" width="7" bestFit="1" customWidth="1"/>
    <col min="23" max="24" width="7.08984375" bestFit="1" customWidth="1"/>
    <col min="25" max="25" width="11.54296875" bestFit="1" customWidth="1"/>
    <col min="26" max="26" width="11.26953125" bestFit="1" customWidth="1"/>
    <col min="27" max="27" width="18.1796875" bestFit="1" customWidth="1"/>
    <col min="28" max="28" width="20.6328125" bestFit="1" customWidth="1"/>
    <col min="29" max="29" width="21" bestFit="1" customWidth="1"/>
    <col min="30" max="30" width="25.54296875" bestFit="1" customWidth="1"/>
    <col min="31" max="31" width="25.1796875" bestFit="1" customWidth="1"/>
    <col min="32" max="32" width="25.54296875" bestFit="1" customWidth="1"/>
    <col min="33" max="33" width="17" bestFit="1" customWidth="1"/>
    <col min="34" max="34" width="16.54296875" bestFit="1" customWidth="1"/>
    <col min="35" max="35" width="17" bestFit="1" customWidth="1"/>
    <col min="36" max="36" width="19.08984375" bestFit="1" customWidth="1"/>
    <col min="37" max="37" width="18.54296875" bestFit="1" customWidth="1"/>
    <col min="38" max="38" width="19.08984375" bestFit="1" customWidth="1"/>
    <col min="39" max="39" width="20.08984375" bestFit="1" customWidth="1"/>
    <col min="40" max="40" width="19.7265625" bestFit="1" customWidth="1"/>
    <col min="41" max="41" width="20.08984375" bestFit="1" customWidth="1"/>
    <col min="42" max="42" width="15.26953125" bestFit="1" customWidth="1"/>
    <col min="43" max="43" width="14.7265625" bestFit="1" customWidth="1"/>
    <col min="44" max="44" width="15.26953125" bestFit="1" customWidth="1"/>
    <col min="45" max="45" width="22.90625" bestFit="1" customWidth="1"/>
    <col min="46" max="46" width="22.453125" bestFit="1" customWidth="1"/>
    <col min="47" max="47" width="22.90625" bestFit="1" customWidth="1"/>
    <col min="49" max="49" width="8.1796875" bestFit="1" customWidth="1"/>
    <col min="50" max="50" width="11.26953125" bestFit="1" customWidth="1"/>
    <col min="51" max="51" width="7.7265625" bestFit="1" customWidth="1"/>
    <col min="52" max="53" width="8.81640625" bestFit="1" customWidth="1"/>
    <col min="54" max="54" width="9.08984375" bestFit="1" customWidth="1"/>
    <col min="55" max="55" width="8.26953125" bestFit="1" customWidth="1"/>
    <col min="56" max="56" width="7.7265625" bestFit="1" customWidth="1"/>
  </cols>
  <sheetData>
    <row r="1" spans="2:56" x14ac:dyDescent="0.35">
      <c r="B1" s="1" t="s">
        <v>59</v>
      </c>
      <c r="Z1" s="1" t="s">
        <v>132</v>
      </c>
      <c r="AW1" s="1" t="s">
        <v>133</v>
      </c>
    </row>
    <row r="2" spans="2:56" x14ac:dyDescent="0.35">
      <c r="B2" t="s">
        <v>66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67</v>
      </c>
      <c r="M2" t="s">
        <v>49</v>
      </c>
      <c r="N2" t="s">
        <v>50</v>
      </c>
      <c r="O2" t="s">
        <v>68</v>
      </c>
      <c r="P2" t="s">
        <v>51</v>
      </c>
      <c r="Q2" t="s">
        <v>52</v>
      </c>
      <c r="R2" t="s">
        <v>69</v>
      </c>
      <c r="S2" t="s">
        <v>53</v>
      </c>
      <c r="T2" t="s">
        <v>54</v>
      </c>
      <c r="U2" t="s">
        <v>56</v>
      </c>
      <c r="V2" t="s">
        <v>57</v>
      </c>
      <c r="W2" t="s">
        <v>58</v>
      </c>
      <c r="X2" t="s">
        <v>55</v>
      </c>
      <c r="Z2" t="s">
        <v>2</v>
      </c>
      <c r="AA2" t="s">
        <v>111</v>
      </c>
      <c r="AB2" t="s">
        <v>112</v>
      </c>
      <c r="AC2" t="s">
        <v>113</v>
      </c>
      <c r="AD2" t="s">
        <v>114</v>
      </c>
      <c r="AE2" t="s">
        <v>115</v>
      </c>
      <c r="AF2" t="s">
        <v>116</v>
      </c>
      <c r="AG2" t="s">
        <v>117</v>
      </c>
      <c r="AH2" t="s">
        <v>118</v>
      </c>
      <c r="AI2" t="s">
        <v>119</v>
      </c>
      <c r="AJ2" t="s">
        <v>120</v>
      </c>
      <c r="AK2" t="s">
        <v>121</v>
      </c>
      <c r="AL2" t="s">
        <v>122</v>
      </c>
      <c r="AM2" t="s">
        <v>123</v>
      </c>
      <c r="AN2" t="s">
        <v>124</v>
      </c>
      <c r="AO2" t="s">
        <v>125</v>
      </c>
      <c r="AP2" t="s">
        <v>126</v>
      </c>
      <c r="AQ2" t="s">
        <v>127</v>
      </c>
      <c r="AR2" t="s">
        <v>128</v>
      </c>
      <c r="AS2" t="s">
        <v>129</v>
      </c>
      <c r="AT2" t="s">
        <v>130</v>
      </c>
      <c r="AU2" t="s">
        <v>131</v>
      </c>
      <c r="AW2" t="s">
        <v>1</v>
      </c>
      <c r="AX2" t="s">
        <v>2</v>
      </c>
      <c r="AY2" t="s">
        <v>3</v>
      </c>
      <c r="AZ2" t="s">
        <v>4</v>
      </c>
      <c r="BA2" t="s">
        <v>5</v>
      </c>
      <c r="BB2" t="s">
        <v>6</v>
      </c>
      <c r="BC2" t="s">
        <v>7</v>
      </c>
      <c r="BD2" t="s">
        <v>8</v>
      </c>
    </row>
    <row r="3" spans="2:56" x14ac:dyDescent="0.35">
      <c r="B3" t="s">
        <v>70</v>
      </c>
      <c r="C3">
        <v>30.6</v>
      </c>
      <c r="D3">
        <v>26.4</v>
      </c>
      <c r="E3" t="s">
        <v>71</v>
      </c>
      <c r="F3" t="s">
        <v>80</v>
      </c>
      <c r="G3" t="s">
        <v>73</v>
      </c>
      <c r="H3">
        <v>31.2</v>
      </c>
      <c r="I3">
        <v>0.58799999999999997</v>
      </c>
      <c r="J3">
        <v>13.7</v>
      </c>
      <c r="K3">
        <v>0.53</v>
      </c>
      <c r="L3">
        <v>7.2610000000000001</v>
      </c>
      <c r="M3">
        <v>10.6</v>
      </c>
      <c r="N3">
        <v>0.38700000000000001</v>
      </c>
      <c r="O3">
        <v>4.1021999999999998</v>
      </c>
      <c r="P3">
        <v>5</v>
      </c>
      <c r="Q3">
        <v>0.86699999999999999</v>
      </c>
      <c r="R3">
        <v>4.335</v>
      </c>
      <c r="S3">
        <v>0.9</v>
      </c>
      <c r="T3">
        <v>4.0999999999999996</v>
      </c>
      <c r="U3">
        <v>3.9</v>
      </c>
      <c r="V3">
        <v>1.8</v>
      </c>
      <c r="W3">
        <v>0.3</v>
      </c>
      <c r="X3">
        <v>9.6999999999999993</v>
      </c>
      <c r="Y3" s="2"/>
      <c r="Z3" t="s">
        <v>18</v>
      </c>
      <c r="AA3">
        <v>15.3</v>
      </c>
      <c r="AB3">
        <v>24.4</v>
      </c>
      <c r="AC3">
        <v>0.625</v>
      </c>
      <c r="AD3">
        <v>8.1999999999999993</v>
      </c>
      <c r="AE3">
        <v>18.399999999999999</v>
      </c>
      <c r="AF3">
        <v>0.44400000000000001</v>
      </c>
      <c r="AG3">
        <v>4.2</v>
      </c>
      <c r="AH3">
        <v>10.4</v>
      </c>
      <c r="AI3">
        <v>0.40500000000000003</v>
      </c>
      <c r="AJ3">
        <v>2.2999999999999998</v>
      </c>
      <c r="AK3">
        <v>5.2</v>
      </c>
      <c r="AL3">
        <v>0.43200000000000005</v>
      </c>
      <c r="AM3">
        <v>1.8</v>
      </c>
      <c r="AN3">
        <v>5</v>
      </c>
      <c r="AO3">
        <v>0.36600000000000005</v>
      </c>
      <c r="AP3">
        <v>4.0999999999999996</v>
      </c>
      <c r="AQ3">
        <v>10.199999999999999</v>
      </c>
      <c r="AR3">
        <v>0.4</v>
      </c>
      <c r="AS3">
        <v>9.3000000000000007</v>
      </c>
      <c r="AT3">
        <v>26.7</v>
      </c>
      <c r="AU3">
        <v>0.34700000000000003</v>
      </c>
      <c r="AW3">
        <v>1</v>
      </c>
      <c r="AX3" t="s">
        <v>9</v>
      </c>
      <c r="AY3">
        <v>107</v>
      </c>
      <c r="AZ3">
        <v>100.7</v>
      </c>
      <c r="BA3">
        <v>98.5</v>
      </c>
      <c r="BB3">
        <v>107.4</v>
      </c>
      <c r="BC3">
        <v>106.6</v>
      </c>
      <c r="BD3">
        <v>102</v>
      </c>
    </row>
    <row r="4" spans="2:56" x14ac:dyDescent="0.35">
      <c r="B4" t="s">
        <v>77</v>
      </c>
      <c r="C4">
        <v>26.9</v>
      </c>
      <c r="D4">
        <v>16.2</v>
      </c>
      <c r="E4" t="s">
        <v>75</v>
      </c>
      <c r="F4" t="s">
        <v>75</v>
      </c>
      <c r="G4" t="s">
        <v>78</v>
      </c>
      <c r="H4">
        <v>22.1</v>
      </c>
      <c r="I4">
        <v>0.68300000000000005</v>
      </c>
      <c r="J4">
        <v>13.3</v>
      </c>
      <c r="K4">
        <v>0.66800000000000004</v>
      </c>
      <c r="L4">
        <v>8.8844000000000012</v>
      </c>
      <c r="M4">
        <v>0.4</v>
      </c>
      <c r="N4">
        <v>0.20599999999999999</v>
      </c>
      <c r="O4">
        <v>8.2400000000000001E-2</v>
      </c>
      <c r="P4">
        <v>5.7</v>
      </c>
      <c r="Q4">
        <v>0.72799999999999998</v>
      </c>
      <c r="R4">
        <v>4.1496000000000004</v>
      </c>
      <c r="S4">
        <v>4.5</v>
      </c>
      <c r="T4">
        <v>11.6</v>
      </c>
      <c r="U4">
        <v>2</v>
      </c>
      <c r="V4">
        <v>1.4</v>
      </c>
      <c r="W4">
        <v>1.6</v>
      </c>
      <c r="X4">
        <v>3.4</v>
      </c>
      <c r="Y4" s="2"/>
      <c r="Z4" t="s">
        <v>20</v>
      </c>
      <c r="AA4">
        <v>13.7</v>
      </c>
      <c r="AB4">
        <v>21.9</v>
      </c>
      <c r="AC4">
        <v>0.626</v>
      </c>
      <c r="AD4">
        <v>7.6</v>
      </c>
      <c r="AE4">
        <v>17.8</v>
      </c>
      <c r="AF4">
        <v>0.42799999999999999</v>
      </c>
      <c r="AG4">
        <v>3.1</v>
      </c>
      <c r="AH4">
        <v>8</v>
      </c>
      <c r="AI4">
        <v>0.38400000000000001</v>
      </c>
      <c r="AJ4">
        <v>2.1</v>
      </c>
      <c r="AK4">
        <v>5.5</v>
      </c>
      <c r="AL4">
        <v>0.38400000000000001</v>
      </c>
      <c r="AM4">
        <v>2.2000000000000002</v>
      </c>
      <c r="AN4">
        <v>5.9</v>
      </c>
      <c r="AO4">
        <v>0.378</v>
      </c>
      <c r="AP4">
        <v>4.3</v>
      </c>
      <c r="AQ4">
        <v>11.4</v>
      </c>
      <c r="AR4">
        <v>0.38100000000000001</v>
      </c>
      <c r="AS4">
        <v>8.9</v>
      </c>
      <c r="AT4">
        <v>27.3</v>
      </c>
      <c r="AU4">
        <v>0.32700000000000001</v>
      </c>
      <c r="AW4">
        <v>2</v>
      </c>
      <c r="AX4" t="s">
        <v>10</v>
      </c>
      <c r="AY4">
        <v>106.7</v>
      </c>
      <c r="AZ4">
        <v>104.8</v>
      </c>
      <c r="BA4">
        <v>107.5</v>
      </c>
      <c r="BB4">
        <v>107.2</v>
      </c>
      <c r="BC4">
        <v>106.2</v>
      </c>
      <c r="BD4">
        <v>104.3</v>
      </c>
    </row>
    <row r="5" spans="2:56" x14ac:dyDescent="0.35">
      <c r="B5" t="s">
        <v>60</v>
      </c>
      <c r="C5">
        <v>26.9</v>
      </c>
      <c r="D5">
        <v>30.3</v>
      </c>
      <c r="E5" t="s">
        <v>153</v>
      </c>
      <c r="F5" t="s">
        <v>89</v>
      </c>
      <c r="G5" t="s">
        <v>154</v>
      </c>
      <c r="H5">
        <v>38.4</v>
      </c>
      <c r="I5">
        <v>0.59699999999999998</v>
      </c>
      <c r="J5">
        <v>15.5</v>
      </c>
      <c r="K5">
        <v>0.54</v>
      </c>
      <c r="L5">
        <v>8.370000000000001</v>
      </c>
      <c r="M5">
        <v>12.7</v>
      </c>
      <c r="N5">
        <v>0.371</v>
      </c>
      <c r="O5">
        <v>4.7116999999999996</v>
      </c>
      <c r="P5">
        <v>8.9</v>
      </c>
      <c r="Q5">
        <v>0.84199999999999997</v>
      </c>
      <c r="R5">
        <v>7.4938000000000002</v>
      </c>
      <c r="S5">
        <v>1.2</v>
      </c>
      <c r="T5">
        <v>5.4</v>
      </c>
      <c r="U5">
        <v>3.2</v>
      </c>
      <c r="V5">
        <v>2</v>
      </c>
      <c r="W5">
        <v>0.3</v>
      </c>
      <c r="X5">
        <v>7.5</v>
      </c>
      <c r="Y5" s="2"/>
      <c r="Z5" t="s">
        <v>36</v>
      </c>
      <c r="AA5">
        <v>15.1</v>
      </c>
      <c r="AB5">
        <v>23.6</v>
      </c>
      <c r="AC5">
        <v>0.63900000000000001</v>
      </c>
      <c r="AD5">
        <v>8.1</v>
      </c>
      <c r="AE5">
        <v>18.7</v>
      </c>
      <c r="AF5">
        <v>0.436</v>
      </c>
      <c r="AG5">
        <v>4.4000000000000004</v>
      </c>
      <c r="AH5">
        <v>10.4</v>
      </c>
      <c r="AI5">
        <v>0.42399999999999999</v>
      </c>
      <c r="AJ5">
        <v>1.5</v>
      </c>
      <c r="AK5">
        <v>4.3</v>
      </c>
      <c r="AL5">
        <v>0.35499999999999998</v>
      </c>
      <c r="AM5">
        <v>1.5</v>
      </c>
      <c r="AN5">
        <v>3.6</v>
      </c>
      <c r="AO5">
        <v>0.42600000000000005</v>
      </c>
      <c r="AP5">
        <v>3.1</v>
      </c>
      <c r="AQ5">
        <v>7.9</v>
      </c>
      <c r="AR5">
        <v>0.38700000000000001</v>
      </c>
      <c r="AS5">
        <v>9.8000000000000007</v>
      </c>
      <c r="AT5">
        <v>28.6</v>
      </c>
      <c r="AU5">
        <v>0.34299999999999997</v>
      </c>
      <c r="AW5">
        <v>3</v>
      </c>
      <c r="AX5" t="s">
        <v>11</v>
      </c>
      <c r="AY5">
        <v>106.4</v>
      </c>
      <c r="AZ5">
        <v>103</v>
      </c>
      <c r="BA5">
        <v>102.4</v>
      </c>
      <c r="BB5">
        <v>106.4</v>
      </c>
      <c r="BC5">
        <v>106.4</v>
      </c>
      <c r="BD5">
        <v>100.9</v>
      </c>
    </row>
    <row r="6" spans="2:56" x14ac:dyDescent="0.35">
      <c r="B6" t="s">
        <v>82</v>
      </c>
      <c r="C6">
        <v>23.8</v>
      </c>
      <c r="D6">
        <v>14.4</v>
      </c>
      <c r="E6" t="s">
        <v>93</v>
      </c>
      <c r="F6" t="s">
        <v>81</v>
      </c>
      <c r="G6" t="s">
        <v>85</v>
      </c>
      <c r="H6">
        <v>17.5</v>
      </c>
      <c r="I6">
        <v>0.57499999999999996</v>
      </c>
      <c r="J6">
        <v>3.8</v>
      </c>
      <c r="K6">
        <v>0.57999999999999996</v>
      </c>
      <c r="L6">
        <v>2.2039999999999997</v>
      </c>
      <c r="M6">
        <v>10.7</v>
      </c>
      <c r="N6">
        <v>0.36699999999999999</v>
      </c>
      <c r="O6">
        <v>3.9268999999999998</v>
      </c>
      <c r="P6">
        <v>1.5</v>
      </c>
      <c r="Q6">
        <v>0.83199999999999996</v>
      </c>
      <c r="R6">
        <v>1.248</v>
      </c>
      <c r="S6">
        <v>1.8</v>
      </c>
      <c r="T6">
        <v>6.2</v>
      </c>
      <c r="U6">
        <v>1.7</v>
      </c>
      <c r="V6">
        <v>1.1000000000000001</v>
      </c>
      <c r="W6">
        <v>0.4</v>
      </c>
      <c r="X6">
        <v>5.5</v>
      </c>
      <c r="Y6" s="2"/>
      <c r="Z6" t="s">
        <v>27</v>
      </c>
      <c r="AA6">
        <v>18.600000000000001</v>
      </c>
      <c r="AB6">
        <v>29</v>
      </c>
      <c r="AC6">
        <v>0.64200000000000002</v>
      </c>
      <c r="AD6">
        <v>6.9</v>
      </c>
      <c r="AE6">
        <v>15.3</v>
      </c>
      <c r="AF6">
        <v>0.45200000000000001</v>
      </c>
      <c r="AG6">
        <v>4.3</v>
      </c>
      <c r="AH6">
        <v>9.6999999999999993</v>
      </c>
      <c r="AI6">
        <v>0.44799999999999995</v>
      </c>
      <c r="AJ6">
        <v>1.8</v>
      </c>
      <c r="AK6">
        <v>4.8</v>
      </c>
      <c r="AL6">
        <v>0.38400000000000001</v>
      </c>
      <c r="AM6">
        <v>1.7</v>
      </c>
      <c r="AN6">
        <v>4.5</v>
      </c>
      <c r="AO6">
        <v>0.379</v>
      </c>
      <c r="AP6">
        <v>3.5</v>
      </c>
      <c r="AQ6">
        <v>9.3000000000000007</v>
      </c>
      <c r="AR6">
        <v>0.38100000000000001</v>
      </c>
      <c r="AS6">
        <v>10.4</v>
      </c>
      <c r="AT6">
        <v>29</v>
      </c>
      <c r="AU6">
        <v>0.35899999999999999</v>
      </c>
      <c r="AW6">
        <v>4</v>
      </c>
      <c r="AX6" t="s">
        <v>12</v>
      </c>
      <c r="AY6">
        <v>105.2</v>
      </c>
      <c r="AZ6">
        <v>106.3</v>
      </c>
      <c r="BA6">
        <v>110</v>
      </c>
      <c r="BB6">
        <v>106.6</v>
      </c>
      <c r="BC6">
        <v>103.9</v>
      </c>
      <c r="BD6">
        <v>106</v>
      </c>
    </row>
    <row r="7" spans="2:56" x14ac:dyDescent="0.35">
      <c r="B7" t="s">
        <v>88</v>
      </c>
      <c r="C7">
        <v>23.2</v>
      </c>
      <c r="D7">
        <v>13.8</v>
      </c>
      <c r="E7" t="s">
        <v>87</v>
      </c>
      <c r="F7" t="s">
        <v>89</v>
      </c>
      <c r="G7" t="s">
        <v>85</v>
      </c>
      <c r="H7">
        <v>17.5</v>
      </c>
      <c r="I7">
        <v>0.59699999999999998</v>
      </c>
      <c r="J7">
        <v>2.2000000000000002</v>
      </c>
      <c r="K7">
        <v>0.57199999999999995</v>
      </c>
      <c r="L7">
        <v>1.2584</v>
      </c>
      <c r="M7">
        <v>12</v>
      </c>
      <c r="N7">
        <v>0.38900000000000001</v>
      </c>
      <c r="O7">
        <v>4.6680000000000001</v>
      </c>
      <c r="P7">
        <v>1</v>
      </c>
      <c r="Q7">
        <v>0.93400000000000005</v>
      </c>
      <c r="R7">
        <v>0.93400000000000005</v>
      </c>
      <c r="S7">
        <v>1.3</v>
      </c>
      <c r="T7">
        <v>4.2</v>
      </c>
      <c r="U7">
        <v>0.9</v>
      </c>
      <c r="V7">
        <v>1.4</v>
      </c>
      <c r="W7">
        <v>0.4</v>
      </c>
      <c r="X7">
        <v>3.6</v>
      </c>
      <c r="Y7" s="2"/>
      <c r="Z7" t="s">
        <v>30</v>
      </c>
      <c r="AA7">
        <v>15.8</v>
      </c>
      <c r="AB7">
        <v>24.5</v>
      </c>
      <c r="AC7">
        <v>0.64400000000000002</v>
      </c>
      <c r="AD7">
        <v>8.1999999999999993</v>
      </c>
      <c r="AE7">
        <v>18.7</v>
      </c>
      <c r="AF7">
        <v>0.43700000000000006</v>
      </c>
      <c r="AG7">
        <v>4</v>
      </c>
      <c r="AH7">
        <v>9</v>
      </c>
      <c r="AI7">
        <v>0.44600000000000001</v>
      </c>
      <c r="AJ7">
        <v>1.7</v>
      </c>
      <c r="AK7">
        <v>4.5999999999999996</v>
      </c>
      <c r="AL7">
        <v>0.36299999999999999</v>
      </c>
      <c r="AM7">
        <v>1.6</v>
      </c>
      <c r="AN7">
        <v>4.2</v>
      </c>
      <c r="AO7">
        <v>0.38799999999999996</v>
      </c>
      <c r="AP7">
        <v>3.3</v>
      </c>
      <c r="AQ7">
        <v>8.8000000000000007</v>
      </c>
      <c r="AR7">
        <v>0.375</v>
      </c>
      <c r="AS7">
        <v>9.3000000000000007</v>
      </c>
      <c r="AT7">
        <v>26.8</v>
      </c>
      <c r="AU7">
        <v>0.34600000000000003</v>
      </c>
      <c r="AW7">
        <v>5</v>
      </c>
      <c r="AX7" t="s">
        <v>13</v>
      </c>
      <c r="AY7">
        <v>103.9</v>
      </c>
      <c r="AZ7">
        <v>101</v>
      </c>
      <c r="BA7">
        <v>95.2</v>
      </c>
      <c r="BB7">
        <v>103.7</v>
      </c>
      <c r="BC7">
        <v>104.1</v>
      </c>
      <c r="BD7">
        <v>103.4</v>
      </c>
    </row>
    <row r="8" spans="2:56" x14ac:dyDescent="0.35">
      <c r="B8" t="s">
        <v>79</v>
      </c>
      <c r="C8">
        <v>22.4</v>
      </c>
      <c r="D8">
        <v>20.399999999999999</v>
      </c>
      <c r="E8" t="s">
        <v>83</v>
      </c>
      <c r="F8" t="s">
        <v>72</v>
      </c>
      <c r="G8" t="s">
        <v>84</v>
      </c>
      <c r="H8">
        <v>24.8</v>
      </c>
      <c r="I8">
        <v>0.60699999999999998</v>
      </c>
      <c r="J8">
        <v>8.1999999999999993</v>
      </c>
      <c r="K8">
        <v>0.53600000000000003</v>
      </c>
      <c r="L8">
        <v>4.3952</v>
      </c>
      <c r="M8">
        <v>9.5</v>
      </c>
      <c r="N8">
        <v>0.379</v>
      </c>
      <c r="O8">
        <v>3.6005000000000003</v>
      </c>
      <c r="P8">
        <v>6.1</v>
      </c>
      <c r="Q8">
        <v>0.84399999999999997</v>
      </c>
      <c r="R8">
        <v>5.1483999999999996</v>
      </c>
      <c r="S8">
        <v>1.4</v>
      </c>
      <c r="T8">
        <v>5.7</v>
      </c>
      <c r="U8">
        <v>1.7</v>
      </c>
      <c r="V8">
        <v>1.1000000000000001</v>
      </c>
      <c r="W8">
        <v>0.4</v>
      </c>
      <c r="X8">
        <v>2.2000000000000002</v>
      </c>
      <c r="Y8" s="2"/>
      <c r="Z8" t="s">
        <v>24</v>
      </c>
      <c r="AA8">
        <v>17.7</v>
      </c>
      <c r="AB8">
        <v>27.5</v>
      </c>
      <c r="AC8">
        <v>0.64500000000000002</v>
      </c>
      <c r="AD8">
        <v>8.5</v>
      </c>
      <c r="AE8">
        <v>19.399999999999999</v>
      </c>
      <c r="AF8">
        <v>0.436</v>
      </c>
      <c r="AG8">
        <v>4</v>
      </c>
      <c r="AH8">
        <v>9.3000000000000007</v>
      </c>
      <c r="AI8">
        <v>0.43</v>
      </c>
      <c r="AJ8">
        <v>1.8</v>
      </c>
      <c r="AK8">
        <v>5</v>
      </c>
      <c r="AL8">
        <v>0.36600000000000005</v>
      </c>
      <c r="AM8">
        <v>2.1</v>
      </c>
      <c r="AN8">
        <v>5</v>
      </c>
      <c r="AO8">
        <v>0.42299999999999999</v>
      </c>
      <c r="AP8">
        <v>3.9</v>
      </c>
      <c r="AQ8">
        <v>10</v>
      </c>
      <c r="AR8">
        <v>0.39500000000000002</v>
      </c>
      <c r="AS8">
        <v>8.9</v>
      </c>
      <c r="AT8">
        <v>25.2</v>
      </c>
      <c r="AU8">
        <v>0.35200000000000004</v>
      </c>
      <c r="AW8">
        <v>6</v>
      </c>
      <c r="AX8" t="s">
        <v>15</v>
      </c>
      <c r="AY8">
        <v>103.7</v>
      </c>
      <c r="AZ8">
        <v>105.8</v>
      </c>
      <c r="BA8">
        <v>103.7</v>
      </c>
      <c r="BB8">
        <v>103.9</v>
      </c>
      <c r="BC8">
        <v>103.6</v>
      </c>
      <c r="BD8">
        <v>104</v>
      </c>
    </row>
    <row r="9" spans="2:56" x14ac:dyDescent="0.35">
      <c r="B9" t="s">
        <v>86</v>
      </c>
      <c r="C9">
        <v>20.5</v>
      </c>
      <c r="D9">
        <v>22.6</v>
      </c>
      <c r="E9" t="s">
        <v>155</v>
      </c>
      <c r="F9" t="s">
        <v>156</v>
      </c>
      <c r="G9" t="s">
        <v>155</v>
      </c>
      <c r="H9">
        <v>28.5</v>
      </c>
      <c r="I9">
        <v>0.59799999999999998</v>
      </c>
      <c r="J9">
        <v>12.9</v>
      </c>
      <c r="K9">
        <v>0.55100000000000005</v>
      </c>
      <c r="L9">
        <v>7.1079000000000008</v>
      </c>
      <c r="M9">
        <v>8.8000000000000007</v>
      </c>
      <c r="N9">
        <v>0.38300000000000001</v>
      </c>
      <c r="O9">
        <v>3.3704000000000005</v>
      </c>
      <c r="P9">
        <v>4.8</v>
      </c>
      <c r="Q9">
        <v>0.86299999999999999</v>
      </c>
      <c r="R9">
        <v>4.1423999999999994</v>
      </c>
      <c r="S9">
        <v>1.5</v>
      </c>
      <c r="T9">
        <v>4.3</v>
      </c>
      <c r="U9">
        <v>2.6</v>
      </c>
      <c r="V9">
        <v>2</v>
      </c>
      <c r="W9">
        <v>0.2</v>
      </c>
      <c r="X9">
        <v>7.6</v>
      </c>
      <c r="Y9" s="2"/>
      <c r="Z9" t="s">
        <v>13</v>
      </c>
      <c r="AA9">
        <v>14.4</v>
      </c>
      <c r="AB9">
        <v>22.1</v>
      </c>
      <c r="AC9">
        <v>0.64900000000000002</v>
      </c>
      <c r="AD9">
        <v>8.6</v>
      </c>
      <c r="AE9">
        <v>19.5</v>
      </c>
      <c r="AF9">
        <v>0.44</v>
      </c>
      <c r="AG9">
        <v>3.7</v>
      </c>
      <c r="AH9">
        <v>8.5</v>
      </c>
      <c r="AI9">
        <v>0.435</v>
      </c>
      <c r="AJ9">
        <v>2</v>
      </c>
      <c r="AK9">
        <v>5.0999999999999996</v>
      </c>
      <c r="AL9">
        <v>0.39</v>
      </c>
      <c r="AM9">
        <v>1.7</v>
      </c>
      <c r="AN9">
        <v>4.8</v>
      </c>
      <c r="AO9">
        <v>0.35299999999999998</v>
      </c>
      <c r="AP9">
        <v>3.7</v>
      </c>
      <c r="AQ9">
        <v>9.9</v>
      </c>
      <c r="AR9">
        <v>0.37200000000000005</v>
      </c>
      <c r="AS9">
        <v>10</v>
      </c>
      <c r="AT9">
        <v>27.3</v>
      </c>
      <c r="AU9">
        <v>0.36499999999999999</v>
      </c>
      <c r="AW9">
        <v>7</v>
      </c>
      <c r="AX9" t="s">
        <v>16</v>
      </c>
      <c r="AY9">
        <v>103.7</v>
      </c>
      <c r="AZ9">
        <v>106.1</v>
      </c>
      <c r="BA9">
        <v>110</v>
      </c>
      <c r="BB9">
        <v>103.8</v>
      </c>
      <c r="BC9">
        <v>103.5</v>
      </c>
      <c r="BD9">
        <v>103.2</v>
      </c>
    </row>
    <row r="10" spans="2:56" x14ac:dyDescent="0.35">
      <c r="B10" t="s">
        <v>90</v>
      </c>
      <c r="C10">
        <v>19.399999999999999</v>
      </c>
      <c r="D10">
        <v>10.1</v>
      </c>
      <c r="E10" t="s">
        <v>104</v>
      </c>
      <c r="F10" t="s">
        <v>75</v>
      </c>
      <c r="G10" t="s">
        <v>93</v>
      </c>
      <c r="H10">
        <v>12</v>
      </c>
      <c r="I10">
        <v>0.55800000000000005</v>
      </c>
      <c r="J10">
        <v>2.2000000000000002</v>
      </c>
      <c r="K10">
        <v>0.623</v>
      </c>
      <c r="L10">
        <v>1.3706</v>
      </c>
      <c r="M10">
        <v>8.1</v>
      </c>
      <c r="N10">
        <v>0.35499999999999998</v>
      </c>
      <c r="O10">
        <v>2.8754999999999997</v>
      </c>
      <c r="P10">
        <v>0.9</v>
      </c>
      <c r="Q10">
        <v>0.65400000000000003</v>
      </c>
      <c r="R10">
        <v>0.58860000000000001</v>
      </c>
      <c r="S10">
        <v>1.9</v>
      </c>
      <c r="T10">
        <v>7.7</v>
      </c>
      <c r="U10">
        <v>0.7</v>
      </c>
      <c r="V10">
        <v>1.6</v>
      </c>
      <c r="W10">
        <v>1</v>
      </c>
      <c r="X10">
        <v>2.7</v>
      </c>
      <c r="Y10" s="2"/>
      <c r="Z10" t="s">
        <v>29</v>
      </c>
      <c r="AA10">
        <v>17.600000000000001</v>
      </c>
      <c r="AB10">
        <v>27.1</v>
      </c>
      <c r="AC10">
        <v>0.64900000000000002</v>
      </c>
      <c r="AD10">
        <v>7.4</v>
      </c>
      <c r="AE10">
        <v>16.399999999999999</v>
      </c>
      <c r="AF10">
        <v>0.45100000000000001</v>
      </c>
      <c r="AG10">
        <v>3.3</v>
      </c>
      <c r="AH10">
        <v>9</v>
      </c>
      <c r="AI10">
        <v>0.37</v>
      </c>
      <c r="AJ10">
        <v>2</v>
      </c>
      <c r="AK10">
        <v>4.9000000000000004</v>
      </c>
      <c r="AL10">
        <v>0.40500000000000003</v>
      </c>
      <c r="AM10">
        <v>1.8</v>
      </c>
      <c r="AN10">
        <v>4</v>
      </c>
      <c r="AO10">
        <v>0.44600000000000001</v>
      </c>
      <c r="AP10">
        <v>3.8</v>
      </c>
      <c r="AQ10">
        <v>8.9</v>
      </c>
      <c r="AR10">
        <v>0.42399999999999999</v>
      </c>
      <c r="AS10">
        <v>9.6</v>
      </c>
      <c r="AT10">
        <v>26.6</v>
      </c>
      <c r="AU10">
        <v>0.36100000000000004</v>
      </c>
      <c r="AW10">
        <v>8</v>
      </c>
      <c r="AX10" t="s">
        <v>14</v>
      </c>
      <c r="AY10">
        <v>103.7</v>
      </c>
      <c r="AZ10">
        <v>99.7</v>
      </c>
      <c r="BA10">
        <v>102.4</v>
      </c>
      <c r="BB10">
        <v>103.4</v>
      </c>
      <c r="BC10">
        <v>103.9</v>
      </c>
      <c r="BD10">
        <v>99.4</v>
      </c>
    </row>
    <row r="11" spans="2:56" x14ac:dyDescent="0.35">
      <c r="B11" t="s">
        <v>94</v>
      </c>
      <c r="C11">
        <v>17</v>
      </c>
      <c r="D11">
        <v>13</v>
      </c>
      <c r="E11" t="s">
        <v>95</v>
      </c>
      <c r="F11" t="s">
        <v>83</v>
      </c>
      <c r="G11" t="s">
        <v>81</v>
      </c>
      <c r="H11">
        <v>15.7</v>
      </c>
      <c r="I11">
        <v>0.56399999999999995</v>
      </c>
      <c r="J11">
        <v>5.3</v>
      </c>
      <c r="K11">
        <v>0.57399999999999995</v>
      </c>
      <c r="L11">
        <v>3.0421999999999998</v>
      </c>
      <c r="M11">
        <v>7.6</v>
      </c>
      <c r="N11">
        <v>0.34799999999999998</v>
      </c>
      <c r="O11">
        <v>2.6447999999999996</v>
      </c>
      <c r="P11">
        <v>2.2999999999999998</v>
      </c>
      <c r="Q11">
        <v>0.72699999999999998</v>
      </c>
      <c r="R11">
        <v>1.6720999999999999</v>
      </c>
      <c r="S11">
        <v>2</v>
      </c>
      <c r="T11">
        <v>3.5</v>
      </c>
      <c r="U11">
        <v>1.2</v>
      </c>
      <c r="V11">
        <v>1.5</v>
      </c>
      <c r="W11">
        <v>0.9</v>
      </c>
      <c r="X11">
        <v>3.2</v>
      </c>
      <c r="Y11" s="2"/>
      <c r="Z11" t="s">
        <v>28</v>
      </c>
      <c r="AA11">
        <v>16.7</v>
      </c>
      <c r="AB11">
        <v>25.5</v>
      </c>
      <c r="AC11">
        <v>0.65200000000000002</v>
      </c>
      <c r="AD11">
        <v>7.3</v>
      </c>
      <c r="AE11">
        <v>15.3</v>
      </c>
      <c r="AF11">
        <v>0.47600000000000003</v>
      </c>
      <c r="AG11">
        <v>3.5</v>
      </c>
      <c r="AH11">
        <v>8.1</v>
      </c>
      <c r="AI11">
        <v>0.42899999999999999</v>
      </c>
      <c r="AJ11">
        <v>1.9</v>
      </c>
      <c r="AK11">
        <v>4.4000000000000004</v>
      </c>
      <c r="AL11">
        <v>0.42899999999999999</v>
      </c>
      <c r="AM11">
        <v>2</v>
      </c>
      <c r="AN11">
        <v>4.7</v>
      </c>
      <c r="AO11">
        <v>0.42899999999999999</v>
      </c>
      <c r="AP11">
        <v>3.9</v>
      </c>
      <c r="AQ11">
        <v>9</v>
      </c>
      <c r="AR11">
        <v>0.42899999999999999</v>
      </c>
      <c r="AS11">
        <v>10</v>
      </c>
      <c r="AT11">
        <v>30</v>
      </c>
      <c r="AU11">
        <v>0.33500000000000002</v>
      </c>
      <c r="AW11">
        <v>9</v>
      </c>
      <c r="AX11" t="s">
        <v>17</v>
      </c>
      <c r="AY11">
        <v>103.4</v>
      </c>
      <c r="AZ11">
        <v>100.6</v>
      </c>
      <c r="BA11">
        <v>98.5</v>
      </c>
      <c r="BB11">
        <v>103.1</v>
      </c>
      <c r="BC11">
        <v>103.7</v>
      </c>
      <c r="BD11">
        <v>103.6</v>
      </c>
    </row>
    <row r="12" spans="2:56" x14ac:dyDescent="0.35">
      <c r="B12" t="s">
        <v>96</v>
      </c>
      <c r="C12">
        <v>7.2</v>
      </c>
      <c r="D12">
        <v>11.2</v>
      </c>
      <c r="E12" t="s">
        <v>103</v>
      </c>
      <c r="F12" t="s">
        <v>97</v>
      </c>
      <c r="G12" t="s">
        <v>98</v>
      </c>
      <c r="H12">
        <v>15.4</v>
      </c>
      <c r="I12">
        <v>0.57799999999999996</v>
      </c>
      <c r="J12">
        <v>5.4</v>
      </c>
      <c r="K12">
        <v>0.58599999999999997</v>
      </c>
      <c r="L12">
        <v>3.1644000000000001</v>
      </c>
      <c r="M12">
        <v>6.7</v>
      </c>
      <c r="N12">
        <v>0.35</v>
      </c>
      <c r="O12">
        <v>2.3449999999999998</v>
      </c>
      <c r="P12">
        <v>2.7</v>
      </c>
      <c r="Q12">
        <v>0.73699999999999999</v>
      </c>
      <c r="R12">
        <v>1.9899</v>
      </c>
      <c r="S12">
        <v>2.7</v>
      </c>
      <c r="T12">
        <v>6.5</v>
      </c>
      <c r="U12">
        <v>1.1000000000000001</v>
      </c>
      <c r="V12">
        <v>2.2999999999999998</v>
      </c>
      <c r="W12">
        <v>1.2</v>
      </c>
      <c r="X12">
        <v>2.2999999999999998</v>
      </c>
      <c r="Y12" s="2"/>
      <c r="Z12" t="s">
        <v>26</v>
      </c>
      <c r="AA12">
        <v>15.9</v>
      </c>
      <c r="AB12">
        <v>24.3</v>
      </c>
      <c r="AC12">
        <v>0.65500000000000003</v>
      </c>
      <c r="AD12">
        <v>7.4</v>
      </c>
      <c r="AE12">
        <v>17.100000000000001</v>
      </c>
      <c r="AF12">
        <v>0.43100000000000005</v>
      </c>
      <c r="AG12">
        <v>4.2</v>
      </c>
      <c r="AH12">
        <v>10.3</v>
      </c>
      <c r="AI12">
        <v>0.40399999999999997</v>
      </c>
      <c r="AJ12">
        <v>2</v>
      </c>
      <c r="AK12">
        <v>5.0999999999999996</v>
      </c>
      <c r="AL12">
        <v>0.39900000000000002</v>
      </c>
      <c r="AM12">
        <v>1.5</v>
      </c>
      <c r="AN12">
        <v>4.3</v>
      </c>
      <c r="AO12">
        <v>0.36100000000000004</v>
      </c>
      <c r="AP12">
        <v>3.6</v>
      </c>
      <c r="AQ12">
        <v>9.3000000000000007</v>
      </c>
      <c r="AR12">
        <v>0.38200000000000006</v>
      </c>
      <c r="AS12">
        <v>10.1</v>
      </c>
      <c r="AT12">
        <v>29.3</v>
      </c>
      <c r="AU12">
        <v>0.34500000000000003</v>
      </c>
      <c r="AW12">
        <v>10</v>
      </c>
      <c r="AX12" t="s">
        <v>18</v>
      </c>
      <c r="AY12">
        <v>103.3</v>
      </c>
      <c r="AZ12">
        <v>101</v>
      </c>
      <c r="BA12">
        <v>101.3</v>
      </c>
      <c r="BB12">
        <v>103.9</v>
      </c>
      <c r="BC12">
        <v>102.6</v>
      </c>
      <c r="BD12">
        <v>100.2</v>
      </c>
    </row>
    <row r="13" spans="2:56" x14ac:dyDescent="0.35">
      <c r="B13" t="s">
        <v>99</v>
      </c>
      <c r="C13">
        <v>5</v>
      </c>
      <c r="D13">
        <v>15.3</v>
      </c>
      <c r="E13" t="s">
        <v>100</v>
      </c>
      <c r="F13" t="s">
        <v>101</v>
      </c>
      <c r="G13" t="s">
        <v>157</v>
      </c>
      <c r="H13">
        <v>16.899999999999999</v>
      </c>
      <c r="I13">
        <v>0.58299999999999996</v>
      </c>
      <c r="J13">
        <v>9.1999999999999993</v>
      </c>
      <c r="K13">
        <v>0.55700000000000005</v>
      </c>
      <c r="L13">
        <v>5.1244000000000005</v>
      </c>
      <c r="M13">
        <v>4</v>
      </c>
      <c r="N13">
        <v>0.372</v>
      </c>
      <c r="O13">
        <v>1.488</v>
      </c>
      <c r="P13">
        <v>2.9</v>
      </c>
      <c r="Q13">
        <v>0.753</v>
      </c>
      <c r="R13">
        <v>2.1837</v>
      </c>
      <c r="S13">
        <v>1.6</v>
      </c>
      <c r="T13">
        <v>5.7</v>
      </c>
      <c r="U13">
        <v>3</v>
      </c>
      <c r="V13">
        <v>1.6</v>
      </c>
      <c r="W13">
        <v>1.4</v>
      </c>
      <c r="X13">
        <v>7.8</v>
      </c>
      <c r="Y13" s="2"/>
      <c r="Z13" t="s">
        <v>22</v>
      </c>
      <c r="AA13">
        <v>17.399999999999999</v>
      </c>
      <c r="AB13">
        <v>26.5</v>
      </c>
      <c r="AC13">
        <v>0.65700000000000003</v>
      </c>
      <c r="AD13">
        <v>6.5</v>
      </c>
      <c r="AE13">
        <v>16.2</v>
      </c>
      <c r="AF13">
        <v>0.40200000000000002</v>
      </c>
      <c r="AG13">
        <v>4.7</v>
      </c>
      <c r="AH13">
        <v>10.1</v>
      </c>
      <c r="AI13">
        <v>0.47100000000000003</v>
      </c>
      <c r="AJ13">
        <v>1.9</v>
      </c>
      <c r="AK13">
        <v>4.9000000000000004</v>
      </c>
      <c r="AL13">
        <v>0.38400000000000001</v>
      </c>
      <c r="AM13">
        <v>1.7</v>
      </c>
      <c r="AN13">
        <v>4.7</v>
      </c>
      <c r="AO13">
        <v>0.37200000000000005</v>
      </c>
      <c r="AP13">
        <v>3.6</v>
      </c>
      <c r="AQ13">
        <v>9.6</v>
      </c>
      <c r="AR13">
        <v>0.378</v>
      </c>
      <c r="AS13">
        <v>9.3000000000000007</v>
      </c>
      <c r="AT13">
        <v>25.8</v>
      </c>
      <c r="AU13">
        <v>0.36</v>
      </c>
      <c r="AW13">
        <v>11</v>
      </c>
      <c r="AX13" t="s">
        <v>19</v>
      </c>
      <c r="AY13">
        <v>103</v>
      </c>
      <c r="AZ13">
        <v>98.5</v>
      </c>
      <c r="BA13">
        <v>102.6</v>
      </c>
      <c r="BB13">
        <v>102.5</v>
      </c>
      <c r="BC13">
        <v>103.4</v>
      </c>
      <c r="BD13">
        <v>102.7</v>
      </c>
    </row>
    <row r="14" spans="2:56" x14ac:dyDescent="0.35">
      <c r="B14" t="s">
        <v>105</v>
      </c>
      <c r="C14">
        <v>3.7</v>
      </c>
      <c r="D14">
        <v>11.6</v>
      </c>
      <c r="E14" t="s">
        <v>106</v>
      </c>
      <c r="F14" t="s">
        <v>72</v>
      </c>
      <c r="G14" t="s">
        <v>107</v>
      </c>
      <c r="H14">
        <v>13.1</v>
      </c>
      <c r="I14">
        <v>0.52200000000000002</v>
      </c>
      <c r="J14">
        <v>10.199999999999999</v>
      </c>
      <c r="K14">
        <v>0.54</v>
      </c>
      <c r="L14">
        <v>5.508</v>
      </c>
      <c r="M14">
        <v>0.6</v>
      </c>
      <c r="N14">
        <v>0.24199999999999999</v>
      </c>
      <c r="O14">
        <v>0.1452</v>
      </c>
      <c r="P14">
        <v>4.0999999999999996</v>
      </c>
      <c r="Q14">
        <v>0.41399999999999998</v>
      </c>
      <c r="R14">
        <v>1.6973999999999998</v>
      </c>
      <c r="S14">
        <v>6</v>
      </c>
      <c r="T14">
        <v>10.4</v>
      </c>
      <c r="U14">
        <v>2.1</v>
      </c>
      <c r="V14">
        <v>1</v>
      </c>
      <c r="W14">
        <v>1.4</v>
      </c>
      <c r="X14">
        <v>4.0999999999999996</v>
      </c>
      <c r="Y14" s="2"/>
      <c r="Z14" t="s">
        <v>23</v>
      </c>
      <c r="AA14">
        <v>16.5</v>
      </c>
      <c r="AB14">
        <v>25</v>
      </c>
      <c r="AC14">
        <v>0.65799999999999992</v>
      </c>
      <c r="AD14">
        <v>8.3000000000000007</v>
      </c>
      <c r="AE14">
        <v>20.2</v>
      </c>
      <c r="AF14">
        <v>0.40899999999999997</v>
      </c>
      <c r="AG14">
        <v>3.3</v>
      </c>
      <c r="AH14">
        <v>8.6999999999999993</v>
      </c>
      <c r="AI14">
        <v>0.38300000000000001</v>
      </c>
      <c r="AJ14">
        <v>1.5</v>
      </c>
      <c r="AK14">
        <v>4.4000000000000004</v>
      </c>
      <c r="AL14">
        <v>0.33100000000000002</v>
      </c>
      <c r="AM14">
        <v>1.5</v>
      </c>
      <c r="AN14">
        <v>3.8</v>
      </c>
      <c r="AO14">
        <v>0.38700000000000001</v>
      </c>
      <c r="AP14">
        <v>2.9</v>
      </c>
      <c r="AQ14">
        <v>8.1</v>
      </c>
      <c r="AR14">
        <v>0.35700000000000004</v>
      </c>
      <c r="AS14">
        <v>9.1999999999999993</v>
      </c>
      <c r="AT14">
        <v>26.1</v>
      </c>
      <c r="AU14">
        <v>0.35399999999999998</v>
      </c>
      <c r="AW14">
        <v>12</v>
      </c>
      <c r="AX14" t="s">
        <v>20</v>
      </c>
      <c r="AY14">
        <v>102.9</v>
      </c>
      <c r="AZ14">
        <v>100.2</v>
      </c>
      <c r="BA14">
        <v>102.6</v>
      </c>
      <c r="BB14">
        <v>103.2</v>
      </c>
      <c r="BC14">
        <v>102.7</v>
      </c>
      <c r="BD14">
        <v>103</v>
      </c>
    </row>
    <row r="15" spans="2:56" x14ac:dyDescent="0.35">
      <c r="B15" t="s">
        <v>108</v>
      </c>
      <c r="C15">
        <v>3</v>
      </c>
      <c r="D15">
        <v>16.399999999999999</v>
      </c>
      <c r="E15" t="s">
        <v>158</v>
      </c>
      <c r="F15" t="s">
        <v>72</v>
      </c>
      <c r="G15" t="s">
        <v>159</v>
      </c>
      <c r="H15">
        <v>19.899999999999999</v>
      </c>
      <c r="I15">
        <v>0.57499999999999996</v>
      </c>
      <c r="J15">
        <v>10.5</v>
      </c>
      <c r="K15">
        <v>0.57799999999999996</v>
      </c>
      <c r="L15">
        <v>6.069</v>
      </c>
      <c r="M15">
        <v>5.4</v>
      </c>
      <c r="N15">
        <v>0.33800000000000002</v>
      </c>
      <c r="O15">
        <v>1.8252000000000002</v>
      </c>
      <c r="P15">
        <v>3.2</v>
      </c>
      <c r="Q15">
        <v>0.71299999999999997</v>
      </c>
      <c r="R15">
        <v>2.2816000000000001</v>
      </c>
      <c r="S15">
        <v>4</v>
      </c>
      <c r="T15">
        <v>7.8</v>
      </c>
      <c r="U15">
        <v>1.7</v>
      </c>
      <c r="V15">
        <v>1</v>
      </c>
      <c r="W15">
        <v>1.5</v>
      </c>
      <c r="X15">
        <v>1</v>
      </c>
      <c r="Y15" s="2"/>
      <c r="Z15" t="s">
        <v>9</v>
      </c>
      <c r="AA15">
        <v>16.3</v>
      </c>
      <c r="AB15">
        <v>24.8</v>
      </c>
      <c r="AC15">
        <v>0.65799999999999992</v>
      </c>
      <c r="AD15">
        <v>7.8</v>
      </c>
      <c r="AE15">
        <v>19</v>
      </c>
      <c r="AF15">
        <v>0.41200000000000003</v>
      </c>
      <c r="AG15">
        <v>3.6</v>
      </c>
      <c r="AH15">
        <v>8.8000000000000007</v>
      </c>
      <c r="AI15">
        <v>0.41000000000000003</v>
      </c>
      <c r="AJ15">
        <v>1.9</v>
      </c>
      <c r="AK15">
        <v>4.7</v>
      </c>
      <c r="AL15">
        <v>0.40100000000000002</v>
      </c>
      <c r="AM15">
        <v>1.6</v>
      </c>
      <c r="AN15">
        <v>4.5</v>
      </c>
      <c r="AO15">
        <v>0.36499999999999999</v>
      </c>
      <c r="AP15">
        <v>3.5</v>
      </c>
      <c r="AQ15">
        <v>9.1999999999999993</v>
      </c>
      <c r="AR15">
        <v>0.38400000000000001</v>
      </c>
      <c r="AS15">
        <v>10.7</v>
      </c>
      <c r="AT15">
        <v>29.9</v>
      </c>
      <c r="AU15">
        <v>0.35600000000000004</v>
      </c>
      <c r="AW15">
        <v>13</v>
      </c>
      <c r="AX15" t="s">
        <v>21</v>
      </c>
      <c r="AY15">
        <v>102.7</v>
      </c>
      <c r="AZ15">
        <v>99.3</v>
      </c>
      <c r="BA15">
        <v>96.6</v>
      </c>
      <c r="BB15">
        <v>102.8</v>
      </c>
      <c r="BC15">
        <v>102.7</v>
      </c>
      <c r="BD15">
        <v>100.8</v>
      </c>
    </row>
    <row r="16" spans="2:56" x14ac:dyDescent="0.35">
      <c r="B16" t="s">
        <v>109</v>
      </c>
      <c r="C16">
        <v>3</v>
      </c>
      <c r="D16">
        <v>14.4</v>
      </c>
      <c r="E16" t="s">
        <v>160</v>
      </c>
      <c r="F16" t="s">
        <v>101</v>
      </c>
      <c r="G16" t="s">
        <v>161</v>
      </c>
      <c r="H16">
        <v>14.6</v>
      </c>
      <c r="I16">
        <v>0.57399999999999995</v>
      </c>
      <c r="J16">
        <v>7.3</v>
      </c>
      <c r="K16">
        <v>0.56000000000000005</v>
      </c>
      <c r="L16">
        <v>4.0880000000000001</v>
      </c>
      <c r="M16">
        <v>4.3</v>
      </c>
      <c r="N16">
        <v>0.34499999999999997</v>
      </c>
      <c r="O16">
        <v>1.4834999999999998</v>
      </c>
      <c r="P16">
        <v>2.5</v>
      </c>
      <c r="Q16">
        <v>0.77700000000000002</v>
      </c>
      <c r="R16">
        <v>1.9425000000000001</v>
      </c>
      <c r="S16">
        <v>3.6</v>
      </c>
      <c r="T16">
        <v>6.3</v>
      </c>
      <c r="U16">
        <v>2.2999999999999998</v>
      </c>
      <c r="V16">
        <v>1.2</v>
      </c>
      <c r="W16">
        <v>1.1000000000000001</v>
      </c>
      <c r="X16">
        <v>3.3</v>
      </c>
      <c r="Y16" s="2"/>
      <c r="Z16" t="s">
        <v>10</v>
      </c>
      <c r="AA16">
        <v>18</v>
      </c>
      <c r="AB16">
        <v>27.2</v>
      </c>
      <c r="AC16">
        <v>0.66</v>
      </c>
      <c r="AD16">
        <v>7.5</v>
      </c>
      <c r="AE16">
        <v>16.7</v>
      </c>
      <c r="AF16">
        <v>0.44799999999999995</v>
      </c>
      <c r="AG16">
        <v>4</v>
      </c>
      <c r="AH16">
        <v>8.8000000000000007</v>
      </c>
      <c r="AI16">
        <v>0.46</v>
      </c>
      <c r="AJ16">
        <v>1.9</v>
      </c>
      <c r="AK16">
        <v>5.2</v>
      </c>
      <c r="AL16">
        <v>0.371</v>
      </c>
      <c r="AM16">
        <v>1.9</v>
      </c>
      <c r="AN16">
        <v>4.7</v>
      </c>
      <c r="AO16">
        <v>0.39500000000000002</v>
      </c>
      <c r="AP16">
        <v>3.8</v>
      </c>
      <c r="AQ16">
        <v>9.9</v>
      </c>
      <c r="AR16">
        <v>0.38200000000000006</v>
      </c>
      <c r="AS16">
        <v>10.3</v>
      </c>
      <c r="AT16">
        <v>27.7</v>
      </c>
      <c r="AU16">
        <v>0.371</v>
      </c>
      <c r="AW16">
        <v>14</v>
      </c>
      <c r="AX16" t="s">
        <v>23</v>
      </c>
      <c r="AY16">
        <v>102.7</v>
      </c>
      <c r="AZ16">
        <v>100</v>
      </c>
      <c r="BA16">
        <v>107.5</v>
      </c>
      <c r="BB16">
        <v>102.8</v>
      </c>
      <c r="BC16">
        <v>102.5</v>
      </c>
      <c r="BD16">
        <v>103.3</v>
      </c>
    </row>
    <row r="17" spans="2:56" x14ac:dyDescent="0.35">
      <c r="B17" t="s">
        <v>74</v>
      </c>
      <c r="C17">
        <v>0</v>
      </c>
      <c r="D17">
        <v>22.9</v>
      </c>
      <c r="E17" t="s">
        <v>92</v>
      </c>
      <c r="F17" t="s">
        <v>76</v>
      </c>
      <c r="G17" t="s">
        <v>71</v>
      </c>
      <c r="H17">
        <v>29.2</v>
      </c>
      <c r="I17">
        <v>0.61199999999999999</v>
      </c>
      <c r="J17">
        <v>15.3</v>
      </c>
      <c r="K17">
        <v>0.61899999999999999</v>
      </c>
      <c r="L17">
        <v>9.4707000000000008</v>
      </c>
      <c r="M17">
        <v>5.6</v>
      </c>
      <c r="N17">
        <v>0.32500000000000001</v>
      </c>
      <c r="O17">
        <v>1.8199999999999998</v>
      </c>
      <c r="P17">
        <v>6.6</v>
      </c>
      <c r="Q17">
        <v>0.72099999999999997</v>
      </c>
      <c r="R17">
        <v>4.7585999999999995</v>
      </c>
      <c r="S17">
        <v>3.7</v>
      </c>
      <c r="T17">
        <v>11.2</v>
      </c>
      <c r="U17">
        <v>3</v>
      </c>
      <c r="V17">
        <v>1.3</v>
      </c>
      <c r="W17">
        <v>2.5</v>
      </c>
      <c r="X17">
        <v>5</v>
      </c>
      <c r="Y17" s="2"/>
      <c r="Z17" t="s">
        <v>15</v>
      </c>
      <c r="AA17">
        <v>17.8</v>
      </c>
      <c r="AB17">
        <v>26.8</v>
      </c>
      <c r="AC17">
        <v>0.66299999999999992</v>
      </c>
      <c r="AD17">
        <v>8.1</v>
      </c>
      <c r="AE17">
        <v>17.8</v>
      </c>
      <c r="AF17">
        <v>0.45700000000000002</v>
      </c>
      <c r="AG17">
        <v>3.7</v>
      </c>
      <c r="AH17">
        <v>8.5</v>
      </c>
      <c r="AI17">
        <v>0.439</v>
      </c>
      <c r="AJ17">
        <v>1.7</v>
      </c>
      <c r="AK17">
        <v>4.8</v>
      </c>
      <c r="AL17">
        <v>0.36499999999999999</v>
      </c>
      <c r="AM17">
        <v>1.9</v>
      </c>
      <c r="AN17">
        <v>4.7</v>
      </c>
      <c r="AO17">
        <v>0.41500000000000004</v>
      </c>
      <c r="AP17">
        <v>3.7</v>
      </c>
      <c r="AQ17">
        <v>9.4</v>
      </c>
      <c r="AR17">
        <v>0.39</v>
      </c>
      <c r="AS17">
        <v>9.1999999999999993</v>
      </c>
      <c r="AT17">
        <v>26.7</v>
      </c>
      <c r="AU17">
        <v>0.34399999999999997</v>
      </c>
      <c r="AW17">
        <v>15</v>
      </c>
      <c r="AX17" t="s">
        <v>22</v>
      </c>
      <c r="AY17">
        <v>102.7</v>
      </c>
      <c r="AZ17">
        <v>98.7</v>
      </c>
      <c r="BA17">
        <v>101.3</v>
      </c>
      <c r="BB17">
        <v>103.2</v>
      </c>
      <c r="BC17">
        <v>102.1</v>
      </c>
      <c r="BD17">
        <v>101.8</v>
      </c>
    </row>
    <row r="18" spans="2:56" x14ac:dyDescent="0.35">
      <c r="B18" t="s">
        <v>102</v>
      </c>
      <c r="C18">
        <v>0</v>
      </c>
      <c r="D18">
        <v>19</v>
      </c>
      <c r="E18" t="s">
        <v>91</v>
      </c>
      <c r="F18" t="s">
        <v>104</v>
      </c>
      <c r="G18" t="s">
        <v>162</v>
      </c>
      <c r="H18">
        <v>21.8</v>
      </c>
      <c r="I18">
        <v>0.52800000000000002</v>
      </c>
      <c r="J18">
        <v>6.2</v>
      </c>
      <c r="K18">
        <v>0.54100000000000004</v>
      </c>
      <c r="L18">
        <v>3.3542000000000005</v>
      </c>
      <c r="M18">
        <v>13.5</v>
      </c>
      <c r="N18">
        <v>0.33800000000000002</v>
      </c>
      <c r="O18">
        <v>4.5630000000000006</v>
      </c>
      <c r="P18">
        <v>2.2000000000000002</v>
      </c>
      <c r="Q18">
        <v>0.64700000000000002</v>
      </c>
      <c r="R18">
        <v>1.4234000000000002</v>
      </c>
      <c r="S18">
        <v>1.7</v>
      </c>
      <c r="T18">
        <v>5.7</v>
      </c>
      <c r="U18">
        <v>1.9</v>
      </c>
      <c r="V18">
        <v>1</v>
      </c>
      <c r="W18">
        <v>1</v>
      </c>
      <c r="X18">
        <v>3.7</v>
      </c>
      <c r="Y18" s="2"/>
      <c r="Z18" t="s">
        <v>37</v>
      </c>
      <c r="AA18">
        <v>17.600000000000001</v>
      </c>
      <c r="AB18">
        <v>26.4</v>
      </c>
      <c r="AC18">
        <v>0.66599999999999993</v>
      </c>
      <c r="AD18">
        <v>7</v>
      </c>
      <c r="AE18">
        <v>15.5</v>
      </c>
      <c r="AF18">
        <v>0.45400000000000001</v>
      </c>
      <c r="AG18">
        <v>2.8</v>
      </c>
      <c r="AH18">
        <v>6.8</v>
      </c>
      <c r="AI18">
        <v>0.41299999999999998</v>
      </c>
      <c r="AJ18">
        <v>2</v>
      </c>
      <c r="AK18">
        <v>5.6</v>
      </c>
      <c r="AL18">
        <v>0.36600000000000005</v>
      </c>
      <c r="AM18">
        <v>1.9</v>
      </c>
      <c r="AN18">
        <v>5.2</v>
      </c>
      <c r="AO18">
        <v>0.373</v>
      </c>
      <c r="AP18">
        <v>4</v>
      </c>
      <c r="AQ18">
        <v>10.8</v>
      </c>
      <c r="AR18">
        <v>0.36899999999999999</v>
      </c>
      <c r="AS18">
        <v>8.9</v>
      </c>
      <c r="AT18">
        <v>24.6</v>
      </c>
      <c r="AU18">
        <v>0.36100000000000004</v>
      </c>
      <c r="AW18">
        <v>16</v>
      </c>
      <c r="AX18" t="s">
        <v>24</v>
      </c>
      <c r="AY18">
        <v>102.6</v>
      </c>
      <c r="AZ18">
        <v>102.1</v>
      </c>
      <c r="BA18">
        <v>105.2</v>
      </c>
      <c r="BB18">
        <v>101.9</v>
      </c>
      <c r="BC18">
        <v>103.3</v>
      </c>
      <c r="BD18">
        <v>101.7</v>
      </c>
    </row>
    <row r="19" spans="2:56" x14ac:dyDescent="0.35">
      <c r="B19" t="s">
        <v>110</v>
      </c>
      <c r="C19">
        <v>0</v>
      </c>
      <c r="D19">
        <v>15</v>
      </c>
      <c r="E19" t="s">
        <v>98</v>
      </c>
      <c r="F19" t="s">
        <v>104</v>
      </c>
      <c r="G19" t="s">
        <v>158</v>
      </c>
      <c r="H19">
        <v>17.3</v>
      </c>
      <c r="I19">
        <v>0.56999999999999995</v>
      </c>
      <c r="J19">
        <v>8.5</v>
      </c>
      <c r="K19">
        <v>0.55600000000000005</v>
      </c>
      <c r="L19">
        <v>4.7260000000000009</v>
      </c>
      <c r="M19">
        <v>5.5</v>
      </c>
      <c r="N19">
        <v>0.35</v>
      </c>
      <c r="O19">
        <v>1.9249999999999998</v>
      </c>
      <c r="P19">
        <v>2.6</v>
      </c>
      <c r="Q19">
        <v>0.79100000000000004</v>
      </c>
      <c r="R19">
        <v>2.0566</v>
      </c>
      <c r="S19">
        <v>3.9</v>
      </c>
      <c r="T19">
        <v>6.2</v>
      </c>
      <c r="U19">
        <v>2.1</v>
      </c>
      <c r="V19">
        <v>1.2</v>
      </c>
      <c r="W19">
        <v>0.4</v>
      </c>
      <c r="X19">
        <v>4.8</v>
      </c>
      <c r="Y19" s="2"/>
      <c r="Z19" t="s">
        <v>38</v>
      </c>
      <c r="AA19">
        <v>15.4</v>
      </c>
      <c r="AB19">
        <v>23.2</v>
      </c>
      <c r="AC19">
        <v>0.66599999999999993</v>
      </c>
      <c r="AD19">
        <v>7.4</v>
      </c>
      <c r="AE19">
        <v>17.7</v>
      </c>
      <c r="AF19">
        <v>0.42</v>
      </c>
      <c r="AG19">
        <v>3.8</v>
      </c>
      <c r="AH19">
        <v>9.1</v>
      </c>
      <c r="AI19">
        <v>0.41399999999999998</v>
      </c>
      <c r="AJ19">
        <v>1.5</v>
      </c>
      <c r="AK19">
        <v>3.7</v>
      </c>
      <c r="AL19">
        <v>0.41899999999999998</v>
      </c>
      <c r="AM19">
        <v>1.5</v>
      </c>
      <c r="AN19">
        <v>3.8</v>
      </c>
      <c r="AO19">
        <v>0.4</v>
      </c>
      <c r="AP19">
        <v>3.1</v>
      </c>
      <c r="AQ19">
        <v>7.5</v>
      </c>
      <c r="AR19">
        <v>0.40899999999999997</v>
      </c>
      <c r="AS19">
        <v>8.4</v>
      </c>
      <c r="AT19">
        <v>23.5</v>
      </c>
      <c r="AU19">
        <v>0.35600000000000004</v>
      </c>
      <c r="AW19">
        <v>17</v>
      </c>
      <c r="AX19" t="s">
        <v>25</v>
      </c>
      <c r="AY19">
        <v>102.4</v>
      </c>
      <c r="AZ19">
        <v>99.4</v>
      </c>
      <c r="BA19">
        <v>92.7</v>
      </c>
      <c r="BB19">
        <v>102.5</v>
      </c>
      <c r="BC19">
        <v>102.3</v>
      </c>
      <c r="BD19">
        <v>103.2</v>
      </c>
    </row>
    <row r="20" spans="2:56" x14ac:dyDescent="0.35">
      <c r="Y20" s="2"/>
      <c r="Z20" t="s">
        <v>16</v>
      </c>
      <c r="AA20">
        <v>17.600000000000001</v>
      </c>
      <c r="AB20">
        <v>26.3</v>
      </c>
      <c r="AC20">
        <v>0.66799999999999993</v>
      </c>
      <c r="AD20">
        <v>6.9</v>
      </c>
      <c r="AE20">
        <v>15.9</v>
      </c>
      <c r="AF20">
        <v>0.435</v>
      </c>
      <c r="AG20">
        <v>3.1</v>
      </c>
      <c r="AH20">
        <v>7.9</v>
      </c>
      <c r="AI20">
        <v>0.39400000000000002</v>
      </c>
      <c r="AJ20">
        <v>2</v>
      </c>
      <c r="AK20">
        <v>5.0999999999999996</v>
      </c>
      <c r="AL20">
        <v>0.38300000000000001</v>
      </c>
      <c r="AM20">
        <v>1.9</v>
      </c>
      <c r="AN20">
        <v>5.2</v>
      </c>
      <c r="AO20">
        <v>0.37</v>
      </c>
      <c r="AP20">
        <v>3.9</v>
      </c>
      <c r="AQ20">
        <v>10.3</v>
      </c>
      <c r="AR20">
        <v>0.37700000000000006</v>
      </c>
      <c r="AS20">
        <v>9.5</v>
      </c>
      <c r="AT20">
        <v>27.9</v>
      </c>
      <c r="AU20">
        <v>0.34200000000000003</v>
      </c>
      <c r="AW20">
        <v>18</v>
      </c>
      <c r="AX20" t="s">
        <v>26</v>
      </c>
      <c r="AY20">
        <v>102.4</v>
      </c>
      <c r="AZ20">
        <v>95.3</v>
      </c>
      <c r="BA20">
        <v>93.7</v>
      </c>
      <c r="BB20">
        <v>103.4</v>
      </c>
      <c r="BC20">
        <v>101.6</v>
      </c>
      <c r="BD20">
        <v>103.2</v>
      </c>
    </row>
    <row r="21" spans="2:56" x14ac:dyDescent="0.35">
      <c r="Y21" s="2"/>
      <c r="Z21" t="s">
        <v>11</v>
      </c>
      <c r="AA21">
        <v>19.5</v>
      </c>
      <c r="AB21">
        <v>29.2</v>
      </c>
      <c r="AC21">
        <v>0.67</v>
      </c>
      <c r="AD21">
        <v>7.5</v>
      </c>
      <c r="AE21">
        <v>17.100000000000001</v>
      </c>
      <c r="AF21">
        <v>0.44</v>
      </c>
      <c r="AG21">
        <v>3.9</v>
      </c>
      <c r="AH21">
        <v>8.9</v>
      </c>
      <c r="AI21">
        <v>0.43200000000000005</v>
      </c>
      <c r="AJ21">
        <v>1.5</v>
      </c>
      <c r="AK21">
        <v>4.3</v>
      </c>
      <c r="AL21">
        <v>0.35200000000000004</v>
      </c>
      <c r="AM21">
        <v>1.7</v>
      </c>
      <c r="AN21">
        <v>4.7</v>
      </c>
      <c r="AO21">
        <v>0.36299999999999999</v>
      </c>
      <c r="AP21">
        <v>3.2</v>
      </c>
      <c r="AQ21">
        <v>9</v>
      </c>
      <c r="AR21">
        <v>0.35799999999999998</v>
      </c>
      <c r="AS21">
        <v>10.3</v>
      </c>
      <c r="AT21">
        <v>30.4</v>
      </c>
      <c r="AU21">
        <v>0.34</v>
      </c>
      <c r="AW21">
        <v>19</v>
      </c>
      <c r="AX21" t="s">
        <v>27</v>
      </c>
      <c r="AY21">
        <v>102.2</v>
      </c>
      <c r="AZ21">
        <v>101</v>
      </c>
      <c r="BA21">
        <v>95.2</v>
      </c>
      <c r="BB21">
        <v>102.1</v>
      </c>
      <c r="BC21">
        <v>102.2</v>
      </c>
      <c r="BD21">
        <v>105</v>
      </c>
    </row>
    <row r="22" spans="2:56" x14ac:dyDescent="0.35">
      <c r="Y22" s="2"/>
      <c r="Z22" t="s">
        <v>25</v>
      </c>
      <c r="AA22">
        <v>12.4</v>
      </c>
      <c r="AB22">
        <v>18.5</v>
      </c>
      <c r="AC22">
        <v>0.67</v>
      </c>
      <c r="AD22">
        <v>10.5</v>
      </c>
      <c r="AE22">
        <v>22.6</v>
      </c>
      <c r="AF22">
        <v>0.46299999999999997</v>
      </c>
      <c r="AG22">
        <v>4.5</v>
      </c>
      <c r="AH22">
        <v>9.8000000000000007</v>
      </c>
      <c r="AI22">
        <v>0.46200000000000002</v>
      </c>
      <c r="AJ22">
        <v>1.9</v>
      </c>
      <c r="AK22">
        <v>5.0999999999999996</v>
      </c>
      <c r="AL22">
        <v>0.375</v>
      </c>
      <c r="AM22">
        <v>1.9</v>
      </c>
      <c r="AN22">
        <v>4.4000000000000004</v>
      </c>
      <c r="AO22">
        <v>0.443</v>
      </c>
      <c r="AP22">
        <v>3.8</v>
      </c>
      <c r="AQ22">
        <v>9.4</v>
      </c>
      <c r="AR22">
        <v>0.40600000000000003</v>
      </c>
      <c r="AS22">
        <v>9.3000000000000007</v>
      </c>
      <c r="AT22">
        <v>26.6</v>
      </c>
      <c r="AU22">
        <v>0.35100000000000003</v>
      </c>
      <c r="AW22">
        <v>20</v>
      </c>
      <c r="AX22" t="s">
        <v>28</v>
      </c>
      <c r="AY22">
        <v>101.5</v>
      </c>
      <c r="AZ22">
        <v>98.8</v>
      </c>
      <c r="BA22">
        <v>99</v>
      </c>
      <c r="BB22">
        <v>100.7</v>
      </c>
      <c r="BC22">
        <v>102.4</v>
      </c>
      <c r="BD22">
        <v>100.4</v>
      </c>
    </row>
    <row r="23" spans="2:56" x14ac:dyDescent="0.35">
      <c r="Y23" s="2"/>
      <c r="Z23" t="s">
        <v>14</v>
      </c>
      <c r="AA23">
        <v>17.3</v>
      </c>
      <c r="AB23">
        <v>25.8</v>
      </c>
      <c r="AC23">
        <v>0.67099999999999993</v>
      </c>
      <c r="AD23">
        <v>8.3000000000000007</v>
      </c>
      <c r="AE23">
        <v>19.100000000000001</v>
      </c>
      <c r="AF23">
        <v>0.433</v>
      </c>
      <c r="AG23">
        <v>3.7</v>
      </c>
      <c r="AH23">
        <v>9.5</v>
      </c>
      <c r="AI23">
        <v>0.39100000000000001</v>
      </c>
      <c r="AJ23">
        <v>2.2999999999999998</v>
      </c>
      <c r="AK23">
        <v>5.6</v>
      </c>
      <c r="AL23">
        <v>0.41299999999999998</v>
      </c>
      <c r="AM23">
        <v>1.7</v>
      </c>
      <c r="AN23">
        <v>4.5999999999999996</v>
      </c>
      <c r="AO23">
        <v>0.379</v>
      </c>
      <c r="AP23">
        <v>4</v>
      </c>
      <c r="AQ23">
        <v>10.199999999999999</v>
      </c>
      <c r="AR23">
        <v>0.39799999999999996</v>
      </c>
      <c r="AS23">
        <v>10</v>
      </c>
      <c r="AT23">
        <v>28.1</v>
      </c>
      <c r="AU23">
        <v>0.35600000000000004</v>
      </c>
      <c r="AW23">
        <v>21</v>
      </c>
      <c r="AX23" t="s">
        <v>29</v>
      </c>
      <c r="AY23">
        <v>101.5</v>
      </c>
      <c r="AZ23">
        <v>103</v>
      </c>
      <c r="BA23">
        <v>105.2</v>
      </c>
      <c r="BB23">
        <v>102.1</v>
      </c>
      <c r="BC23">
        <v>100.8</v>
      </c>
      <c r="BD23">
        <v>98.5</v>
      </c>
    </row>
    <row r="24" spans="2:56" x14ac:dyDescent="0.35">
      <c r="Y24" s="2"/>
      <c r="Z24" t="s">
        <v>21</v>
      </c>
      <c r="AA24">
        <v>19.3</v>
      </c>
      <c r="AB24">
        <v>28.6</v>
      </c>
      <c r="AC24">
        <v>0.67299999999999993</v>
      </c>
      <c r="AD24">
        <v>7</v>
      </c>
      <c r="AE24">
        <v>14.6</v>
      </c>
      <c r="AF24">
        <v>0.47799999999999998</v>
      </c>
      <c r="AG24">
        <v>2.9</v>
      </c>
      <c r="AH24">
        <v>7.4</v>
      </c>
      <c r="AI24">
        <v>0.39299999999999996</v>
      </c>
      <c r="AJ24">
        <v>2.2999999999999998</v>
      </c>
      <c r="AK24">
        <v>5.7</v>
      </c>
      <c r="AL24">
        <v>0.40200000000000002</v>
      </c>
      <c r="AM24">
        <v>2</v>
      </c>
      <c r="AN24">
        <v>5.3</v>
      </c>
      <c r="AO24">
        <v>0.38400000000000001</v>
      </c>
      <c r="AP24">
        <v>4.3</v>
      </c>
      <c r="AQ24">
        <v>11</v>
      </c>
      <c r="AR24">
        <v>0.39299999999999996</v>
      </c>
      <c r="AS24">
        <v>10.4</v>
      </c>
      <c r="AT24">
        <v>28.8</v>
      </c>
      <c r="AU24">
        <v>0.36100000000000004</v>
      </c>
      <c r="AW24">
        <v>22</v>
      </c>
      <c r="AX24" t="s">
        <v>30</v>
      </c>
      <c r="AY24">
        <v>101.4</v>
      </c>
      <c r="AZ24">
        <v>101.7</v>
      </c>
      <c r="BA24">
        <v>103.7</v>
      </c>
      <c r="BB24">
        <v>101.4</v>
      </c>
      <c r="BC24">
        <v>101.5</v>
      </c>
      <c r="BD24">
        <v>99.9</v>
      </c>
    </row>
    <row r="25" spans="2:56" x14ac:dyDescent="0.35">
      <c r="Y25" s="2"/>
      <c r="Z25" t="s">
        <v>35</v>
      </c>
      <c r="AA25">
        <v>15.9</v>
      </c>
      <c r="AB25">
        <v>23.6</v>
      </c>
      <c r="AC25">
        <v>0.67400000000000004</v>
      </c>
      <c r="AD25">
        <v>8.6</v>
      </c>
      <c r="AE25">
        <v>18.3</v>
      </c>
      <c r="AF25">
        <v>0.47100000000000003</v>
      </c>
      <c r="AG25">
        <v>3.2</v>
      </c>
      <c r="AH25">
        <v>8.9</v>
      </c>
      <c r="AI25">
        <v>0.35499999999999998</v>
      </c>
      <c r="AJ25">
        <v>1.8</v>
      </c>
      <c r="AK25">
        <v>5.0999999999999996</v>
      </c>
      <c r="AL25">
        <v>0.35200000000000004</v>
      </c>
      <c r="AM25">
        <v>1.9</v>
      </c>
      <c r="AN25">
        <v>4.5</v>
      </c>
      <c r="AO25">
        <v>0.41399999999999998</v>
      </c>
      <c r="AP25">
        <v>3.7</v>
      </c>
      <c r="AQ25">
        <v>9.6</v>
      </c>
      <c r="AR25">
        <v>0.38100000000000001</v>
      </c>
      <c r="AS25">
        <v>10</v>
      </c>
      <c r="AT25">
        <v>28.2</v>
      </c>
      <c r="AU25">
        <v>0.35399999999999998</v>
      </c>
      <c r="AW25">
        <v>23</v>
      </c>
      <c r="AX25" t="s">
        <v>32</v>
      </c>
      <c r="AY25">
        <v>101.3</v>
      </c>
      <c r="AZ25">
        <v>100.2</v>
      </c>
      <c r="BA25">
        <v>99.4</v>
      </c>
      <c r="BB25">
        <v>101.5</v>
      </c>
      <c r="BC25">
        <v>101</v>
      </c>
      <c r="BD25">
        <v>100.1</v>
      </c>
    </row>
    <row r="26" spans="2:56" x14ac:dyDescent="0.35">
      <c r="Y26" s="2"/>
      <c r="Z26" t="s">
        <v>33</v>
      </c>
      <c r="AA26">
        <v>15.2</v>
      </c>
      <c r="AB26">
        <v>22.5</v>
      </c>
      <c r="AC26">
        <v>0.67400000000000004</v>
      </c>
      <c r="AD26">
        <v>9.4</v>
      </c>
      <c r="AE26">
        <v>20.6</v>
      </c>
      <c r="AF26">
        <v>0.45700000000000002</v>
      </c>
      <c r="AG26">
        <v>3.6</v>
      </c>
      <c r="AH26">
        <v>8.6999999999999993</v>
      </c>
      <c r="AI26">
        <v>0.41100000000000003</v>
      </c>
      <c r="AJ26">
        <v>1.9</v>
      </c>
      <c r="AK26">
        <v>4.7</v>
      </c>
      <c r="AL26">
        <v>0.39299999999999996</v>
      </c>
      <c r="AM26">
        <v>1.7</v>
      </c>
      <c r="AN26">
        <v>4.0999999999999996</v>
      </c>
      <c r="AO26">
        <v>0.41299999999999998</v>
      </c>
      <c r="AP26">
        <v>3.6</v>
      </c>
      <c r="AQ26">
        <v>8.9</v>
      </c>
      <c r="AR26">
        <v>0.40200000000000002</v>
      </c>
      <c r="AS26">
        <v>10.4</v>
      </c>
      <c r="AT26">
        <v>29.7</v>
      </c>
      <c r="AU26">
        <v>0.35100000000000003</v>
      </c>
      <c r="AW26">
        <v>24</v>
      </c>
      <c r="AX26" t="s">
        <v>34</v>
      </c>
      <c r="AY26">
        <v>101.3</v>
      </c>
      <c r="AZ26">
        <v>102.5</v>
      </c>
      <c r="BA26">
        <v>96.6</v>
      </c>
      <c r="BB26">
        <v>100.5</v>
      </c>
      <c r="BC26">
        <v>101.9</v>
      </c>
      <c r="BD26">
        <v>101.1</v>
      </c>
    </row>
    <row r="27" spans="2:56" x14ac:dyDescent="0.35">
      <c r="Y27" s="2"/>
      <c r="Z27" t="s">
        <v>19</v>
      </c>
      <c r="AA27">
        <v>13.6</v>
      </c>
      <c r="AB27">
        <v>19.899999999999999</v>
      </c>
      <c r="AC27">
        <v>0.68</v>
      </c>
      <c r="AD27">
        <v>10.199999999999999</v>
      </c>
      <c r="AE27">
        <v>21.5</v>
      </c>
      <c r="AF27">
        <v>0.47299999999999998</v>
      </c>
      <c r="AG27">
        <v>3.2</v>
      </c>
      <c r="AH27">
        <v>8.4</v>
      </c>
      <c r="AI27">
        <v>0.38100000000000001</v>
      </c>
      <c r="AJ27">
        <v>2</v>
      </c>
      <c r="AK27">
        <v>4.8</v>
      </c>
      <c r="AL27">
        <v>0.40899999999999997</v>
      </c>
      <c r="AM27">
        <v>2.1</v>
      </c>
      <c r="AN27">
        <v>5.5</v>
      </c>
      <c r="AO27">
        <v>0.38600000000000001</v>
      </c>
      <c r="AP27">
        <v>4.0999999999999996</v>
      </c>
      <c r="AQ27">
        <v>10.3</v>
      </c>
      <c r="AR27">
        <v>0.39600000000000002</v>
      </c>
      <c r="AS27">
        <v>10.7</v>
      </c>
      <c r="AT27">
        <v>27.7</v>
      </c>
      <c r="AU27">
        <v>0.38500000000000001</v>
      </c>
      <c r="AW27">
        <v>25</v>
      </c>
      <c r="AX27" t="s">
        <v>31</v>
      </c>
      <c r="AY27">
        <v>101.3</v>
      </c>
      <c r="AZ27">
        <v>99.3</v>
      </c>
      <c r="BA27">
        <v>93.1</v>
      </c>
      <c r="BB27">
        <v>101.6</v>
      </c>
      <c r="BC27">
        <v>100.8</v>
      </c>
      <c r="BD27">
        <v>104.4</v>
      </c>
    </row>
    <row r="28" spans="2:56" x14ac:dyDescent="0.35">
      <c r="Y28" s="2"/>
      <c r="Z28" t="s">
        <v>31</v>
      </c>
      <c r="AA28">
        <v>16.899999999999999</v>
      </c>
      <c r="AB28">
        <v>24.8</v>
      </c>
      <c r="AC28">
        <v>0.68299999999999994</v>
      </c>
      <c r="AD28">
        <v>7.8</v>
      </c>
      <c r="AE28">
        <v>18.5</v>
      </c>
      <c r="AF28">
        <v>0.42100000000000004</v>
      </c>
      <c r="AG28">
        <v>3.2</v>
      </c>
      <c r="AH28">
        <v>7.8</v>
      </c>
      <c r="AI28">
        <v>0.40700000000000003</v>
      </c>
      <c r="AJ28">
        <v>1.8</v>
      </c>
      <c r="AK28">
        <v>4.5999999999999996</v>
      </c>
      <c r="AL28">
        <v>0.38600000000000001</v>
      </c>
      <c r="AM28">
        <v>1.8</v>
      </c>
      <c r="AN28">
        <v>5.0999999999999996</v>
      </c>
      <c r="AO28">
        <v>0.36</v>
      </c>
      <c r="AP28">
        <v>3.6</v>
      </c>
      <c r="AQ28">
        <v>9.6999999999999993</v>
      </c>
      <c r="AR28">
        <v>0.37200000000000005</v>
      </c>
      <c r="AS28">
        <v>9.8000000000000007</v>
      </c>
      <c r="AT28">
        <v>28.3</v>
      </c>
      <c r="AU28">
        <v>0.34600000000000003</v>
      </c>
      <c r="AW28">
        <v>26</v>
      </c>
      <c r="AX28" t="s">
        <v>33</v>
      </c>
      <c r="AY28">
        <v>101.2</v>
      </c>
      <c r="AZ28">
        <v>97.7</v>
      </c>
      <c r="BA28">
        <v>93.7</v>
      </c>
      <c r="BB28">
        <v>100.4</v>
      </c>
      <c r="BC28">
        <v>101.9</v>
      </c>
      <c r="BD28">
        <v>101.9</v>
      </c>
    </row>
    <row r="29" spans="2:56" x14ac:dyDescent="0.35">
      <c r="Y29" s="2"/>
      <c r="Z29" t="s">
        <v>32</v>
      </c>
      <c r="AA29">
        <v>15.6</v>
      </c>
      <c r="AB29">
        <v>22.7</v>
      </c>
      <c r="AC29">
        <v>0.68599999999999994</v>
      </c>
      <c r="AD29">
        <v>7.5</v>
      </c>
      <c r="AE29">
        <v>17.7</v>
      </c>
      <c r="AF29">
        <v>0.42299999999999999</v>
      </c>
      <c r="AG29">
        <v>3.3</v>
      </c>
      <c r="AH29">
        <v>8.1</v>
      </c>
      <c r="AI29">
        <v>0.40700000000000003</v>
      </c>
      <c r="AJ29">
        <v>1.7</v>
      </c>
      <c r="AK29">
        <v>4.5999999999999996</v>
      </c>
      <c r="AL29">
        <v>0.36600000000000005</v>
      </c>
      <c r="AM29">
        <v>1.7</v>
      </c>
      <c r="AN29">
        <v>4.4000000000000004</v>
      </c>
      <c r="AO29">
        <v>0.39299999999999996</v>
      </c>
      <c r="AP29">
        <v>3.4</v>
      </c>
      <c r="AQ29">
        <v>9</v>
      </c>
      <c r="AR29">
        <v>0.379</v>
      </c>
      <c r="AS29">
        <v>9.8000000000000007</v>
      </c>
      <c r="AT29">
        <v>28.4</v>
      </c>
      <c r="AU29">
        <v>0.34500000000000003</v>
      </c>
      <c r="AW29">
        <v>27</v>
      </c>
      <c r="AX29" t="s">
        <v>35</v>
      </c>
      <c r="AY29">
        <v>100.3</v>
      </c>
      <c r="AZ29">
        <v>95.8</v>
      </c>
      <c r="BA29">
        <v>92.7</v>
      </c>
      <c r="BB29">
        <v>99</v>
      </c>
      <c r="BC29">
        <v>101.5</v>
      </c>
      <c r="BD29">
        <v>99.2</v>
      </c>
    </row>
    <row r="30" spans="2:56" x14ac:dyDescent="0.35">
      <c r="Y30" s="2"/>
      <c r="Z30" t="s">
        <v>34</v>
      </c>
      <c r="AA30">
        <v>19.100000000000001</v>
      </c>
      <c r="AB30">
        <v>27.9</v>
      </c>
      <c r="AC30">
        <v>0.68599999999999994</v>
      </c>
      <c r="AD30">
        <v>6</v>
      </c>
      <c r="AE30">
        <v>13.5</v>
      </c>
      <c r="AF30">
        <v>0.44400000000000001</v>
      </c>
      <c r="AG30">
        <v>3</v>
      </c>
      <c r="AH30">
        <v>7.2</v>
      </c>
      <c r="AI30">
        <v>0.41600000000000004</v>
      </c>
      <c r="AJ30">
        <v>2</v>
      </c>
      <c r="AK30">
        <v>5.3</v>
      </c>
      <c r="AL30">
        <v>0.37200000000000005</v>
      </c>
      <c r="AM30">
        <v>1.6</v>
      </c>
      <c r="AN30">
        <v>4.4000000000000004</v>
      </c>
      <c r="AO30">
        <v>0.374</v>
      </c>
      <c r="AP30">
        <v>3.6</v>
      </c>
      <c r="AQ30">
        <v>9.6</v>
      </c>
      <c r="AR30">
        <v>0.373</v>
      </c>
      <c r="AS30">
        <v>10.6</v>
      </c>
      <c r="AT30">
        <v>27.9</v>
      </c>
      <c r="AU30">
        <v>0.379</v>
      </c>
      <c r="AW30">
        <v>28</v>
      </c>
      <c r="AX30" t="s">
        <v>36</v>
      </c>
      <c r="AY30">
        <v>100.1</v>
      </c>
      <c r="AZ30">
        <v>97.4</v>
      </c>
      <c r="BA30">
        <v>98.9</v>
      </c>
      <c r="BB30">
        <v>99.9</v>
      </c>
      <c r="BC30">
        <v>100.4</v>
      </c>
      <c r="BD30">
        <v>99.9</v>
      </c>
    </row>
    <row r="31" spans="2:56" x14ac:dyDescent="0.35">
      <c r="Y31" s="2"/>
      <c r="Z31" t="s">
        <v>17</v>
      </c>
      <c r="AA31">
        <v>15.2</v>
      </c>
      <c r="AB31">
        <v>22</v>
      </c>
      <c r="AC31">
        <v>0.69099999999999995</v>
      </c>
      <c r="AD31">
        <v>10.4</v>
      </c>
      <c r="AE31">
        <v>21.4</v>
      </c>
      <c r="AF31">
        <v>0.48799999999999999</v>
      </c>
      <c r="AG31">
        <v>3.5</v>
      </c>
      <c r="AH31">
        <v>7.6</v>
      </c>
      <c r="AI31">
        <v>0.45299999999999996</v>
      </c>
      <c r="AJ31">
        <v>2.1</v>
      </c>
      <c r="AK31">
        <v>5.0999999999999996</v>
      </c>
      <c r="AL31">
        <v>0.41000000000000003</v>
      </c>
      <c r="AM31">
        <v>1.7</v>
      </c>
      <c r="AN31">
        <v>4.7</v>
      </c>
      <c r="AO31">
        <v>0.36799999999999999</v>
      </c>
      <c r="AP31">
        <v>3.8</v>
      </c>
      <c r="AQ31">
        <v>9.8000000000000007</v>
      </c>
      <c r="AR31">
        <v>0.39</v>
      </c>
      <c r="AS31">
        <v>11</v>
      </c>
      <c r="AT31">
        <v>31.7</v>
      </c>
      <c r="AU31">
        <v>0.34600000000000003</v>
      </c>
      <c r="AW31">
        <v>29</v>
      </c>
      <c r="AX31" t="s">
        <v>37</v>
      </c>
      <c r="AY31">
        <v>100</v>
      </c>
      <c r="AZ31">
        <v>102.8</v>
      </c>
      <c r="BA31">
        <v>94.6</v>
      </c>
      <c r="BB31">
        <v>99.3</v>
      </c>
      <c r="BC31">
        <v>100.5</v>
      </c>
      <c r="BD31">
        <v>100.8</v>
      </c>
    </row>
    <row r="32" spans="2:56" x14ac:dyDescent="0.35">
      <c r="Y32" s="2"/>
      <c r="Z32" t="s">
        <v>12</v>
      </c>
      <c r="AA32">
        <v>17.600000000000001</v>
      </c>
      <c r="AB32">
        <v>25</v>
      </c>
      <c r="AC32">
        <v>0.70499999999999996</v>
      </c>
      <c r="AD32">
        <v>8.3000000000000007</v>
      </c>
      <c r="AE32">
        <v>20.100000000000001</v>
      </c>
      <c r="AF32">
        <v>0.41100000000000003</v>
      </c>
      <c r="AG32">
        <v>3.7</v>
      </c>
      <c r="AH32">
        <v>8.9</v>
      </c>
      <c r="AI32">
        <v>0.41100000000000003</v>
      </c>
      <c r="AJ32">
        <v>2.2000000000000002</v>
      </c>
      <c r="AK32">
        <v>5.3</v>
      </c>
      <c r="AL32">
        <v>0.40600000000000003</v>
      </c>
      <c r="AM32">
        <v>2.1</v>
      </c>
      <c r="AN32">
        <v>5</v>
      </c>
      <c r="AO32">
        <v>0.41399999999999998</v>
      </c>
      <c r="AP32">
        <v>4.3</v>
      </c>
      <c r="AQ32">
        <v>10.4</v>
      </c>
      <c r="AR32">
        <v>0.41000000000000003</v>
      </c>
      <c r="AS32">
        <v>10</v>
      </c>
      <c r="AT32">
        <v>28.4</v>
      </c>
      <c r="AU32">
        <v>0.35000000000000003</v>
      </c>
      <c r="AW32">
        <v>30</v>
      </c>
      <c r="AX32" t="s">
        <v>38</v>
      </c>
      <c r="AY32">
        <v>99.9</v>
      </c>
      <c r="AZ32">
        <v>98.2</v>
      </c>
      <c r="BA32">
        <v>99</v>
      </c>
      <c r="BB32">
        <v>99.9</v>
      </c>
      <c r="BC32">
        <v>99.9</v>
      </c>
      <c r="BD32">
        <v>100.5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C178-C730-4734-A803-AD05D45E26B0}">
  <dimension ref="A2:D32"/>
  <sheetViews>
    <sheetView zoomScale="40" workbookViewId="0">
      <selection activeCell="G9" sqref="G9"/>
    </sheetView>
  </sheetViews>
  <sheetFormatPr defaultRowHeight="14.5" x14ac:dyDescent="0.35"/>
  <cols>
    <col min="1" max="1" width="11.1796875" customWidth="1"/>
    <col min="2" max="2" width="13.7265625" bestFit="1" customWidth="1"/>
    <col min="4" max="4" width="19.1796875" bestFit="1" customWidth="1"/>
  </cols>
  <sheetData>
    <row r="2" spans="1:4" x14ac:dyDescent="0.35">
      <c r="A2" s="4"/>
      <c r="B2" s="5" t="s">
        <v>39</v>
      </c>
      <c r="D2" s="1" t="s">
        <v>137</v>
      </c>
    </row>
    <row r="3" spans="1:4" x14ac:dyDescent="0.35">
      <c r="B3" t="s">
        <v>10</v>
      </c>
      <c r="D3" t="s">
        <v>70</v>
      </c>
    </row>
    <row r="4" spans="1:4" x14ac:dyDescent="0.35">
      <c r="B4" t="s">
        <v>36</v>
      </c>
      <c r="D4" t="s">
        <v>74</v>
      </c>
    </row>
    <row r="5" spans="1:4" x14ac:dyDescent="0.35">
      <c r="B5" t="s">
        <v>37</v>
      </c>
      <c r="D5" t="s">
        <v>77</v>
      </c>
    </row>
    <row r="6" spans="1:4" x14ac:dyDescent="0.35">
      <c r="B6" t="s">
        <v>28</v>
      </c>
      <c r="D6" t="s">
        <v>79</v>
      </c>
    </row>
    <row r="7" spans="1:4" x14ac:dyDescent="0.35">
      <c r="B7" t="s">
        <v>11</v>
      </c>
      <c r="D7" t="s">
        <v>82</v>
      </c>
    </row>
    <row r="8" spans="1:4" x14ac:dyDescent="0.35">
      <c r="B8" t="s">
        <v>18</v>
      </c>
      <c r="D8" t="s">
        <v>86</v>
      </c>
    </row>
    <row r="9" spans="1:4" x14ac:dyDescent="0.35">
      <c r="B9" t="s">
        <v>24</v>
      </c>
      <c r="D9" t="s">
        <v>88</v>
      </c>
    </row>
    <row r="10" spans="1:4" x14ac:dyDescent="0.35">
      <c r="B10" t="s">
        <v>14</v>
      </c>
      <c r="D10" t="s">
        <v>90</v>
      </c>
    </row>
    <row r="11" spans="1:4" x14ac:dyDescent="0.35">
      <c r="B11" t="s">
        <v>13</v>
      </c>
      <c r="D11" t="s">
        <v>94</v>
      </c>
    </row>
    <row r="12" spans="1:4" x14ac:dyDescent="0.35">
      <c r="B12" t="s">
        <v>25</v>
      </c>
      <c r="D12" t="s">
        <v>96</v>
      </c>
    </row>
    <row r="13" spans="1:4" x14ac:dyDescent="0.35">
      <c r="B13" t="s">
        <v>23</v>
      </c>
      <c r="D13" t="s">
        <v>99</v>
      </c>
    </row>
    <row r="14" spans="1:4" x14ac:dyDescent="0.35">
      <c r="B14" t="s">
        <v>15</v>
      </c>
      <c r="D14" t="s">
        <v>102</v>
      </c>
    </row>
    <row r="15" spans="1:4" x14ac:dyDescent="0.35">
      <c r="B15" t="s">
        <v>32</v>
      </c>
      <c r="D15" t="s">
        <v>105</v>
      </c>
    </row>
    <row r="16" spans="1:4" x14ac:dyDescent="0.35">
      <c r="B16" t="s">
        <v>31</v>
      </c>
      <c r="D16" t="s">
        <v>108</v>
      </c>
    </row>
    <row r="17" spans="2:4" x14ac:dyDescent="0.35">
      <c r="B17" t="s">
        <v>9</v>
      </c>
      <c r="D17" t="s">
        <v>109</v>
      </c>
    </row>
    <row r="18" spans="2:4" x14ac:dyDescent="0.35">
      <c r="B18" t="s">
        <v>35</v>
      </c>
      <c r="D18" t="s">
        <v>110</v>
      </c>
    </row>
    <row r="19" spans="2:4" x14ac:dyDescent="0.35">
      <c r="B19" t="s">
        <v>26</v>
      </c>
      <c r="D19" t="s">
        <v>60</v>
      </c>
    </row>
    <row r="20" spans="2:4" x14ac:dyDescent="0.35">
      <c r="B20" t="s">
        <v>30</v>
      </c>
    </row>
    <row r="21" spans="2:4" x14ac:dyDescent="0.35">
      <c r="B21" t="s">
        <v>21</v>
      </c>
    </row>
    <row r="22" spans="2:4" x14ac:dyDescent="0.35">
      <c r="B22" t="s">
        <v>29</v>
      </c>
    </row>
    <row r="23" spans="2:4" x14ac:dyDescent="0.35">
      <c r="B23" t="s">
        <v>20</v>
      </c>
    </row>
    <row r="24" spans="2:4" x14ac:dyDescent="0.35">
      <c r="B24" t="s">
        <v>38</v>
      </c>
    </row>
    <row r="25" spans="2:4" x14ac:dyDescent="0.35">
      <c r="B25" t="s">
        <v>34</v>
      </c>
    </row>
    <row r="26" spans="2:4" x14ac:dyDescent="0.35">
      <c r="B26" t="s">
        <v>33</v>
      </c>
    </row>
    <row r="27" spans="2:4" x14ac:dyDescent="0.35">
      <c r="B27" t="s">
        <v>22</v>
      </c>
    </row>
    <row r="28" spans="2:4" x14ac:dyDescent="0.35">
      <c r="B28" t="s">
        <v>19</v>
      </c>
    </row>
    <row r="29" spans="2:4" x14ac:dyDescent="0.35">
      <c r="B29" t="s">
        <v>27</v>
      </c>
    </row>
    <row r="30" spans="2:4" x14ac:dyDescent="0.35">
      <c r="B30" t="s">
        <v>16</v>
      </c>
    </row>
    <row r="31" spans="2:4" x14ac:dyDescent="0.35">
      <c r="B31" t="s">
        <v>17</v>
      </c>
    </row>
    <row r="32" spans="2:4" x14ac:dyDescent="0.35">
      <c r="B32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8 4 7 7 0 f - 2 f c f - 4 f b 9 - 9 3 8 0 - 5 9 c c 7 5 c b e f 9 c "   x m l n s = " h t t p : / / s c h e m a s . m i c r o s o f t . c o m / D a t a M a s h u p " > A A A A A O 4 Z A A B Q S w M E F A A C A A g A v a N 6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L 2 j e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o 3 p a D 6 k T 4 e c W A A D S q Q E A E w A c A E Z v c m 1 1 b G F z L 1 N l Y 3 R p b 2 4 x L m 0 g o h g A K K A U A A A A A A A A A A A A A A A A A A A A A A A A A A A A 7 T 3 7 T 9 t K u r 8 j 8 T 9 Y r r o b z t K A H Q h w j r h 3 w 6 t 0 D 6 9 N c m 5 1 F y F k k i m x c G x k O 6 U U 8 b / v P O z E 9 s w 4 M z F Q I F + l c 5 r O 4 3 s / Z x w n Q r 3 Y D X y j w / 6 2 / l h c W F y I B k 6 I + s Y H 8 2 S n Z d S 6 y B k a Z 0 E U o S j C S 6 K V a 2 e I l k x j 2 / B Q v L h g 4 D + d Y B T 2 E B 7 5 i q 7 q O 2 F w F 6 F w N / B j 5 M d R z R z E 8 W 3 0 + 8 r K 3 d 1 d P c b A Q s e / c f 3 r q N 4 L h i v + l b M S x U 6 8 c j v B 8 O k W h Z 8 I F n N p m S H 4 Y O 7 / i E O n F 2 O y u s 6 V h 4 y D M B g a h / H Q I 4 S Q v + t 0 v M Z I W T Y e H s z d w B s N f c t c N s x u a + d o / 9 z t b / 9 9 z 4 k d u j K 6 p H 9 d r v 7 9 w v g f 4 z f 8 X 7 d N / n d 4 3 g u 8 6 N b x t 0 3 T M s 2 L c 8 L O 5 J + / + / H g U 2 / g e v 2 a t U T / 4 T l R n I x s L i 0 b G q j 2 f v e D u J b i u 1 h i / 0 z w X S x N Q W U + Y i 4 T J u 0 X Z d L 4 h w 4 E m 4 O w 8 Z J i I s S q Q x A R m x V 0 4 4 0 J W g 9 C g 4 P Q f F u q 0 o M g Y j e r 7 L W 5 U 7 Y e h D U O w v q 8 m Y s e B J H A s g a 3 D g a n b X B 6 E N Y 5 C G t g s r o m q w d B J P K s 0 T f B 6 H + B 0 e t B a H I Q G u A 2 L + 8 2 e h B E S s s 6 3 g Y 4 3 p t 0 P D 0 I G x w E G 1 z 3 L b q u H g S R 2 r P O v w n O P 6 f O r w d h k 4 N g Q f i Y z / C h B 0 F k O O Y j j k D n 7 e C u g z z U i 4 N w W z U E m R e T o + D d g e N f k 4 P g + 1 t E T n / p 6 n o 3 d P z o W x A O W X w j k 1 G t 7 N x 4 O X d E H O P 1 R o x + x I V T V d F 4 I x 3 3 R 8 M r F B Z O j E Q 7 1 i X j T c n 4 h m R 8 s 4 D 5 c S K V M 8 x Y Q P g 8 R E 4 f h d F E M s l M M l 4 r C B A r J F n Q 8 r x O z / G c M N q O w x G S S N y a K n K O E i L p t u P f Y F x f / L i 5 V i c r K V f k b o F j 1 V 6 1 1 w Q S P s K W Z I h E T y c s w c R h M E S C 4 d a d c y 8 Y x m i L 0 B + X F h d c X y w F 2 U 3 J H v q G / G j m C x L / y q H 3 I u R O J F o h 1 y X R S n B 7 G / h 4 6 a d o E A S x 6 1 / / 7 5 6 L 5 / 0 e a h O K t n f u P 9 q r / 8 F L / t Z 3 w + 3 W 3 6 I g j L f b 7 v U g x u O 7 Q e i j E H 9 o 4 P 8 O P u P / n e 1 2 n / Z i p b 6 L 9 1 z G 1 G k v b y 3 3 P z 9 L S w e d D L C V J p t p O C p k G d t W R F I l l d m 2 5 M L m W Y U n y v U 6 6 X P z Z c R P y a y Q 5 W 3 r Z T R Y t R q x L c l l 0 i s 3 g i K E R i k E v o b a e D N m p A e C 5 9 R e f T O W W L U w x q y K L 8 v A m N + P M e u B 4 H s f S z W B v w t / q N o p Y m m J r w P B p c C l M k a i B 4 I / T 7 B U 6 z r w y o n A q x z g W J u S K 8 9 3 7 9 h 6 E H j h N y E 0 v H R o 0 A P B n z V a q u E c o s u T R Z e q 5 8 P W h u R q G A I U B K h 3 G K D 0 Q P C 3 I Z a q 2 i H G v a Y Y V / U S z G p K L t E h T E K Y h D A p 8 h c 9 E I J b 4 3 W I t P M Z a S s / b 5 B / u H 4 L g r V 6 s N a D w B u R q t N C u I d w X 3 R a P R B b P I g 1 y B i Q M S o Y n z o I o f F l k 4 6 1 C l k H s g 5 k n b n I O n o g r F U e R g M y F 2 S u X 5 e 5 9 E C I D T i X / V 7 o G V H I f p D 9 I P u 9 g + y n C Y O 3 T + u F n u W G D A o Z 9 L k y q C Y M o R P k s v C b + b L B + 8 j C e h B 4 f 1 A 9 v o I 8 D n n 8 H e d x T R i 8 g V p v 5 1 t B U A t A L f B s t Y A m D K E j 5 e q J O f r e G t Q T U E 9 A P Q H 1 R A J W E w Z v o d Z c f T 8 U a h K o S Z 6 v J t G E I X T G X F 0 z R 1 9 h h r o G 6 h q o a 6 C u e c K 6 R h M G b 6 L w q g A o j a A 0 e j W l k S Y M k T / n q q s 5 e p v F + 6 i u 9 C D w n q 3 6 M B v U Z 1 C f Q X 3 2 F u o z T R C 8 i c J 7 Z 6 D E g x L v P Z V 4 m i B E I S F X J c K r k a B K h C o R q k S o E u e 5 S t Q E w Z s o v I I M C k 0 o N K H Q 5 K K K B g h R V M n V q v C W P K h V o V a F W h V q V a h V K 2 U V T R C 8 i c L b K K H c h X I X y t 2 n L n c 1 Q Y g C U 6 5 i h h e m z l 3 F r A e B j 1 C q X + i H m h t q b q i 5 o e Z + w Z p b E w R v o v B q Y y j b o W y H s v 0 V l u 2 a I E S x L V f 5 w 9 u 3 o f K H y h 8 q f 6 j 8 o f K H y r + m a 6 E W b 6 L w l n t o H q B 5 g O b h f T Y P m i B E 4 T H b f 9 j w O w z Q f 0 D / A f 0 H 9 B / Q f 0 D / 8 T T 9 h 2 b k 4 i 0 U f u 4 E W h h o Y a C F g R a m J M J q R C 5 R h M 1 1 Q f B 7 P N A F a X d B e h A E k R b 6 K O i j o I + C P g r 6 q G f r o z R B C A I o t G L Q i k E r B q 0 Y t G L P 1 o p p g h A F 6 V w 3 B 7 / r B t 0 c d H P Q z U E 3 B 9 0 c d H P Q z X F h X h 2 E w D 6 h I Y S G E B p C a A i h I X z N D a E m C F G c z / W U 8 N u e 0 F P + g p 7 S f M R G e N 4 O 7 j r I Q 7 0 4 C L e n G q F 5 s b S 8 u G D g P x / M 3 Y H j X 6 O + 0 b 2 / R a a x b X T J h n o 3 d P z o W x A O m W 2 T y a j 2 w d z / E Y d O L y b L y T L j A K M w D u O h Z y 4 / j L + v i N 0 g x u u N G P 2 I s / 4 h G W 9 I x t c k 4 + u S 8 a Z k f E M y v i k Z 3 5 K M W 6 u y C R n H l o x l S 8 a z J W P a k n F t y d i 2 Z H x b M s Y t G e e 2 j H N b q m s Z 5 3 a e 8 8 e J H Z 5 h U w q I Z R 0 i p 4 / C a G K L y U w y X i u Y L L b 9 Z E H L 8 z o 9 x 3 P C a D s O R 0 h i 4 9 Z U I + c o I b b N 8 X P J 8 9 5 G U R y 6 1 D 1 a I X K m z V / y Q i q u 4 O 3 k i 2 9 0 B 8 g 4 c 1 w / r p 0 E / q d 2 a 0 l p 0 S V v W s J l v K E d u / 1 P b S J A + c w l b 4 W T O d 4 Q j 9 C 3 2 N g N Q h + F R q M + Z f q S t 9 f C A t 5 u 2 + 7 1 o A x D Y f 5 S 4 N v c E p G t s 0 n p x K U w A q R z / L 7 W V f A d / x P r Z A d r / 0 Z E O b / k U h A 0 R K v W Z Z 7 X R r 4 z x B b H v C D j e G w i G a 4 V 3 S j x C r O L n K E 5 c Y n U h q k B G w e f j 0 2 J b x S H 8 N q W c C 3 1 E 8 H q j + L V t A w T m f a E G I k T y X a 1 5 L u o V 8 n 2 f S z Z R 3 / S a + w j E 9 K y z p a b b 5 k C l 8 u t + F h c Q V + y m / O V C R 7 O B b m F L d F C 6 o z c 0 o / C p f S 9 B X k 3 y t g D 5 6 H 8 0 p Z w K X N W f v V H y W p q l D w B G e c 1 e Z x 5 D z Z 5 N H k 3 5 h 1 u g k j o 1 M I N L d k G 5 u L C P Z i c n C s P 8 R K h K 5 O J i S s X f X 5 Z F j M E w L v B r Y H L z Q z 0 z o 1 7 W + O x L 1 v i F G x P T c E c K h J s u M C S x D N / N L x C o S g W U J m q r P o o W C U N I c p L R b i l o Y J f m o 8 O 5 f M i V P n Y w M / z k W H 6 G h E e P h o I R M 6 H A Y V F Q u X x f s 8 v m o J o C o o p w M W + r r Z O h E 7 s 1 v l 1 G T f c c 7 + 7 / b G X S V 2 p m L B J H H u Q 2 T 5 y e g P j 0 l g x r N V V K e L j k R e 7 t 5 6 r h r t A J k V e Y v w J B b 8 Z q / V V S 5 0 E e T V P a O A p p m Q U H W N G 3 P I w J s R t M e Q i b 5 m R g I Y e A a k F i B x o R g r W 9 C h o M A q e B v e 6 H u 4 1 h l v m b G p E d I K Q e E 4 h + + F B E c Z 1 m r V o e b x s n I a 4 l a y 3 o h 7 y + 6 5 / n Q X a 6 j M / w R O x G / i O x 7 k X X s G G a n k S S G U y i u J g m D L g f j P O C c I L v N V s x Z 7 j x 4 5 x 6 N z d Y H I x z / 5 4 0 D S Q F 6 H 8 + p 0 A g / K N X Y T 5 6 I 0 3 s F H h + j A I b r x 7 3 z h B 8 W R 5 M i j a g M N R 6 A V x j I x D Y g G T T e M J 8 S 6 3 5 1 w H x s 7 I 8 z I 7 6 K B w v Y e + I 8 w k F q n z 3 c H 6 C C e 7 0 i n R v j 3 H 8 5 z I O H a + I x w g J x J j 4 8 I d y M d r j Z P R 9 X W G G T Y q X h + H g R s b Z y 4 R a W Y D H R b t + B x 4 f b y k E z t Y a F + d M H S D C T f Z S d H m w 2 B E F d o O e j c Z + p J h 0 Y 4 v 2 A Q d 3 8 E B u p e R W j I q 2 n A U R E Y L B 1 I P R c a R c 5 P Z d N Q a D / D b j t H w d u B G x u f Q / f k T a 2 i 8 K 5 k Q 7 n G d o U u O Z O L x Y j I i X u r d O a M b h H 1 8 l F H k e F i 8 x / d R F G B 3 6 b r E 6 + 8 C 7 3 u G r n R W t P U E 3 W H 3 9 h C O Q c Y Z 8 r B h T n S b m Z N t / f 8 g v D H + 9 L M m l w 6 L t p z e e M 4 g G D r G r h v f 4 3 Q 6 8 v v E 2 t h G M k k n h D t D Y v o B t v B r t z f e w Q Z F 6 8 8 G r u f 0 k Y c 1 4 h g b z Y x y s z P i n Q H y 3 R 9 G Z + R n 9 t A x 4 X I c 0 q j D 4 j j u e s a O 5 / z M I k t m R T s 7 T i / E f Y w f B 8 a f O K q O 9 0 z G x b t 8 b L X Y B 9 z A 6 N y O w s y 2 8 Y R o X z c I A 4 K q 7 d z G G T 9 M h k U 7 / o q d g f E v 5 + f P d C 0 Z E C 3 8 6 k Q D z A B x 1 6 / u T y f s j 6 F P Z p J 9 b F P m L C f b o Q U k z Y g b Q D o 1 S Z D S r I N b w X F S S b O X q P e S N F u S C r O s n S r r n 8 p q R q 5 D 4 l o i r t Q T N j 3 C L k d Y q I n 7 G H H j I i 6 0 i q 1 J s R c p F k f S b k P a X s i O C a Q H f p b 8 x I 8 3 K H r P k z E P N C w 7 g L C U T y D I e W J y l C g l 1 C 4 j t I C X l V 5 o Y s S Y y s U F 1 5 e C / m N x Y X E h w o U I H v x g n u y 0 j B o u F 5 x i K b F E a P B Q z O B 0 g l H Y Q 3 j k K 7 q q 7 5 A b O + J i f o w j T 1 Q z B 3 F 8 G / 2 + s t I f + T c R h h I P Q o S i e i 8 Y r s S Y p G j F a l q r T c v e a G y Z E 6 b l d 2 w Y D / m 7 T s d r D H d S U K c N R n L 1 R 2 / 9 P k W 4 M o i e 7 M n S y Q 9 Q P w d 0 e 3 U q + E q P S 6 3 m 7 + q f W 1 T F a 1 1 b 8 5 J + 4 7 m F X f U h Y W v r u f V V 9 f E 2 T G F W 5 Q 1 Q e X W V V 3 0 u 3 J o e R H 6 9 1 V R 9 K N L K / y 7 3 2 u s 3 v K o P B D X n w 3 Q r f 6 V h u o u / C + u v / E h w / s d C 1 8 G B w I G y T 2 l X + k 7 Q d F G D D 0 5 E X e m x / P w v m D X B j c G N n 9 C N K 3 + 1 b x 0 i w c t F g s p f 0 M n / K M r G P A Q T P R p 4 z U 0 3 c A h H r y k c V f 6 m 8 R p E t D c V 0 S p / 5 T D / p v Z N C I o Q F C E o c j 5 S + f U L D Y i r 8 x Z X K 3 + V O / / 6 2 C 0 I z S q h u Q i h q f m t 0 O k F E A R 3 C O 6 i l x 1 U e r e O D f k B 8 s N M Z l f p V R / 5 d 9 p Z q 5 B j I M d A j n m 3 O U Y P h O i 9 P h b k K c h T v y J P a b 4 z S G i 6 u V z 3 7 M 8 6 Q q 6 D X A e 5 7 k 3 n O k 0 Y g n f Y P f s z y Z A v I V 8 + V 7 7 U h C E 0 / 1 z O f Q M P z U P O h Z w L O f e N 5 1 x N G L y B v o W v p k D a h r T 9 b G l b E 4 b I g 3 K Z / w 1 8 d w o y P 2 R + y P y Q + T V B 8 A Y 6 J 9 9 Q h O I B i o d n K x 4 0 Q Y i c M F d / z M V X a K H + g P o D 6 g + o P 3 R B 8 A Y K X z O H E g Z K m F 9 e w m i C E P l x r g q a i / c g v I Y q S I 8 G 3 q W n f 1 0 E 6 i i o o 6 C O e v 1 1 l C Y I 3 k D h b S N Q i k E p 9 h 5 K M U 0 Q o l C Q q + b m 4 n U 4 U M 1 B N Q f V H F R z 7 6 a a 0 w T B G y i 8 d A o K Q i g I o S A c R x M N E K J o k q s p 4 a 1 o b 6 a m 1 I P A x 5 X p r x y A q h S q U q h K o S p V y y O a I H g D h X c P Q m E L h S 0 U t k 9 V 2 G q C E A W k X G 0 M L 8 e E 2 h h q Y 6 i N o T a G 2 v j l a 2 N N E L y B w i t o o b y G 8 h r K 6 1 d U X m u C E M W 0 X I U O 7 0 i e o w p d D 4 I g u E G N D z U + 1 P h Q 4 7 + r G l 8 T B G + g 8 C Z y a B O g T Y A 2 4 X 2 1 C Z o g R G E x 2 2 n Y 8 K Z 8 6 D S g 0 4 B O A z o N 6 D S g 0 5 g 1 p W r G L Y F 9 Q r M C z Q o 0 K 9 C s Q L P C R 1 a N u C W K r O Y j b n j O 2 8 F d B 3 m o F w f h d k n D Y 1 4 s L S 8 u G P j P B 3 N 3 4 P j X q G 9 0 7 2 + R a W w b X b K + 3 g 0 d P / o W h E P W Q Z H J q P b B 3 P 8 R h 0 4 v J s v J M u M g D I b G Y T z 0 z O W H 8 b 0 O b r Z i v N 6 I 0 Y 8 4 2 4 V J x h u S 8 T X J + L p k v C k Z 3 5 C M b 0 r G t y T j 9 P f W h B M y j i 0 Z y 5 a M Z 0 v G t C X j 2 p K x b c n 4 t m S M W z L O 7 T z n j x P j O c P 6 D 4 g 5 H C K n j 8 J o Y k D J T D J e K 9 g Z N t V k Q c v z O j 3 H c 8 J o O w 5 H S G K Y 1 l T L 5 C g h B s n x 0 z 4 9 2 h c O X v I 6 3 O 9 0 v x y 3 u v t 7 x j 9 W P p X P X v K K z s / z + u 7 s n r a / n H y W j V / y h n B 0 u t v q f j k 9 k U 5 c 8 j Y y n u K t Z D z F 2 8 l 4 i r e U 8 R R v K + 3 9 n d O / T v Y 6 0 o l L g Q c d t k 7 2 B C p h w 5 c C z 9 r b P 9 g / 6 f A 7 k v H L g s 9 l b L V z 6 7 m x w a z G u L o 3 z o L I j d 3 A n 5 g W X c E W 1 I r 2 t 2 w Q a 6 I r Y h S y p V 2 M Y e c + h R P V H l a X j c Y q J u e b 4 0 V o i Z B V p z v r t v k o N m x 7 q m F L y S Y G X u c F V J c K o I 2 G w X e M l 8 H K + C q b S I Z r R Q K X H w r 0 t 5 H v D M V w y M Q E T h H h m G L z B K 8 z y 5 S z h z x 3 6 G J J y 7 R T J C I F K t b R v t M b j E H W H k y D H A / + e 4 Q D R i e + x 7 B 3 o + 9 Y a D j + U K U R Q B M 6 5 c p r a C t v w h a R x R h P X o M J U j U t W m p q b B A 1 8 t y k w H a C O M a Z H J c P n F k c 4 S r j h F c m J t u W 5 w G r J B G I c O r m g z X t f G C J E 8 L x G R + C / + r w Y 6 c H B 6 K Q w 4 f 9 s 2 N u 7 K z L x 8 R u 5 y M 3 Z p + 1 B G P 8 u o Z g X U O w 7 q D L r z v o 8 u t O 2 z s 8 b 4 K x V q f L 8 3 H 6 f 3 w K 6 x 5 x Y z t H f 8 o N O u f J l j y e 5 C 0 g 0 a d G L L E U g w l 1 f U Z x 9 W C C 4 d R T g P J Q s j 5 7 K G G W n a K h I v Z H w y s U p o K n s e S L H z f X 6 g R Y S T C x 1 Y L J O g k m H D t S A m 2 5 2 A v Y s Z S Y 8 Y j E P h E 5 l n h R 4 E u J 4 T F R k w 9 S U T d n F 7 V N R Z 2 i K Y q a Y V U U d U N N 1 E 0 i a o 6 d g r 3 a y i m 4 k b M V a u O P R c m p + V J D 0 Z f Y j 4 j R K D G b U v F e R h r 5 I F X q x u x K Z T J J 0 R S V y r A q K n V N T a k b R K k c O w X B N Z S V u p Z j g A p b S Y V r i i q k v w b D g n / 1 c I j h M D L J B 6 k 6 N 2 d X J 5 N G i q a o T o Z V U Z 3 r a u r c J O r k 2 C k I c U 1 Z n e s 5 B q j g l d S 5 r q h O + n J 9 l t 9 n 8 0 i 8 l 5 F G P k h V u D W 7 C p k E U j R F F T K s i i p s q q l w i 6 i Q Y 6 c g u H V l F T Z z D F B h K 6 m w q a h C + m b g 0 w o q P E 1 J O y 1 T I e 7 X Z 9 Y h E 8 G p R I e n O j r c U N M h O V 1 4 4 B k q i K 6 p r M S N H A d U 3 E p K 3 F B U I n 0 h I K v H Z 1 M i 3 s t I I x / k S p x + d l b C C h F B i u c M h T 3 k x 8 4 1 Y h p L a V B W 5 K a i I k l F y z N V E N + G s i I 3 c 1 x Q k T / K h D X 9 P I Y j I w F e s H I V S 9 m U W U q B J E p 0 q 4 K d t F L O W y V 2 U u E 0 I 5 V w S + j s D K 2 i j W w p 2 k i D 2 U i r 1 E Y 2 l W 1 k K 8 c B F b e S C r c U n Z 1 + G 5 0 1 6 b M p E e 9 l p J E P c i V O P x g p Y Y W I I M U j c n a G W l G R 2 e R R q k l S s E 3 h a n p 3 z C P P M i N x z I K O t u T W U q A m C 5 t q V e 3 4 Y V X R W L Y Y 2 N k 9 H u 9 N a S v z + A q d 8 F j A Y p d n e F U t R f E M 0 2 o y S y n 3 + b z d l T q 9 Z e W Y o C J X 0 6 T y S R J 9 8 t S u 4 P d 2 a m Z 2 q Y d U 6 H 8 T K d g l j m 9 r O b 7 i K Z J F 2 + B y t q b 3 g T z y L D N q j m 8 p n j l a m z n g V K 9 q 9 l J y B F a k h M K d 3 f X t 1 J j t U t e v 0 J 2 N R S x 2 f V v L 9 R W P w a w t Z i t T X F / 9 I M x q 5 J i g I l d T p e r B F 6 v b 2 D n / j C d f n c T O y A f 5 D W K F J i 2 R Q o p I 5 P o M t 6 o 6 F Q / A b N q q l b M 1 v W 3 h k W e Z U X T 9 k m O 2 A j l Z 4 F S v a v a i e s r G f n S Z 3 R X N Z i 9 4 L y O O f J A L V v / K O c s M k U K K q O j 6 D K + q r S i e r t n 0 B p p j q S g 9 9 f O 1 p H 7 L S k t R l a o n b O z 3 K 9 n V 4 m y q x H s Z c e S D X J U V W r Z E C i m i o i o Z X l V V K p 6 y 2 b R p 4 1 i S 0 1 h y H l Y k A M u K 3 d v O J n C 8 l w m c f J A L v E J 7 Z b E T s R R R U e A M r 6 r A F Y / E b N p b c S z J a S w 5 u y o S Q I 7 E 6 K X 4 j C e Q B w f J u R r + I B d 4 l X v R 5 A A v Q c T d 5 2 u I W / H g y q Y X o x x D c g q l B 0 A 8 A e Q Y e X 9 2 c e O 9 y V n 0 f p m 4 q 3 S E r D h O E X G P S m i I W / E M y K b 9 I M e Q n M K S w 5 o i A V h S 7 F G O 2 c S N 9 z J x k w 9 y c V f p 2 t h x T Y q I e w p F 4 9 J f 8 a D G p v 0 a x 1 A x 9 6 n f k t i r O R a o w B + L x m o + F q O F + V g M 2 O Z j M W f m E v o X P 0 I h e R T o e O T F L h Z o z 8 k / 9 9 f q 9 6 W p n F 6 1 F D Y u G 8 j p D Y z z g 2 7 r w v j N O P 9 A z 3 8 v c k F d L q C S G w g Z p T R T F 2 k w G 0 R e O U 0 E Y R + F m Y f i M o j o V F Y V R a K S 5 8 M m l U u S T 5 M o n 0 S f x C u S O j V p b 5 K G N T n n S E 6 u k t N O S u X 4 A D s 5 K E / u r p J b y O R u O X l K I H k C h D 2 b M F W J l k y L R V H I t Y i J T 7 R I 6 F f V Y s n 1 g 5 R U s R r t a W q 0 N P S 4 8 Y R 6 t N k S b X X y e k y v s a e q 0 1 Z U p 1 W i z 8 Q b i U q J g y r q s + S q Q E q r W J 8 H 3 S n 6 t D X 0 u f l L 9 E l Y e E q 1 N h T V a s v V e u R G M X m W t D / q x b U H r O Q G c 9 Z z z M 4 F p k B N y y V H / F L S p c H 3 n + V q b m i o e e s F 1 P z P p 1 d 3 M a G X H O Q L x E M P 8 4 / L n m t T P 8 q 3 0 6 P 8 C Z t Y O Y s L r i + H / c d / A V B L A Q I t A B Q A A g A I A L 2 j e l o 2 4 z 8 f p Q A A A P c A A A A S A A A A A A A A A A A A A A A A A A A A A A B D b 2 5 m a W c v U G F j a 2 F n Z S 5 4 b W x Q S w E C L Q A U A A I A C A C 9 o 3 p a D 8 r p q 6 Q A A A D p A A A A E w A A A A A A A A A A A A A A A A D x A A A A W 0 N v b n R l b n R f V H l w Z X N d L n h t b F B L A Q I t A B Q A A g A I A L 2 j e l o P q R P h 5 x Y A A N K p A Q A T A A A A A A A A A A A A A A A A A O I B A A B G b 3 J t d W x h c y 9 T Z W N 0 a W 9 u M S 5 t U E s F B g A A A A A D A A M A w g A A A B Y Z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Q A A A A A A A A 4 4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T w v S X R l b V B h d G g + P C 9 J d G V t T G 9 j Y X R p b 2 4 + P F N 0 Y W J s Z U V u d H J p Z X M + P E V u d H J 5 I F R 5 c G U 9 I l F 1 Z X J 5 S U Q i I F Z h b H V l P S J z M j g 0 Y j Y 5 N T A t M j Y z N i 0 0 O T M y L T l k N z Y t M m Q z Y W J i M D Y 1 M 2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k J B X 1 9 U Z W F t X 1 B v c 3 N l c 3 N p b 2 5 z X 2 d h b W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S Y W 5 r J n F 1 b 3 Q 7 L C Z x d W 9 0 O 1 R l Y W 0 m c X V v d D s s J n F 1 b 3 Q 7 M j A y N C Z x d W 9 0 O y w m c X V v d D t M Y X N 0 I D M m c X V v d D s s J n F 1 b 3 Q 7 T G F z d C A x J n F 1 b 3 Q 7 L C Z x d W 9 0 O 0 h v b W U m c X V v d D s s J n F 1 b 3 Q 7 Q X d h e S Z x d W 9 0 O y w m c X V v d D s y M D I z J n F 1 b 3 Q 7 X S I g L z 4 8 R W 5 0 c n k g V H l w Z T 0 i R m l s b E x h c 3 R V c G R h d G V k I i B W Y W x 1 Z T 0 i Z D I w M j U t M D M t M j d U M D M 6 M T Y 6 M j A u N j Q 5 M D E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3 W U Z C U V V G Q l F V P S I g L z 4 8 R W 5 0 c n k g V H l w Z T 0 i R m l s b E N v d W 5 0 I i B W Y W x 1 Z T 0 i b D M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m V j b 3 Z l c n l U Y X J n Z X R T a G V l d C I g V m F s d W U 9 I n N E Y X R h I E R 1 b X A i I C 8 + P E V u d H J 5 I F R 5 c G U 9 I l J l Y 2 9 2 Z X J 5 V G F y Z 2 V 0 Q 2 9 s d W 1 u I i B W Y W x 1 Z T 0 i b D Q 5 I i A v P j x F b n R y e S B U e X B l P S J S Z W N v d m V y e V R h c m d l d F J v d y I g V m F s d W U 9 I m w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C Q S A o V G V h b S B Q b 3 N z Z X N z a W 9 u c 1 x c L 2 d h b W U p L 0 F 1 d G 9 S Z W 1 v d m V k Q 2 9 s d W 1 u c z E u e 1 J h b m s s M H 0 m c X V v d D s s J n F 1 b 3 Q 7 U 2 V j d G l v b j E v T k J B I C h U Z W F t I F B v c 3 N l c 3 N p b 2 5 z X F w v Z 2 F t Z S k v Q X V 0 b 1 J l b W 9 2 Z W R D b 2 x 1 b W 5 z M S 5 7 V G V h b S w x f S Z x d W 9 0 O y w m c X V v d D t T Z W N 0 a W 9 u M S 9 O Q k E g K F R l Y W 0 g U G 9 z c 2 V z c 2 l v b n N c X C 9 n Y W 1 l K S 9 B d X R v U m V t b 3 Z l Z E N v b H V t b n M x L n s y M D I 0 L D J 9 J n F 1 b 3 Q 7 L C Z x d W 9 0 O 1 N l Y 3 R p b 2 4 x L 0 5 C Q S A o V G V h b S B Q b 3 N z Z X N z a W 9 u c 1 x c L 2 d h b W U p L 0 F 1 d G 9 S Z W 1 v d m V k Q 2 9 s d W 1 u c z E u e 0 x h c 3 Q g M y w z f S Z x d W 9 0 O y w m c X V v d D t T Z W N 0 a W 9 u M S 9 O Q k E g K F R l Y W 0 g U G 9 z c 2 V z c 2 l v b n N c X C 9 n Y W 1 l K S 9 B d X R v U m V t b 3 Z l Z E N v b H V t b n M x L n t M Y X N 0 I D E s N H 0 m c X V v d D s s J n F 1 b 3 Q 7 U 2 V j d G l v b j E v T k J B I C h U Z W F t I F B v c 3 N l c 3 N p b 2 5 z X F w v Z 2 F t Z S k v Q X V 0 b 1 J l b W 9 2 Z W R D b 2 x 1 b W 5 z M S 5 7 S G 9 t Z S w 1 f S Z x d W 9 0 O y w m c X V v d D t T Z W N 0 a W 9 u M S 9 O Q k E g K F R l Y W 0 g U G 9 z c 2 V z c 2 l v b n N c X C 9 n Y W 1 l K S 9 B d X R v U m V t b 3 Z l Z E N v b H V t b n M x L n t B d 2 F 5 L D Z 9 J n F 1 b 3 Q 7 L C Z x d W 9 0 O 1 N l Y 3 R p b 2 4 x L 0 5 C Q S A o V G V h b S B Q b 3 N z Z X N z a W 9 u c 1 x c L 2 d h b W U p L 0 F 1 d G 9 S Z W 1 v d m V k Q 2 9 s d W 1 u c z E u e z I w M j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k J B I C h U Z W F t I F B v c 3 N l c 3 N p b 2 5 z X F w v Z 2 F t Z S k v Q X V 0 b 1 J l b W 9 2 Z W R D b 2 x 1 b W 5 z M S 5 7 U m F u a y w w f S Z x d W 9 0 O y w m c X V v d D t T Z W N 0 a W 9 u M S 9 O Q k E g K F R l Y W 0 g U G 9 z c 2 V z c 2 l v b n N c X C 9 n Y W 1 l K S 9 B d X R v U m V t b 3 Z l Z E N v b H V t b n M x L n t U Z W F t L D F 9 J n F 1 b 3 Q 7 L C Z x d W 9 0 O 1 N l Y 3 R p b 2 4 x L 0 5 C Q S A o V G V h b S B Q b 3 N z Z X N z a W 9 u c 1 x c L 2 d h b W U p L 0 F 1 d G 9 S Z W 1 v d m V k Q 2 9 s d W 1 u c z E u e z I w M j Q s M n 0 m c X V v d D s s J n F 1 b 3 Q 7 U 2 V j d G l v b j E v T k J B I C h U Z W F t I F B v c 3 N l c 3 N p b 2 5 z X F w v Z 2 F t Z S k v Q X V 0 b 1 J l b W 9 2 Z W R D b 2 x 1 b W 5 z M S 5 7 T G F z d C A z L D N 9 J n F 1 b 3 Q 7 L C Z x d W 9 0 O 1 N l Y 3 R p b 2 4 x L 0 5 C Q S A o V G V h b S B Q b 3 N z Z X N z a W 9 u c 1 x c L 2 d h b W U p L 0 F 1 d G 9 S Z W 1 v d m V k Q 2 9 s d W 1 u c z E u e 0 x h c 3 Q g M S w 0 f S Z x d W 9 0 O y w m c X V v d D t T Z W N 0 a W 9 u M S 9 O Q k E g K F R l Y W 0 g U G 9 z c 2 V z c 2 l v b n N c X C 9 n Y W 1 l K S 9 B d X R v U m V t b 3 Z l Z E N v b H V t b n M x L n t I b 2 1 l L D V 9 J n F 1 b 3 Q 7 L C Z x d W 9 0 O 1 N l Y 3 R p b 2 4 x L 0 5 C Q S A o V G V h b S B Q b 3 N z Z X N z a W 9 u c 1 x c L 2 d h b W U p L 0 F 1 d G 9 S Z W 1 v d m V k Q 2 9 s d W 1 u c z E u e 0 F 3 Y X k s N n 0 m c X V v d D s s J n F 1 b 3 Q 7 U 2 V j d G l v b j E v T k J B I C h U Z W F t I F B v c 3 N l c 3 N p b 2 5 z X F w v Z 2 F t Z S k v Q X V 0 b 1 J l b W 9 2 Z W R D b 2 x 1 b W 5 z M S 5 7 M j A y M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P C 9 J d G V t U G F 0 a D 4 8 L 0 l 0 Z W 1 M b 2 N h d G l v b j 4 8 U 3 R h Y m x l R W 5 0 c m l l c z 4 8 R W 5 0 c n k g V H l w Z T 0 i U X V l c n l J R C I g V m F s d W U 9 I n M 2 M T Y 5 M z B m M i 1 k M m E w L T R i M m Y t Y T E x Z S 1 j N T c y N D R l N z M 0 N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O Q k F f X 1 R l Y W 1 f R G V m Z W 5 z Z S I g L z 4 8 R W 5 0 c n k g V H l w Z T 0 i R m l s b G V k Q 2 9 t c G x l d G V S Z X N 1 b H R U b 1 d v c m t z a G V l d C I g V m F s d W U 9 I m w x I i A v P j x F b n R y e S B U e X B l P S J G a W x s Q 2 9 1 b n Q i I F Z h b H V l P S J s M z A i I C 8 + P E V u d H J 5 I F R 5 c G U 9 I k Z p b G x F c n J v c k N v d W 5 0 I i B W Y W x 1 Z T 0 i b D A i I C 8 + P E V u d H J 5 I F R 5 c G U 9 I k Z p b G x M Y X N 0 V X B k Y X R l Z C I g V m F s d W U 9 I m Q y M D I 1 L T A z L T I 3 V D A z O j E 2 O j I 2 L j k z O D E w M j h a I i A v P j x F b n R y e S B U e X B l P S J G a W x s Q 2 9 s d W 1 u V H l w Z X M i I F Z h b H V l P S J z Q m d V R k J R V U Z C U V V G Q l F V R k J R V U Z C U V V G Q l F V R k J R P T 0 i I C 8 + P E V u d H J 5 I F R 5 c G U 9 I k Z p b G x F c n J v c k N v Z G U i I F Z h b H V l P S J z V W 5 r b m 9 3 b i I g L z 4 8 R W 5 0 c n k g V H l w Z T 0 i R m l s b E N v b H V t b k 5 h b W V z I i B W Y W x 1 Z T 0 i c 1 s m c X V v d D t U Z W F t J n F 1 b 3 Q 7 L C Z x d W 9 0 O 1 J l c 3 R y a W M g Q X J l Y S B G R 0 0 m c X V v d D s s J n F 1 b 3 Q 7 U m V z d H J p Y 3 R l Z C B B c m V h I E Z H Q S Z x d W 9 0 O y w m c X V v d D t S Z X N 0 c m l j d G V k I E F y Z W E g R k c l J n F 1 b 3 Q 7 L C Z x d W 9 0 O 0 l u I F R o Z S B Q Y W l u d C h O b 2 4 t U k E p I E Z H T S Z x d W 9 0 O y w m c X V v d D t J b i B U a G U g U G F p b n Q o T m 9 u L V J B K S B G R 0 E m c X V v d D s s J n F 1 b 3 Q 7 S W 4 g V G h l I F B h a W 5 0 K E 5 v b i 1 S Q S k g R k c l J n F 1 b 3 Q 7 L C Z x d W 9 0 O 0 1 p Z C 1 S Y W 5 n Z S B G R 0 0 m c X V v d D s s J n F 1 b 3 Q 7 T W l k L V J h b m d l I E Z H Q S Z x d W 9 0 O y w m c X V v d D t N a W Q t U m F u Z 2 U g R k c l J n F 1 b 3 Q 7 L C Z x d W 9 0 O 0 x l Z n Q g Q 2 9 y b m V y I D M g R k d N J n F 1 b 3 Q 7 L C Z x d W 9 0 O 0 x l Z n Q g Q 2 9 y b m V y I D M g R k d B J n F 1 b 3 Q 7 L C Z x d W 9 0 O 0 x l Z n Q g Q 2 9 y b m V y I D M g R k c l J n F 1 b 3 Q 7 L C Z x d W 9 0 O 1 J p Z 2 h 0 I E N v c m 5 l c i A z I E Z H T S Z x d W 9 0 O y w m c X V v d D t S a W d o d C B D b 3 J u Z X I g M y B G R 0 E m c X V v d D s s J n F 1 b 3 Q 7 U m l n a H Q g Q 2 9 y b m V y I D M g R k c l J n F 1 b 3 Q 7 L C Z x d W 9 0 O 0 N v c m 5 l c i A z I E Z H T S Z x d W 9 0 O y w m c X V v d D t D b 3 J u Z X I g M y B G R 0 E m c X V v d D s s J n F 1 b 3 Q 7 Q 2 9 y b m V y I D M g R k c l J n F 1 b 3 Q 7 L C Z x d W 9 0 O 0 F i b 3 Z l I H R o Z S B C c m V h a y A z I E Z H T S Z x d W 9 0 O y w m c X V v d D t B Y m 9 2 Z S B 0 a G U g Q n J l Y W s g M y B G R 0 E m c X V v d D s s J n F 1 b 3 Q 7 Q W J v d m U g d G h l I E J y Z W F r I D M g R k c l J n F 1 b 3 Q 7 X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j b 3 Z l c n l U Y X J n Z X R T a G V l d C I g V m F s d W U 9 I n N E Y X R h I E R 1 b X A i I C 8 + P E V u d H J 5 I F R 5 c G U 9 I l J l Y 2 9 2 Z X J 5 V G F y Z 2 V 0 Q 2 9 s d W 1 u I i B W Y W x 1 Z T 0 i b D I 2 I i A v P j x F b n R y e S B U e X B l P S J S Z W N v d m V y e V R h c m d l d F J v d y I g V m F s d W U 9 I m w y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J B I C h U Z W F t I E R l Z m V u c 2 U p L 0 F 1 d G 9 S Z W 1 v d m V k Q 2 9 s d W 1 u c z E u e 1 R l Y W 0 s M H 0 m c X V v d D s s J n F 1 b 3 Q 7 U 2 V j d G l v b j E v T k J B I C h U Z W F t I E R l Z m V u c 2 U p L 0 F 1 d G 9 S Z W 1 v d m V k Q 2 9 s d W 1 u c z E u e 1 J l c 3 R y a W M g Q X J l Y S B G R 0 0 s M X 0 m c X V v d D s s J n F 1 b 3 Q 7 U 2 V j d G l v b j E v T k J B I C h U Z W F t I E R l Z m V u c 2 U p L 0 F 1 d G 9 S Z W 1 v d m V k Q 2 9 s d W 1 u c z E u e 1 J l c 3 R y a W N 0 Z W Q g Q X J l Y S B G R 0 E s M n 0 m c X V v d D s s J n F 1 b 3 Q 7 U 2 V j d G l v b j E v T k J B I C h U Z W F t I E R l Z m V u c 2 U p L 0 F 1 d G 9 S Z W 1 v d m V k Q 2 9 s d W 1 u c z E u e 1 J l c 3 R y a W N 0 Z W Q g Q X J l Y S B G R y U s M 3 0 m c X V v d D s s J n F 1 b 3 Q 7 U 2 V j d G l v b j E v T k J B I C h U Z W F t I E R l Z m V u c 2 U p L 0 F 1 d G 9 S Z W 1 v d m V k Q 2 9 s d W 1 u c z E u e 0 l u I F R o Z S B Q Y W l u d C h O b 2 4 t U k E p I E Z H T S w 0 f S Z x d W 9 0 O y w m c X V v d D t T Z W N 0 a W 9 u M S 9 O Q k E g K F R l Y W 0 g R G V m Z W 5 z Z S k v Q X V 0 b 1 J l b W 9 2 Z W R D b 2 x 1 b W 5 z M S 5 7 S W 4 g V G h l I F B h a W 5 0 K E 5 v b i 1 S Q S k g R k d B L D V 9 J n F 1 b 3 Q 7 L C Z x d W 9 0 O 1 N l Y 3 R p b 2 4 x L 0 5 C Q S A o V G V h b S B E Z W Z l b n N l K S 9 B d X R v U m V t b 3 Z l Z E N v b H V t b n M x L n t J b i B U a G U g U G F p b n Q o T m 9 u L V J B K S B G R y U s N n 0 m c X V v d D s s J n F 1 b 3 Q 7 U 2 V j d G l v b j E v T k J B I C h U Z W F t I E R l Z m V u c 2 U p L 0 F 1 d G 9 S Z W 1 v d m V k Q 2 9 s d W 1 u c z E u e 0 1 p Z C 1 S Y W 5 n Z S B G R 0 0 s N 3 0 m c X V v d D s s J n F 1 b 3 Q 7 U 2 V j d G l v b j E v T k J B I C h U Z W F t I E R l Z m V u c 2 U p L 0 F 1 d G 9 S Z W 1 v d m V k Q 2 9 s d W 1 u c z E u e 0 1 p Z C 1 S Y W 5 n Z S B G R 0 E s O H 0 m c X V v d D s s J n F 1 b 3 Q 7 U 2 V j d G l v b j E v T k J B I C h U Z W F t I E R l Z m V u c 2 U p L 0 F 1 d G 9 S Z W 1 v d m V k Q 2 9 s d W 1 u c z E u e 0 1 p Z C 1 S Y W 5 n Z S B G R y U s O X 0 m c X V v d D s s J n F 1 b 3 Q 7 U 2 V j d G l v b j E v T k J B I C h U Z W F t I E R l Z m V u c 2 U p L 0 F 1 d G 9 S Z W 1 v d m V k Q 2 9 s d W 1 u c z E u e 0 x l Z n Q g Q 2 9 y b m V y I D M g R k d N L D E w f S Z x d W 9 0 O y w m c X V v d D t T Z W N 0 a W 9 u M S 9 O Q k E g K F R l Y W 0 g R G V m Z W 5 z Z S k v Q X V 0 b 1 J l b W 9 2 Z W R D b 2 x 1 b W 5 z M S 5 7 T G V m d C B D b 3 J u Z X I g M y B G R 0 E s M T F 9 J n F 1 b 3 Q 7 L C Z x d W 9 0 O 1 N l Y 3 R p b 2 4 x L 0 5 C Q S A o V G V h b S B E Z W Z l b n N l K S 9 B d X R v U m V t b 3 Z l Z E N v b H V t b n M x L n t M Z W Z 0 I E N v c m 5 l c i A z I E Z H J S w x M n 0 m c X V v d D s s J n F 1 b 3 Q 7 U 2 V j d G l v b j E v T k J B I C h U Z W F t I E R l Z m V u c 2 U p L 0 F 1 d G 9 S Z W 1 v d m V k Q 2 9 s d W 1 u c z E u e 1 J p Z 2 h 0 I E N v c m 5 l c i A z I E Z H T S w x M 3 0 m c X V v d D s s J n F 1 b 3 Q 7 U 2 V j d G l v b j E v T k J B I C h U Z W F t I E R l Z m V u c 2 U p L 0 F 1 d G 9 S Z W 1 v d m V k Q 2 9 s d W 1 u c z E u e 1 J p Z 2 h 0 I E N v c m 5 l c i A z I E Z H Q S w x N H 0 m c X V v d D s s J n F 1 b 3 Q 7 U 2 V j d G l v b j E v T k J B I C h U Z W F t I E R l Z m V u c 2 U p L 0 F 1 d G 9 S Z W 1 v d m V k Q 2 9 s d W 1 u c z E u e 1 J p Z 2 h 0 I E N v c m 5 l c i A z I E Z H J S w x N X 0 m c X V v d D s s J n F 1 b 3 Q 7 U 2 V j d G l v b j E v T k J B I C h U Z W F t I E R l Z m V u c 2 U p L 0 F 1 d G 9 S Z W 1 v d m V k Q 2 9 s d W 1 u c z E u e 0 N v c m 5 l c i A z I E Z H T S w x N n 0 m c X V v d D s s J n F 1 b 3 Q 7 U 2 V j d G l v b j E v T k J B I C h U Z W F t I E R l Z m V u c 2 U p L 0 F 1 d G 9 S Z W 1 v d m V k Q 2 9 s d W 1 u c z E u e 0 N v c m 5 l c i A z I E Z H Q S w x N 3 0 m c X V v d D s s J n F 1 b 3 Q 7 U 2 V j d G l v b j E v T k J B I C h U Z W F t I E R l Z m V u c 2 U p L 0 F 1 d G 9 S Z W 1 v d m V k Q 2 9 s d W 1 u c z E u e 0 N v c m 5 l c i A z I E Z H J S w x O H 0 m c X V v d D s s J n F 1 b 3 Q 7 U 2 V j d G l v b j E v T k J B I C h U Z W F t I E R l Z m V u c 2 U p L 0 F 1 d G 9 S Z W 1 v d m V k Q 2 9 s d W 1 u c z E u e 0 F i b 3 Z l I H R o Z S B C c m V h a y A z I E Z H T S w x O X 0 m c X V v d D s s J n F 1 b 3 Q 7 U 2 V j d G l v b j E v T k J B I C h U Z W F t I E R l Z m V u c 2 U p L 0 F 1 d G 9 S Z W 1 v d m V k Q 2 9 s d W 1 u c z E u e 0 F i b 3 Z l I H R o Z S B C c m V h a y A z I E Z H Q S w y M H 0 m c X V v d D s s J n F 1 b 3 Q 7 U 2 V j d G l v b j E v T k J B I C h U Z W F t I E R l Z m V u c 2 U p L 0 F 1 d G 9 S Z W 1 v d m V k Q 2 9 s d W 1 u c z E u e 0 F i b 3 Z l I H R o Z S B C c m V h a y A z I E Z H J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5 C Q S A o V G V h b S B E Z W Z l b n N l K S 9 B d X R v U m V t b 3 Z l Z E N v b H V t b n M x L n t U Z W F t L D B 9 J n F 1 b 3 Q 7 L C Z x d W 9 0 O 1 N l Y 3 R p b 2 4 x L 0 5 C Q S A o V G V h b S B E Z W Z l b n N l K S 9 B d X R v U m V t b 3 Z l Z E N v b H V t b n M x L n t S Z X N 0 c m l j I E F y Z W E g R k d N L D F 9 J n F 1 b 3 Q 7 L C Z x d W 9 0 O 1 N l Y 3 R p b 2 4 x L 0 5 C Q S A o V G V h b S B E Z W Z l b n N l K S 9 B d X R v U m V t b 3 Z l Z E N v b H V t b n M x L n t S Z X N 0 c m l j d G V k I E F y Z W E g R k d B L D J 9 J n F 1 b 3 Q 7 L C Z x d W 9 0 O 1 N l Y 3 R p b 2 4 x L 0 5 C Q S A o V G V h b S B E Z W Z l b n N l K S 9 B d X R v U m V t b 3 Z l Z E N v b H V t b n M x L n t S Z X N 0 c m l j d G V k I E F y Z W E g R k c l L D N 9 J n F 1 b 3 Q 7 L C Z x d W 9 0 O 1 N l Y 3 R p b 2 4 x L 0 5 C Q S A o V G V h b S B E Z W Z l b n N l K S 9 B d X R v U m V t b 3 Z l Z E N v b H V t b n M x L n t J b i B U a G U g U G F p b n Q o T m 9 u L V J B K S B G R 0 0 s N H 0 m c X V v d D s s J n F 1 b 3 Q 7 U 2 V j d G l v b j E v T k J B I C h U Z W F t I E R l Z m V u c 2 U p L 0 F 1 d G 9 S Z W 1 v d m V k Q 2 9 s d W 1 u c z E u e 0 l u I F R o Z S B Q Y W l u d C h O b 2 4 t U k E p I E Z H Q S w 1 f S Z x d W 9 0 O y w m c X V v d D t T Z W N 0 a W 9 u M S 9 O Q k E g K F R l Y W 0 g R G V m Z W 5 z Z S k v Q X V 0 b 1 J l b W 9 2 Z W R D b 2 x 1 b W 5 z M S 5 7 S W 4 g V G h l I F B h a W 5 0 K E 5 v b i 1 S Q S k g R k c l L D Z 9 J n F 1 b 3 Q 7 L C Z x d W 9 0 O 1 N l Y 3 R p b 2 4 x L 0 5 C Q S A o V G V h b S B E Z W Z l b n N l K S 9 B d X R v U m V t b 3 Z l Z E N v b H V t b n M x L n t N a W Q t U m F u Z 2 U g R k d N L D d 9 J n F 1 b 3 Q 7 L C Z x d W 9 0 O 1 N l Y 3 R p b 2 4 x L 0 5 C Q S A o V G V h b S B E Z W Z l b n N l K S 9 B d X R v U m V t b 3 Z l Z E N v b H V t b n M x L n t N a W Q t U m F u Z 2 U g R k d B L D h 9 J n F 1 b 3 Q 7 L C Z x d W 9 0 O 1 N l Y 3 R p b 2 4 x L 0 5 C Q S A o V G V h b S B E Z W Z l b n N l K S 9 B d X R v U m V t b 3 Z l Z E N v b H V t b n M x L n t N a W Q t U m F u Z 2 U g R k c l L D l 9 J n F 1 b 3 Q 7 L C Z x d W 9 0 O 1 N l Y 3 R p b 2 4 x L 0 5 C Q S A o V G V h b S B E Z W Z l b n N l K S 9 B d X R v U m V t b 3 Z l Z E N v b H V t b n M x L n t M Z W Z 0 I E N v c m 5 l c i A z I E Z H T S w x M H 0 m c X V v d D s s J n F 1 b 3 Q 7 U 2 V j d G l v b j E v T k J B I C h U Z W F t I E R l Z m V u c 2 U p L 0 F 1 d G 9 S Z W 1 v d m V k Q 2 9 s d W 1 u c z E u e 0 x l Z n Q g Q 2 9 y b m V y I D M g R k d B L D E x f S Z x d W 9 0 O y w m c X V v d D t T Z W N 0 a W 9 u M S 9 O Q k E g K F R l Y W 0 g R G V m Z W 5 z Z S k v Q X V 0 b 1 J l b W 9 2 Z W R D b 2 x 1 b W 5 z M S 5 7 T G V m d C B D b 3 J u Z X I g M y B G R y U s M T J 9 J n F 1 b 3 Q 7 L C Z x d W 9 0 O 1 N l Y 3 R p b 2 4 x L 0 5 C Q S A o V G V h b S B E Z W Z l b n N l K S 9 B d X R v U m V t b 3 Z l Z E N v b H V t b n M x L n t S a W d o d C B D b 3 J u Z X I g M y B G R 0 0 s M T N 9 J n F 1 b 3 Q 7 L C Z x d W 9 0 O 1 N l Y 3 R p b 2 4 x L 0 5 C Q S A o V G V h b S B E Z W Z l b n N l K S 9 B d X R v U m V t b 3 Z l Z E N v b H V t b n M x L n t S a W d o d C B D b 3 J u Z X I g M y B G R 0 E s M T R 9 J n F 1 b 3 Q 7 L C Z x d W 9 0 O 1 N l Y 3 R p b 2 4 x L 0 5 C Q S A o V G V h b S B E Z W Z l b n N l K S 9 B d X R v U m V t b 3 Z l Z E N v b H V t b n M x L n t S a W d o d C B D b 3 J u Z X I g M y B G R y U s M T V 9 J n F 1 b 3 Q 7 L C Z x d W 9 0 O 1 N l Y 3 R p b 2 4 x L 0 5 C Q S A o V G V h b S B E Z W Z l b n N l K S 9 B d X R v U m V t b 3 Z l Z E N v b H V t b n M x L n t D b 3 J u Z X I g M y B G R 0 0 s M T Z 9 J n F 1 b 3 Q 7 L C Z x d W 9 0 O 1 N l Y 3 R p b 2 4 x L 0 5 C Q S A o V G V h b S B E Z W Z l b n N l K S 9 B d X R v U m V t b 3 Z l Z E N v b H V t b n M x L n t D b 3 J u Z X I g M y B G R 0 E s M T d 9 J n F 1 b 3 Q 7 L C Z x d W 9 0 O 1 N l Y 3 R p b 2 4 x L 0 5 C Q S A o V G V h b S B E Z W Z l b n N l K S 9 B d X R v U m V t b 3 Z l Z E N v b H V t b n M x L n t D b 3 J u Z X I g M y B G R y U s M T h 9 J n F 1 b 3 Q 7 L C Z x d W 9 0 O 1 N l Y 3 R p b 2 4 x L 0 5 C Q S A o V G V h b S B E Z W Z l b n N l K S 9 B d X R v U m V t b 3 Z l Z E N v b H V t b n M x L n t B Y m 9 2 Z S B 0 a G U g Q n J l Y W s g M y B G R 0 0 s M T l 9 J n F 1 b 3 Q 7 L C Z x d W 9 0 O 1 N l Y 3 R p b 2 4 x L 0 5 C Q S A o V G V h b S B E Z W Z l b n N l K S 9 B d X R v U m V t b 3 Z l Z E N v b H V t b n M x L n t B Y m 9 2 Z S B 0 a G U g Q n J l Y W s g M y B G R 0 E s M j B 9 J n F 1 b 3 Q 7 L C Z x d W 9 0 O 1 N l Y 3 R p b 2 4 x L 0 5 C Q S A o V G V h b S B E Z W Z l b n N l K S 9 B d X R v U m V t b 3 Z l Z E N v b H V t b n M x L n t B Y m 9 2 Z S B 0 a G U g Q n J l Y W s g M y B G R y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Q k E l M j A o V G V h b S U y M E R l Z m V u c 2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P C 9 J d G V t U G F 0 a D 4 8 L 0 l 0 Z W 1 M b 2 N h d G l v b j 4 8 U 3 R h Y m x l R W 5 0 c m l l c z 4 8 R W 5 0 c n k g V H l w Z T 0 i U X V l c n l J R C I g V m F s d W U 9 I n M 1 M G Q 2 Z j Q 1 M i 1 i Y T h l L T Q z Y T k t O G N m M y 0 y Z T N j N T M 2 Z m V h Y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Q k F f X 0 N s Z W F 2 Z W x h b m R f Q 2 F 2 Y W x p Z X J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U t M D M t M j d U M D M 6 M T Y 6 M j k u M D E 2 N z E 0 N V o i I C 8 + P E V u d H J 5 I F R 5 c G U 9 I k Z p b G x D b 2 x 1 b W 5 U e X B l c y I g V m F s d W U 9 I n N C Z 1 V G Q m d Z R 0 J R V U Z C U V V G Q l F V R k J R V U Z C U V V G Q l F V P S I g L z 4 8 R W 5 0 c n k g V H l w Z T 0 i R m l s b E N v b H V t b k 5 h b W V z I i B W Y W x 1 Z T 0 i c 1 s m c X V v d D t O Y W 1 l J n F 1 b 3 Q 7 L C Z x d W 9 0 O 0 1 Q R y Z x d W 9 0 O y w m c X V v d D t V U 0 c m c X V v d D s s J n F 1 b 3 Q 7 T 0 Z G J n F 1 b 3 Q 7 L C Z x d W 9 0 O 0 R F R i Z x d W 9 0 O y w m c X V v d D t F U E 0 m c X V v d D s s J n F 1 b 3 Q 7 U F R T J n F 1 b 3 Q 7 L C Z x d W 9 0 O 1 R T J S Z x d W 9 0 O y w m c X V v d D s y U E E m c X V v d D s s J n F 1 b 3 Q 7 M l A l J n F 1 b 3 Q 7 L C Z x d W 9 0 O z J Q T S Z x d W 9 0 O y w m c X V v d D s z U E E m c X V v d D s s J n F 1 b 3 Q 7 M 1 A l J n F 1 b 3 Q 7 L C Z x d W 9 0 O z N Q T S Z x d W 9 0 O y w m c X V v d D t G V E E m c X V v d D s s J n F 1 b 3 Q 7 R l Q l J n F 1 b 3 Q 7 L C Z x d W 9 0 O 0 Z U T S Z x d W 9 0 O y w m c X V v d D t P U k I m c X V v d D s s J n F 1 b 3 Q 7 R F J C J n F 1 b 3 Q 7 L C Z x d W 9 0 O 1 R P V i Z x d W 9 0 O y w m c X V v d D t T V E w m c X V v d D s s J n F 1 b 3 Q 7 Q k x L J n F 1 b 3 Q 7 L C Z x d W 9 0 O 0 F T V C Z x d W 9 0 O 1 0 i I C 8 + P E V u d H J 5 I F R 5 c G U 9 I k Z p b G x F c n J v c k N v d W 5 0 I i B W Y W x 1 Z T 0 i b D A i I C 8 + P E V u d H J 5 I F R 5 c G U 9 I k Z p b G x D b 3 V u d C I g V m F s d W U 9 I m w x N y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j b 3 Z l c n l U Y X J n Z X R S b 3 c i I F Z h b H V l P S J s M i I g L z 4 8 R W 5 0 c n k g V H l w Z T 0 i U m V j b 3 Z l c n l U Y X J n Z X R D b 2 x 1 b W 4 i I F Z h b H V l P S J s M i I g L z 4 8 R W 5 0 c n k g V H l w Z T 0 i U m V j b 3 Z l c n l U Y X J n Z X R T a G V l d C I g V m F s d W U 9 I n N T a G V l d D E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k E g K E N s Z W F 2 Z W x h b m Q g Q 2 F 2 Y W x p Z X J z K S 9 B d X R v U m V t b 3 Z l Z E N v b H V t b n M x L n t O Y W 1 l L D B 9 J n F 1 b 3 Q 7 L C Z x d W 9 0 O 1 N l Y 3 R p b 2 4 x L 0 5 C Q S A o Q 2 x l Y X Z l b G F u Z C B D Y X Z h b G l l c n M p L 0 F 1 d G 9 S Z W 1 v d m V k Q 2 9 s d W 1 u c z E u e 0 1 Q R y w x f S Z x d W 9 0 O y w m c X V v d D t T Z W N 0 a W 9 u M S 9 O Q k E g K E N s Z W F 2 Z W x h b m Q g Q 2 F 2 Y W x p Z X J z K S 9 B d X R v U m V t b 3 Z l Z E N v b H V t b n M x L n t V U 0 c s M n 0 m c X V v d D s s J n F 1 b 3 Q 7 U 2 V j d G l v b j E v T k J B I C h D b G V h d m V s Y W 5 k I E N h d m F s a W V y c y k v Q X V 0 b 1 J l b W 9 2 Z W R D b 2 x 1 b W 5 z M S 5 7 T 0 Z G L D N 9 J n F 1 b 3 Q 7 L C Z x d W 9 0 O 1 N l Y 3 R p b 2 4 x L 0 5 C Q S A o Q 2 x l Y X Z l b G F u Z C B D Y X Z h b G l l c n M p L 0 F 1 d G 9 S Z W 1 v d m V k Q 2 9 s d W 1 u c z E u e 0 R F R i w 0 f S Z x d W 9 0 O y w m c X V v d D t T Z W N 0 a W 9 u M S 9 O Q k E g K E N s Z W F 2 Z W x h b m Q g Q 2 F 2 Y W x p Z X J z K S 9 B d X R v U m V t b 3 Z l Z E N v b H V t b n M x L n t F U E 0 s N X 0 m c X V v d D s s J n F 1 b 3 Q 7 U 2 V j d G l v b j E v T k J B I C h D b G V h d m V s Y W 5 k I E N h d m F s a W V y c y k v Q X V 0 b 1 J l b W 9 2 Z W R D b 2 x 1 b W 5 z M S 5 7 U F R T L D Z 9 J n F 1 b 3 Q 7 L C Z x d W 9 0 O 1 N l Y 3 R p b 2 4 x L 0 5 C Q S A o Q 2 x l Y X Z l b G F u Z C B D Y X Z h b G l l c n M p L 0 F 1 d G 9 S Z W 1 v d m V k Q 2 9 s d W 1 u c z E u e 1 R T J S w 3 f S Z x d W 9 0 O y w m c X V v d D t T Z W N 0 a W 9 u M S 9 O Q k E g K E N s Z W F 2 Z W x h b m Q g Q 2 F 2 Y W x p Z X J z K S 9 B d X R v U m V t b 3 Z l Z E N v b H V t b n M x L n s y U E E s O H 0 m c X V v d D s s J n F 1 b 3 Q 7 U 2 V j d G l v b j E v T k J B I C h D b G V h d m V s Y W 5 k I E N h d m F s a W V y c y k v Q X V 0 b 1 J l b W 9 2 Z W R D b 2 x 1 b W 5 z M S 5 7 M l A l L D l 9 J n F 1 b 3 Q 7 L C Z x d W 9 0 O 1 N l Y 3 R p b 2 4 x L 0 5 C Q S A o Q 2 x l Y X Z l b G F u Z C B D Y X Z h b G l l c n M p L 0 F 1 d G 9 S Z W 1 v d m V k Q 2 9 s d W 1 u c z E u e z J Q T S w x M H 0 m c X V v d D s s J n F 1 b 3 Q 7 U 2 V j d G l v b j E v T k J B I C h D b G V h d m V s Y W 5 k I E N h d m F s a W V y c y k v Q X V 0 b 1 J l b W 9 2 Z W R D b 2 x 1 b W 5 z M S 5 7 M 1 B B L D E x f S Z x d W 9 0 O y w m c X V v d D t T Z W N 0 a W 9 u M S 9 O Q k E g K E N s Z W F 2 Z W x h b m Q g Q 2 F 2 Y W x p Z X J z K S 9 B d X R v U m V t b 3 Z l Z E N v b H V t b n M x L n s z U C U s M T J 9 J n F 1 b 3 Q 7 L C Z x d W 9 0 O 1 N l Y 3 R p b 2 4 x L 0 5 C Q S A o Q 2 x l Y X Z l b G F u Z C B D Y X Z h b G l l c n M p L 0 F 1 d G 9 S Z W 1 v d m V k Q 2 9 s d W 1 u c z E u e z N Q T S w x M 3 0 m c X V v d D s s J n F 1 b 3 Q 7 U 2 V j d G l v b j E v T k J B I C h D b G V h d m V s Y W 5 k I E N h d m F s a W V y c y k v Q X V 0 b 1 J l b W 9 2 Z W R D b 2 x 1 b W 5 z M S 5 7 R l R B L D E 0 f S Z x d W 9 0 O y w m c X V v d D t T Z W N 0 a W 9 u M S 9 O Q k E g K E N s Z W F 2 Z W x h b m Q g Q 2 F 2 Y W x p Z X J z K S 9 B d X R v U m V t b 3 Z l Z E N v b H V t b n M x L n t G V C U s M T V 9 J n F 1 b 3 Q 7 L C Z x d W 9 0 O 1 N l Y 3 R p b 2 4 x L 0 5 C Q S A o Q 2 x l Y X Z l b G F u Z C B D Y X Z h b G l l c n M p L 0 F 1 d G 9 S Z W 1 v d m V k Q 2 9 s d W 1 u c z E u e 0 Z U T S w x N n 0 m c X V v d D s s J n F 1 b 3 Q 7 U 2 V j d G l v b j E v T k J B I C h D b G V h d m V s Y W 5 k I E N h d m F s a W V y c y k v Q X V 0 b 1 J l b W 9 2 Z W R D b 2 x 1 b W 5 z M S 5 7 T 1 J C L D E 3 f S Z x d W 9 0 O y w m c X V v d D t T Z W N 0 a W 9 u M S 9 O Q k E g K E N s Z W F 2 Z W x h b m Q g Q 2 F 2 Y W x p Z X J z K S 9 B d X R v U m V t b 3 Z l Z E N v b H V t b n M x L n t E U k I s M T h 9 J n F 1 b 3 Q 7 L C Z x d W 9 0 O 1 N l Y 3 R p b 2 4 x L 0 5 C Q S A o Q 2 x l Y X Z l b G F u Z C B D Y X Z h b G l l c n M p L 0 F 1 d G 9 S Z W 1 v d m V k Q 2 9 s d W 1 u c z E u e 1 R P V i w x O X 0 m c X V v d D s s J n F 1 b 3 Q 7 U 2 V j d G l v b j E v T k J B I C h D b G V h d m V s Y W 5 k I E N h d m F s a W V y c y k v Q X V 0 b 1 J l b W 9 2 Z W R D b 2 x 1 b W 5 z M S 5 7 U 1 R M L D I w f S Z x d W 9 0 O y w m c X V v d D t T Z W N 0 a W 9 u M S 9 O Q k E g K E N s Z W F 2 Z W x h b m Q g Q 2 F 2 Y W x p Z X J z K S 9 B d X R v U m V t b 3 Z l Z E N v b H V t b n M x L n t C T E s s M j F 9 J n F 1 b 3 Q 7 L C Z x d W 9 0 O 1 N l Y 3 R p b 2 4 x L 0 5 C Q S A o Q 2 x l Y X Z l b G F u Z C B D Y X Z h b G l l c n M p L 0 F 1 d G 9 S Z W 1 v d m V k Q 2 9 s d W 1 u c z E u e 0 F T V C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5 C Q S A o Q 2 x l Y X Z l b G F u Z C B D Y X Z h b G l l c n M p L 0 F 1 d G 9 S Z W 1 v d m V k Q 2 9 s d W 1 u c z E u e 0 5 h b W U s M H 0 m c X V v d D s s J n F 1 b 3 Q 7 U 2 V j d G l v b j E v T k J B I C h D b G V h d m V s Y W 5 k I E N h d m F s a W V y c y k v Q X V 0 b 1 J l b W 9 2 Z W R D b 2 x 1 b W 5 z M S 5 7 T V B H L D F 9 J n F 1 b 3 Q 7 L C Z x d W 9 0 O 1 N l Y 3 R p b 2 4 x L 0 5 C Q S A o Q 2 x l Y X Z l b G F u Z C B D Y X Z h b G l l c n M p L 0 F 1 d G 9 S Z W 1 v d m V k Q 2 9 s d W 1 u c z E u e 1 V T R y w y f S Z x d W 9 0 O y w m c X V v d D t T Z W N 0 a W 9 u M S 9 O Q k E g K E N s Z W F 2 Z W x h b m Q g Q 2 F 2 Y W x p Z X J z K S 9 B d X R v U m V t b 3 Z l Z E N v b H V t b n M x L n t P R k Y s M 3 0 m c X V v d D s s J n F 1 b 3 Q 7 U 2 V j d G l v b j E v T k J B I C h D b G V h d m V s Y W 5 k I E N h d m F s a W V y c y k v Q X V 0 b 1 J l b W 9 2 Z W R D b 2 x 1 b W 5 z M S 5 7 R E V G L D R 9 J n F 1 b 3 Q 7 L C Z x d W 9 0 O 1 N l Y 3 R p b 2 4 x L 0 5 C Q S A o Q 2 x l Y X Z l b G F u Z C B D Y X Z h b G l l c n M p L 0 F 1 d G 9 S Z W 1 v d m V k Q 2 9 s d W 1 u c z E u e 0 V Q T S w 1 f S Z x d W 9 0 O y w m c X V v d D t T Z W N 0 a W 9 u M S 9 O Q k E g K E N s Z W F 2 Z W x h b m Q g Q 2 F 2 Y W x p Z X J z K S 9 B d X R v U m V t b 3 Z l Z E N v b H V t b n M x L n t Q V F M s N n 0 m c X V v d D s s J n F 1 b 3 Q 7 U 2 V j d G l v b j E v T k J B I C h D b G V h d m V s Y W 5 k I E N h d m F s a W V y c y k v Q X V 0 b 1 J l b W 9 2 Z W R D b 2 x 1 b W 5 z M S 5 7 V F M l L D d 9 J n F 1 b 3 Q 7 L C Z x d W 9 0 O 1 N l Y 3 R p b 2 4 x L 0 5 C Q S A o Q 2 x l Y X Z l b G F u Z C B D Y X Z h b G l l c n M p L 0 F 1 d G 9 S Z W 1 v d m V k Q 2 9 s d W 1 u c z E u e z J Q Q S w 4 f S Z x d W 9 0 O y w m c X V v d D t T Z W N 0 a W 9 u M S 9 O Q k E g K E N s Z W F 2 Z W x h b m Q g Q 2 F 2 Y W x p Z X J z K S 9 B d X R v U m V t b 3 Z l Z E N v b H V t b n M x L n s y U C U s O X 0 m c X V v d D s s J n F 1 b 3 Q 7 U 2 V j d G l v b j E v T k J B I C h D b G V h d m V s Y W 5 k I E N h d m F s a W V y c y k v Q X V 0 b 1 J l b W 9 2 Z W R D b 2 x 1 b W 5 z M S 5 7 M l B N L D E w f S Z x d W 9 0 O y w m c X V v d D t T Z W N 0 a W 9 u M S 9 O Q k E g K E N s Z W F 2 Z W x h b m Q g Q 2 F 2 Y W x p Z X J z K S 9 B d X R v U m V t b 3 Z l Z E N v b H V t b n M x L n s z U E E s M T F 9 J n F 1 b 3 Q 7 L C Z x d W 9 0 O 1 N l Y 3 R p b 2 4 x L 0 5 C Q S A o Q 2 x l Y X Z l b G F u Z C B D Y X Z h b G l l c n M p L 0 F 1 d G 9 S Z W 1 v d m V k Q 2 9 s d W 1 u c z E u e z N Q J S w x M n 0 m c X V v d D s s J n F 1 b 3 Q 7 U 2 V j d G l v b j E v T k J B I C h D b G V h d m V s Y W 5 k I E N h d m F s a W V y c y k v Q X V 0 b 1 J l b W 9 2 Z W R D b 2 x 1 b W 5 z M S 5 7 M 1 B N L D E z f S Z x d W 9 0 O y w m c X V v d D t T Z W N 0 a W 9 u M S 9 O Q k E g K E N s Z W F 2 Z W x h b m Q g Q 2 F 2 Y W x p Z X J z K S 9 B d X R v U m V t b 3 Z l Z E N v b H V t b n M x L n t G V E E s M T R 9 J n F 1 b 3 Q 7 L C Z x d W 9 0 O 1 N l Y 3 R p b 2 4 x L 0 5 C Q S A o Q 2 x l Y X Z l b G F u Z C B D Y X Z h b G l l c n M p L 0 F 1 d G 9 S Z W 1 v d m V k Q 2 9 s d W 1 u c z E u e 0 Z U J S w x N X 0 m c X V v d D s s J n F 1 b 3 Q 7 U 2 V j d G l v b j E v T k J B I C h D b G V h d m V s Y W 5 k I E N h d m F s a W V y c y k v Q X V 0 b 1 J l b W 9 2 Z W R D b 2 x 1 b W 5 z M S 5 7 R l R N L D E 2 f S Z x d W 9 0 O y w m c X V v d D t T Z W N 0 a W 9 u M S 9 O Q k E g K E N s Z W F 2 Z W x h b m Q g Q 2 F 2 Y W x p Z X J z K S 9 B d X R v U m V t b 3 Z l Z E N v b H V t b n M x L n t P U k I s M T d 9 J n F 1 b 3 Q 7 L C Z x d W 9 0 O 1 N l Y 3 R p b 2 4 x L 0 5 C Q S A o Q 2 x l Y X Z l b G F u Z C B D Y X Z h b G l l c n M p L 0 F 1 d G 9 S Z W 1 v d m V k Q 2 9 s d W 1 u c z E u e 0 R S Q i w x O H 0 m c X V v d D s s J n F 1 b 3 Q 7 U 2 V j d G l v b j E v T k J B I C h D b G V h d m V s Y W 5 k I E N h d m F s a W V y c y k v Q X V 0 b 1 J l b W 9 2 Z W R D b 2 x 1 b W 5 z M S 5 7 V E 9 W L D E 5 f S Z x d W 9 0 O y w m c X V v d D t T Z W N 0 a W 9 u M S 9 O Q k E g K E N s Z W F 2 Z W x h b m Q g Q 2 F 2 Y W x p Z X J z K S 9 B d X R v U m V t b 3 Z l Z E N v b H V t b n M x L n t T V E w s M j B 9 J n F 1 b 3 Q 7 L C Z x d W 9 0 O 1 N l Y 3 R p b 2 4 x L 0 5 C Q S A o Q 2 x l Y X Z l b G F u Z C B D Y X Z h b G l l c n M p L 0 F 1 d G 9 S Z W 1 v d m V k Q 2 9 s d W 1 u c z E u e 0 J M S y w y M X 0 m c X V v d D s s J n F 1 b 3 Q 7 U 2 V j d G l v b j E v T k J B I C h D b G V h d m V s Y W 5 k I E N h d m F s a W V y c y k v Q X V 0 b 1 J l b W 9 2 Z W R D b 2 x 1 b W 5 z M S 5 7 Q V N U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J b n N l c n R l Z C U y M E 1 1 b H R p c G x p Y 2 F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N d W x 0 a X B s a W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T X V s d G l w b G l l Z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N d W x 0 a X B s a W V k J T I w Q 2 9 s d W 1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J b n N l c n R l Z C U y M E 1 1 b H R p c G x p Y 2 F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y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q J N 2 D z n E S b u 3 B / R + F A g F A A A A A A I A A A A A A B B m A A A A A Q A A I A A A A I n 5 c 0 j 1 b x z u y 6 W K s G + 8 W 4 K C f y T V M z k p 8 a w u g v f 4 F Z x M A A A A A A 6 A A A A A A g A A I A A A A J Q w a X 0 J G h u h a x X c A i U 0 B w Y 4 8 h p e 0 6 b X M X 0 0 g q X z X P t A U A A A A N + 4 3 s s 3 h x k 3 7 C 5 e p P e 4 o b P q / R Q j q R n q h Z W 3 V + L 9 M e i f w 1 t D J 3 F L 0 G V + E 2 f e W G b 6 l 5 5 E o + 1 t h x 9 I s i s F o e u q O w J S p B c O T 1 x M m H 3 l g e d U t x n p Q A A A A M U I n H E c Q + G I t z 4 S 3 D w t P w V W j y K 4 r H f s W m R s K 7 A r I 1 4 f b c 9 0 E N K n z C I L P o U R I 8 c v M / A W 3 e 9 w h 6 R H B 4 B R y t V o i l c = < / D a t a M a s h u p > 
</file>

<file path=customXml/itemProps1.xml><?xml version="1.0" encoding="utf-8"?>
<ds:datastoreItem xmlns:ds="http://schemas.openxmlformats.org/officeDocument/2006/customXml" ds:itemID="{78F3FEAC-1A99-4A70-8986-1A9D2F3C1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Matchup Analysis</vt:lpstr>
      <vt:lpstr>Model</vt:lpstr>
      <vt:lpstr>Data Dump</vt:lpstr>
      <vt:lpstr>Data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Justin</dc:creator>
  <cp:lastModifiedBy>Nguyen, Justin</cp:lastModifiedBy>
  <dcterms:created xsi:type="dcterms:W3CDTF">2025-03-22T21:20:49Z</dcterms:created>
  <dcterms:modified xsi:type="dcterms:W3CDTF">2025-03-27T03:33:32Z</dcterms:modified>
</cp:coreProperties>
</file>