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Project-Scan\Project-Scan\"/>
    </mc:Choice>
  </mc:AlternateContent>
  <xr:revisionPtr revIDLastSave="0" documentId="13_ncr:1_{FC5AB6E5-9A35-4499-B586-DFD8ABE3913B}" xr6:coauthVersionLast="47" xr6:coauthVersionMax="47" xr10:uidLastSave="{00000000-0000-0000-0000-000000000000}"/>
  <bookViews>
    <workbookView xWindow="-108" yWindow="-108" windowWidth="23256" windowHeight="12576" xr2:uid="{31C958B0-E282-4937-BAF6-3416D499B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6" i="1"/>
  <c r="F5" i="1"/>
  <c r="H16" i="1"/>
  <c r="G16" i="1"/>
  <c r="H15" i="1"/>
  <c r="G15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2" i="1"/>
  <c r="G2" i="1"/>
  <c r="H14" i="1"/>
  <c r="G1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<sst xmlns="http://schemas.openxmlformats.org/spreadsheetml/2006/main" count="8" uniqueCount="8">
  <si>
    <t>Number of Elements</t>
  </si>
  <si>
    <t>GPU Scan Throughput (MElements/s)</t>
  </si>
  <si>
    <t>GPU BCAO Throughput (Melements/s)</t>
  </si>
  <si>
    <t>Elements in Array (Inclusive)</t>
  </si>
  <si>
    <t>CPU Scan Throughput (MElements/s)</t>
  </si>
  <si>
    <t>CPU Scan Time (ms)</t>
  </si>
  <si>
    <t>GPU Scan Time (ms)</t>
  </si>
  <si>
    <t>GPU Scan Time Banking Conflict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</si>
</sst>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Comparison (Low</a:t>
            </a:r>
            <a:r>
              <a:rPr lang="en-US" baseline="0"/>
              <a:t> amount of elements)</a:t>
            </a:r>
          </a:p>
        </c:rich>
      </c:tx>
      <c:layout>
        <c:manualLayout>
          <c:xMode val="edge"/>
          <c:yMode val="edge"/>
          <c:x val="0.139780521262002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Scan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51.282051199999998</c:v>
                </c:pt>
                <c:pt idx="1">
                  <c:v>51.020408162999999</c:v>
                </c:pt>
                <c:pt idx="2">
                  <c:v>49.349397590000002</c:v>
                </c:pt>
                <c:pt idx="3">
                  <c:v>48.761904762</c:v>
                </c:pt>
                <c:pt idx="4">
                  <c:v>50</c:v>
                </c:pt>
                <c:pt idx="5">
                  <c:v>48.761904762</c:v>
                </c:pt>
                <c:pt idx="6">
                  <c:v>45.454545400000001</c:v>
                </c:pt>
                <c:pt idx="7">
                  <c:v>45.454545400000001</c:v>
                </c:pt>
                <c:pt idx="8">
                  <c:v>33.333333000000003</c:v>
                </c:pt>
                <c:pt idx="9">
                  <c:v>21.333333</c:v>
                </c:pt>
                <c:pt idx="10">
                  <c:v>4</c:v>
                </c:pt>
                <c:pt idx="1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6-45C7-920F-108FD8B3653E}"/>
            </c:ext>
          </c:extLst>
        </c:ser>
        <c:ser>
          <c:idx val="1"/>
          <c:order val="1"/>
          <c:tx>
            <c:v>GPU Scan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81.656649329999993</c:v>
                </c:pt>
                <c:pt idx="1">
                  <c:v>29.227458710000001</c:v>
                </c:pt>
                <c:pt idx="2">
                  <c:v>38.254631250000003</c:v>
                </c:pt>
                <c:pt idx="3">
                  <c:v>17.452958899999999</c:v>
                </c:pt>
                <c:pt idx="4">
                  <c:v>21.222410340224101</c:v>
                </c:pt>
                <c:pt idx="5">
                  <c:v>41.078305800000003</c:v>
                </c:pt>
                <c:pt idx="6">
                  <c:v>40.270620020000003</c:v>
                </c:pt>
                <c:pt idx="7">
                  <c:v>21.057951370000001</c:v>
                </c:pt>
                <c:pt idx="8">
                  <c:v>4.97611457</c:v>
                </c:pt>
                <c:pt idx="9">
                  <c:v>3.1545741500000002</c:v>
                </c:pt>
                <c:pt idx="10">
                  <c:v>0.64935065999999997</c:v>
                </c:pt>
                <c:pt idx="11">
                  <c:v>0.35112357999999999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E6-45C7-920F-108FD8B3653E}"/>
            </c:ext>
          </c:extLst>
        </c:ser>
        <c:ser>
          <c:idx val="2"/>
          <c:order val="2"/>
          <c:tx>
            <c:v>GPU Scan (Banking Conflict)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73.982006990000002</c:v>
                </c:pt>
                <c:pt idx="1">
                  <c:v>47.564686510000001</c:v>
                </c:pt>
                <c:pt idx="2">
                  <c:v>60.292036709999998</c:v>
                </c:pt>
                <c:pt idx="3">
                  <c:v>28.596961</c:v>
                </c:pt>
                <c:pt idx="4">
                  <c:v>13.020832710000001</c:v>
                </c:pt>
                <c:pt idx="5">
                  <c:v>37.914690870000001</c:v>
                </c:pt>
                <c:pt idx="6">
                  <c:v>39.308176099999997</c:v>
                </c:pt>
                <c:pt idx="7">
                  <c:v>20.345051359999999</c:v>
                </c:pt>
                <c:pt idx="8">
                  <c:v>4.8374615099999998</c:v>
                </c:pt>
                <c:pt idx="9">
                  <c:v>3.4246573900000001</c:v>
                </c:pt>
                <c:pt idx="10">
                  <c:v>0.64766838999999998</c:v>
                </c:pt>
                <c:pt idx="11">
                  <c:v>0.38580247000000001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E6-45C7-920F-108FD8B3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63808"/>
        <c:axId val="305365888"/>
      </c:scatterChart>
      <c:valAx>
        <c:axId val="3053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5888"/>
        <c:crosses val="autoZero"/>
        <c:crossBetween val="midCat"/>
      </c:valAx>
      <c:valAx>
        <c:axId val="3053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(M 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Comparison (Large amount of elements)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Scan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44.967179999999999</c:v>
                </c:pt>
                <c:pt idx="1">
                  <c:v>45.024760000000001</c:v>
                </c:pt>
                <c:pt idx="2">
                  <c:v>44.01408</c:v>
                </c:pt>
                <c:pt idx="3">
                  <c:v>51.282051199999998</c:v>
                </c:pt>
                <c:pt idx="4">
                  <c:v>51.020408162999999</c:v>
                </c:pt>
                <c:pt idx="5">
                  <c:v>49.349397590000002</c:v>
                </c:pt>
                <c:pt idx="6">
                  <c:v>48.761904762</c:v>
                </c:pt>
                <c:pt idx="7">
                  <c:v>50</c:v>
                </c:pt>
                <c:pt idx="8">
                  <c:v>48.761904762</c:v>
                </c:pt>
                <c:pt idx="9">
                  <c:v>45.454545400000001</c:v>
                </c:pt>
                <c:pt idx="10">
                  <c:v>45.454545400000001</c:v>
                </c:pt>
                <c:pt idx="11">
                  <c:v>33.333333000000003</c:v>
                </c:pt>
                <c:pt idx="12">
                  <c:v>21.333333</c:v>
                </c:pt>
                <c:pt idx="13">
                  <c:v>4</c:v>
                </c:pt>
                <c:pt idx="1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1-4E87-A847-A1B7B35CE512}"/>
            </c:ext>
          </c:extLst>
        </c:ser>
        <c:ser>
          <c:idx val="1"/>
          <c:order val="1"/>
          <c:tx>
            <c:v>GPU Scan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1550.2519200700001</c:v>
                </c:pt>
                <c:pt idx="1">
                  <c:v>1306.43814896</c:v>
                </c:pt>
                <c:pt idx="2">
                  <c:v>1039.3454432000001</c:v>
                </c:pt>
                <c:pt idx="3">
                  <c:v>81.656649329999993</c:v>
                </c:pt>
                <c:pt idx="4">
                  <c:v>29.227458710000001</c:v>
                </c:pt>
                <c:pt idx="5">
                  <c:v>38.254631250000003</c:v>
                </c:pt>
                <c:pt idx="6">
                  <c:v>17.452958899999999</c:v>
                </c:pt>
                <c:pt idx="7">
                  <c:v>21.222410340224101</c:v>
                </c:pt>
                <c:pt idx="8">
                  <c:v>41.078305800000003</c:v>
                </c:pt>
                <c:pt idx="9">
                  <c:v>40.270620020000003</c:v>
                </c:pt>
                <c:pt idx="10">
                  <c:v>21.057951370000001</c:v>
                </c:pt>
                <c:pt idx="11">
                  <c:v>4.97611457</c:v>
                </c:pt>
                <c:pt idx="12">
                  <c:v>3.1545741500000002</c:v>
                </c:pt>
                <c:pt idx="13">
                  <c:v>0.64935065999999997</c:v>
                </c:pt>
                <c:pt idx="14">
                  <c:v>0.35112357999999999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1-4E87-A847-A1B7B35CE512}"/>
            </c:ext>
          </c:extLst>
        </c:ser>
        <c:ser>
          <c:idx val="2"/>
          <c:order val="2"/>
          <c:tx>
            <c:v>GPU Scan (Banking Conflict)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1907.52531684</c:v>
                </c:pt>
                <c:pt idx="1">
                  <c:v>1316.2605313399999</c:v>
                </c:pt>
                <c:pt idx="2">
                  <c:v>1122.4856464500001</c:v>
                </c:pt>
                <c:pt idx="3">
                  <c:v>73.982006990000002</c:v>
                </c:pt>
                <c:pt idx="4">
                  <c:v>47.564686510000001</c:v>
                </c:pt>
                <c:pt idx="5">
                  <c:v>60.292036709999998</c:v>
                </c:pt>
                <c:pt idx="6">
                  <c:v>28.596961</c:v>
                </c:pt>
                <c:pt idx="7">
                  <c:v>13.020832710000001</c:v>
                </c:pt>
                <c:pt idx="8">
                  <c:v>37.914690870000001</c:v>
                </c:pt>
                <c:pt idx="9">
                  <c:v>39.308176099999997</c:v>
                </c:pt>
                <c:pt idx="10">
                  <c:v>20.345051359999999</c:v>
                </c:pt>
                <c:pt idx="11">
                  <c:v>4.8374615099999998</c:v>
                </c:pt>
                <c:pt idx="12">
                  <c:v>3.4246573900000001</c:v>
                </c:pt>
                <c:pt idx="13">
                  <c:v>0.64766838999999998</c:v>
                </c:pt>
                <c:pt idx="14">
                  <c:v>0.38580247000000001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01-4E87-A847-A1B7B35CE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63808"/>
        <c:axId val="305365888"/>
      </c:scatterChart>
      <c:valAx>
        <c:axId val="3053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5888"/>
        <c:crosses val="autoZero"/>
        <c:crossBetween val="midCat"/>
      </c:valAx>
      <c:valAx>
        <c:axId val="3053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(M 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Comparison (Large amount of elements)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Scan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4866</c:v>
                </c:pt>
                <c:pt idx="1">
                  <c:v>45</c:v>
                </c:pt>
                <c:pt idx="2">
                  <c:v>21</c:v>
                </c:pt>
                <c:pt idx="3">
                  <c:v>0.20100000000000001</c:v>
                </c:pt>
                <c:pt idx="4">
                  <c:v>0.1</c:v>
                </c:pt>
                <c:pt idx="5">
                  <c:v>8.3999999999999991E-2</c:v>
                </c:pt>
                <c:pt idx="6">
                  <c:v>4.1999999999999996E-2</c:v>
                </c:pt>
                <c:pt idx="7">
                  <c:v>4.1999999999999996E-2</c:v>
                </c:pt>
                <c:pt idx="8">
                  <c:v>2.1999999999999999E-2</c:v>
                </c:pt>
                <c:pt idx="9">
                  <c:v>2.1999999999999999E-2</c:v>
                </c:pt>
                <c:pt idx="10">
                  <c:v>1.0999999999999999E-2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1E-3</c:v>
                </c:pt>
                <c:pt idx="14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B-4F76-93D6-B04B2DDDDA9E}"/>
            </c:ext>
          </c:extLst>
        </c:ser>
        <c:ser>
          <c:idx val="1"/>
          <c:order val="1"/>
          <c:tx>
            <c:v>GPU Scan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86.576355000000007</c:v>
                </c:pt>
                <c:pt idx="1">
                  <c:v>1.26</c:v>
                </c:pt>
                <c:pt idx="2">
                  <c:v>0.962144</c:v>
                </c:pt>
                <c:pt idx="3">
                  <c:v>0.122464</c:v>
                </c:pt>
                <c:pt idx="4">
                  <c:v>0.171072</c:v>
                </c:pt>
                <c:pt idx="5">
                  <c:v>0.107072</c:v>
                </c:pt>
                <c:pt idx="6">
                  <c:v>0.117344</c:v>
                </c:pt>
                <c:pt idx="7">
                  <c:v>9.4240000000000004E-2</c:v>
                </c:pt>
                <c:pt idx="8">
                  <c:v>2.4927999999999999E-2</c:v>
                </c:pt>
                <c:pt idx="9">
                  <c:v>2.4832E-2</c:v>
                </c:pt>
                <c:pt idx="10">
                  <c:v>2.3744000000000001E-2</c:v>
                </c:pt>
                <c:pt idx="11">
                  <c:v>2.0095999999999999E-2</c:v>
                </c:pt>
                <c:pt idx="12">
                  <c:v>2.0879999999999999E-2</c:v>
                </c:pt>
                <c:pt idx="13">
                  <c:v>1.2319999999999999E-2</c:v>
                </c:pt>
                <c:pt idx="14">
                  <c:v>1.4239999999999999E-2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4F76-93D6-B04B2DDDDA9E}"/>
            </c:ext>
          </c:extLst>
        </c:ser>
        <c:ser>
          <c:idx val="2"/>
          <c:order val="2"/>
          <c:tx>
            <c:v>GPU Scan (Banking Conflict)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134215679</c:v>
                </c:pt>
                <c:pt idx="1">
                  <c:v>1999999</c:v>
                </c:pt>
                <c:pt idx="2">
                  <c:v>999999</c:v>
                </c:pt>
                <c:pt idx="3">
                  <c:v>9999</c:v>
                </c:pt>
                <c:pt idx="4">
                  <c:v>4999</c:v>
                </c:pt>
                <c:pt idx="5">
                  <c:v>4095</c:v>
                </c:pt>
                <c:pt idx="6">
                  <c:v>2047</c:v>
                </c:pt>
                <c:pt idx="7">
                  <c:v>1999</c:v>
                </c:pt>
                <c:pt idx="8">
                  <c:v>1023</c:v>
                </c:pt>
                <c:pt idx="9">
                  <c:v>999</c:v>
                </c:pt>
                <c:pt idx="10">
                  <c:v>499</c:v>
                </c:pt>
                <c:pt idx="11">
                  <c:v>99</c:v>
                </c:pt>
                <c:pt idx="12">
                  <c:v>63</c:v>
                </c:pt>
                <c:pt idx="13">
                  <c:v>7</c:v>
                </c:pt>
                <c:pt idx="14">
                  <c:v>4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70.361153000000002</c:v>
                </c:pt>
                <c:pt idx="1">
                  <c:v>1.1399999999999999</c:v>
                </c:pt>
                <c:pt idx="2">
                  <c:v>0.89088000000000001</c:v>
                </c:pt>
                <c:pt idx="3">
                  <c:v>0.13516800000000001</c:v>
                </c:pt>
                <c:pt idx="4">
                  <c:v>0.10512000000000001</c:v>
                </c:pt>
                <c:pt idx="5">
                  <c:v>6.7935999999999996E-2</c:v>
                </c:pt>
                <c:pt idx="6">
                  <c:v>7.1615999999999999E-2</c:v>
                </c:pt>
                <c:pt idx="7">
                  <c:v>0.15359999999999999</c:v>
                </c:pt>
                <c:pt idx="8">
                  <c:v>2.7008000000000001E-2</c:v>
                </c:pt>
                <c:pt idx="9">
                  <c:v>2.5440000000000001E-2</c:v>
                </c:pt>
                <c:pt idx="10">
                  <c:v>2.4576000000000001E-2</c:v>
                </c:pt>
                <c:pt idx="11">
                  <c:v>2.0671999999999999E-2</c:v>
                </c:pt>
                <c:pt idx="12">
                  <c:v>1.8688E-2</c:v>
                </c:pt>
                <c:pt idx="13">
                  <c:v>1.2352E-2</c:v>
                </c:pt>
                <c:pt idx="14">
                  <c:v>1.2959999999999999E-2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B-4F76-93D6-B04B2DDDD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63808"/>
        <c:axId val="305365888"/>
      </c:scatterChart>
      <c:valAx>
        <c:axId val="3053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5888"/>
        <c:crosses val="autoZero"/>
        <c:crossBetween val="midCat"/>
      </c:valAx>
      <c:valAx>
        <c:axId val="3053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>
            <c:manualLayout>
              <c:xMode val="edge"/>
              <c:yMode val="edge"/>
              <c:x val="2.6763990267639901E-2"/>
              <c:y val="0.40267752989209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Comparison (Low amount of elements)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Scan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Sheet1!$F$5:$F$17</c:f>
              <c:numCache>
                <c:formatCode>General</c:formatCode>
                <c:ptCount val="13"/>
                <c:pt idx="0">
                  <c:v>0.20100000000000001</c:v>
                </c:pt>
                <c:pt idx="1">
                  <c:v>0.1</c:v>
                </c:pt>
                <c:pt idx="2">
                  <c:v>8.3999999999999991E-2</c:v>
                </c:pt>
                <c:pt idx="3">
                  <c:v>4.1999999999999996E-2</c:v>
                </c:pt>
                <c:pt idx="4">
                  <c:v>4.1999999999999996E-2</c:v>
                </c:pt>
                <c:pt idx="5">
                  <c:v>2.1999999999999999E-2</c:v>
                </c:pt>
                <c:pt idx="6">
                  <c:v>2.1999999999999999E-2</c:v>
                </c:pt>
                <c:pt idx="7">
                  <c:v>1.0999999999999999E-2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1E-3</c:v>
                </c:pt>
                <c:pt idx="11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B-4BCC-A916-2B8D47D0B1C6}"/>
            </c:ext>
          </c:extLst>
        </c:ser>
        <c:ser>
          <c:idx val="1"/>
          <c:order val="1"/>
          <c:tx>
            <c:v>GPU Scan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0.122464</c:v>
                </c:pt>
                <c:pt idx="1">
                  <c:v>0.171072</c:v>
                </c:pt>
                <c:pt idx="2">
                  <c:v>0.107072</c:v>
                </c:pt>
                <c:pt idx="3">
                  <c:v>0.117344</c:v>
                </c:pt>
                <c:pt idx="4">
                  <c:v>9.4240000000000004E-2</c:v>
                </c:pt>
                <c:pt idx="5">
                  <c:v>2.4927999999999999E-2</c:v>
                </c:pt>
                <c:pt idx="6">
                  <c:v>2.4832E-2</c:v>
                </c:pt>
                <c:pt idx="7">
                  <c:v>2.3744000000000001E-2</c:v>
                </c:pt>
                <c:pt idx="8">
                  <c:v>2.0095999999999999E-2</c:v>
                </c:pt>
                <c:pt idx="9">
                  <c:v>2.0879999999999999E-2</c:v>
                </c:pt>
                <c:pt idx="10">
                  <c:v>1.2319999999999999E-2</c:v>
                </c:pt>
                <c:pt idx="11">
                  <c:v>1.4239999999999999E-2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B-4BCC-A916-2B8D47D0B1C6}"/>
            </c:ext>
          </c:extLst>
        </c:ser>
        <c:ser>
          <c:idx val="2"/>
          <c:order val="2"/>
          <c:tx>
            <c:v>GPU Scan (Banking Conflict)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9999</c:v>
                </c:pt>
                <c:pt idx="1">
                  <c:v>4999</c:v>
                </c:pt>
                <c:pt idx="2">
                  <c:v>4095</c:v>
                </c:pt>
                <c:pt idx="3">
                  <c:v>2047</c:v>
                </c:pt>
                <c:pt idx="4">
                  <c:v>1999</c:v>
                </c:pt>
                <c:pt idx="5">
                  <c:v>1023</c:v>
                </c:pt>
                <c:pt idx="6">
                  <c:v>999</c:v>
                </c:pt>
                <c:pt idx="7">
                  <c:v>499</c:v>
                </c:pt>
                <c:pt idx="8">
                  <c:v>99</c:v>
                </c:pt>
                <c:pt idx="9">
                  <c:v>63</c:v>
                </c:pt>
                <c:pt idx="10">
                  <c:v>7</c:v>
                </c:pt>
                <c:pt idx="11">
                  <c:v>4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0.13516800000000001</c:v>
                </c:pt>
                <c:pt idx="1">
                  <c:v>0.10512000000000001</c:v>
                </c:pt>
                <c:pt idx="2">
                  <c:v>6.7935999999999996E-2</c:v>
                </c:pt>
                <c:pt idx="3">
                  <c:v>7.1615999999999999E-2</c:v>
                </c:pt>
                <c:pt idx="4">
                  <c:v>0.15359999999999999</c:v>
                </c:pt>
                <c:pt idx="5">
                  <c:v>2.7008000000000001E-2</c:v>
                </c:pt>
                <c:pt idx="6">
                  <c:v>2.5440000000000001E-2</c:v>
                </c:pt>
                <c:pt idx="7">
                  <c:v>2.4576000000000001E-2</c:v>
                </c:pt>
                <c:pt idx="8">
                  <c:v>2.0671999999999999E-2</c:v>
                </c:pt>
                <c:pt idx="9">
                  <c:v>1.8688E-2</c:v>
                </c:pt>
                <c:pt idx="10">
                  <c:v>1.2352E-2</c:v>
                </c:pt>
                <c:pt idx="11">
                  <c:v>1.2959999999999999E-2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B-4BCC-A916-2B8D47D0B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63808"/>
        <c:axId val="305365888"/>
      </c:scatterChart>
      <c:valAx>
        <c:axId val="3053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5888"/>
        <c:crosses val="autoZero"/>
        <c:crossBetween val="midCat"/>
      </c:valAx>
      <c:valAx>
        <c:axId val="3053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>
            <c:manualLayout>
              <c:xMode val="edge"/>
              <c:yMode val="edge"/>
              <c:x val="2.6763990267639901E-2"/>
              <c:y val="0.388788641003208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17</xdr:row>
      <xdr:rowOff>60960</xdr:rowOff>
    </xdr:from>
    <xdr:to>
      <xdr:col>10</xdr:col>
      <xdr:colOff>190500</xdr:colOff>
      <xdr:row>32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360FC-DCBF-49AB-B93F-BF36FC727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350520</xdr:colOff>
      <xdr:row>3</xdr:row>
      <xdr:rowOff>38100</xdr:rowOff>
    </xdr:from>
    <xdr:to>
      <xdr:col>9</xdr:col>
      <xdr:colOff>45720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451EC-E513-43E0-8F23-7F3B40783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205740</xdr:colOff>
      <xdr:row>3</xdr:row>
      <xdr:rowOff>45720</xdr:rowOff>
    </xdr:from>
    <xdr:to>
      <xdr:col>17</xdr:col>
      <xdr:colOff>548640</xdr:colOff>
      <xdr:row>18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EEE39C-CE50-4E40-B153-7EEF638F0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205740</xdr:colOff>
      <xdr:row>19</xdr:row>
      <xdr:rowOff>30480</xdr:rowOff>
    </xdr:from>
    <xdr:to>
      <xdr:col>17</xdr:col>
      <xdr:colOff>548640</xdr:colOff>
      <xdr:row>34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295CD1-3E07-4EED-A4C8-A5162B5C3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0A61-173D-4E9F-805F-89B520523CB3}">
  <dimension ref="A1:H16"/>
  <sheetViews>
    <sheetView tabSelected="1" topLeftCell="A2" workbookViewId="0">
      <selection activeCell="M22" sqref="M22"/>
    </sheetView>
  </sheetViews>
  <sheetFormatPr defaultRowHeight="14.4" x14ac:dyDescent="0.3"/>
  <cols>
    <col min="1" max="1" width="9.77734375" customWidth="1"/>
    <col min="2" max="2" width="9.88671875" customWidth="1"/>
    <col min="3" max="3" width="12.88671875" customWidth="1"/>
    <col min="4" max="4" width="13.21875" customWidth="1"/>
    <col min="5" max="5" width="13.33203125" customWidth="1"/>
    <col min="6" max="6" width="9.6640625" customWidth="1"/>
    <col min="7" max="7" width="9.5546875" customWidth="1"/>
    <col min="8" max="8" width="13" customWidth="1"/>
  </cols>
  <sheetData>
    <row r="1" spans="1:8" s="3" customFormat="1" ht="43.2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134215680</v>
      </c>
      <c r="B2" s="1">
        <f>A2-1</f>
        <v>134215679</v>
      </c>
      <c r="C2" s="1">
        <v>44.967179999999999</v>
      </c>
      <c r="D2" s="1">
        <v>1550.2519200700001</v>
      </c>
      <c r="E2" s="1">
        <v>1907.52531684</v>
      </c>
      <c r="F2">
        <v>4866</v>
      </c>
      <c r="G2">
        <f>86.576355*1</f>
        <v>86.576355000000007</v>
      </c>
      <c r="H2">
        <f>70.361153*1</f>
        <v>70.361153000000002</v>
      </c>
    </row>
    <row r="3" spans="1:8" x14ac:dyDescent="0.3">
      <c r="A3" s="1">
        <v>2000000</v>
      </c>
      <c r="B3" s="1">
        <f t="shared" ref="B3:B4" si="0">A3-1</f>
        <v>1999999</v>
      </c>
      <c r="C3" s="1">
        <v>45.024760000000001</v>
      </c>
      <c r="D3" s="1">
        <v>1306.43814896</v>
      </c>
      <c r="E3" s="1">
        <v>1316.2605313399999</v>
      </c>
      <c r="F3">
        <v>45</v>
      </c>
      <c r="G3">
        <v>1.26</v>
      </c>
      <c r="H3">
        <v>1.1399999999999999</v>
      </c>
    </row>
    <row r="4" spans="1:8" x14ac:dyDescent="0.3">
      <c r="A4" s="1">
        <v>1000000</v>
      </c>
      <c r="B4" s="1">
        <f t="shared" si="0"/>
        <v>999999</v>
      </c>
      <c r="C4" s="1">
        <v>44.01408</v>
      </c>
      <c r="D4" s="1">
        <v>1039.3454432000001</v>
      </c>
      <c r="E4" s="1">
        <v>1122.4856464500001</v>
      </c>
      <c r="F4">
        <v>21</v>
      </c>
      <c r="G4">
        <f>0.962144*1</f>
        <v>0.962144</v>
      </c>
      <c r="H4">
        <f>0.89088*1</f>
        <v>0.89088000000000001</v>
      </c>
    </row>
    <row r="5" spans="1:8" x14ac:dyDescent="0.3">
      <c r="A5" s="1">
        <v>10000</v>
      </c>
      <c r="B5" s="1">
        <f t="shared" ref="B5:B16" si="1">A5-1</f>
        <v>9999</v>
      </c>
      <c r="C5" s="1">
        <v>51.282051199999998</v>
      </c>
      <c r="D5" s="1">
        <v>81.656649329999993</v>
      </c>
      <c r="E5" s="1">
        <v>73.982006990000002</v>
      </c>
      <c r="F5">
        <f>0.000201*10^3</f>
        <v>0.20100000000000001</v>
      </c>
      <c r="G5">
        <f>0.122464*1</f>
        <v>0.122464</v>
      </c>
      <c r="H5">
        <f>0.135168*1</f>
        <v>0.13516800000000001</v>
      </c>
    </row>
    <row r="6" spans="1:8" x14ac:dyDescent="0.3">
      <c r="A6" s="1">
        <v>5000</v>
      </c>
      <c r="B6" s="1">
        <f t="shared" si="1"/>
        <v>4999</v>
      </c>
      <c r="C6" s="1">
        <v>51.020408162999999</v>
      </c>
      <c r="D6" s="1">
        <v>29.227458710000001</v>
      </c>
      <c r="E6" s="1">
        <v>47.564686510000001</v>
      </c>
      <c r="F6">
        <f>0.0001*10^3</f>
        <v>0.1</v>
      </c>
      <c r="G6">
        <f>0.171072*1</f>
        <v>0.171072</v>
      </c>
      <c r="H6">
        <f>0.10512*1</f>
        <v>0.10512000000000001</v>
      </c>
    </row>
    <row r="7" spans="1:8" x14ac:dyDescent="0.3">
      <c r="A7" s="1">
        <v>4096</v>
      </c>
      <c r="B7" s="1">
        <f t="shared" si="1"/>
        <v>4095</v>
      </c>
      <c r="C7" s="1">
        <v>49.349397590000002</v>
      </c>
      <c r="D7" s="1">
        <v>38.254631250000003</v>
      </c>
      <c r="E7" s="1">
        <v>60.292036709999998</v>
      </c>
      <c r="F7">
        <f>0.000084*10^3</f>
        <v>8.3999999999999991E-2</v>
      </c>
      <c r="G7">
        <f>0.107072*1</f>
        <v>0.107072</v>
      </c>
      <c r="H7">
        <f>0.067936*1</f>
        <v>6.7935999999999996E-2</v>
      </c>
    </row>
    <row r="8" spans="1:8" x14ac:dyDescent="0.3">
      <c r="A8" s="1">
        <v>2048</v>
      </c>
      <c r="B8" s="1">
        <f t="shared" si="1"/>
        <v>2047</v>
      </c>
      <c r="C8" s="1">
        <v>48.761904762</v>
      </c>
      <c r="D8" s="1">
        <v>17.452958899999999</v>
      </c>
      <c r="E8" s="1">
        <v>28.596961</v>
      </c>
      <c r="F8">
        <f>0.000042*10^3</f>
        <v>4.1999999999999996E-2</v>
      </c>
      <c r="G8">
        <f>0.117344*1</f>
        <v>0.117344</v>
      </c>
      <c r="H8">
        <f>0.071616*1</f>
        <v>7.1615999999999999E-2</v>
      </c>
    </row>
    <row r="9" spans="1:8" x14ac:dyDescent="0.3">
      <c r="A9" s="1">
        <v>2000</v>
      </c>
      <c r="B9" s="1">
        <f t="shared" si="1"/>
        <v>1999</v>
      </c>
      <c r="C9" s="1">
        <v>50</v>
      </c>
      <c r="D9" s="1">
        <v>21.222410340224101</v>
      </c>
      <c r="E9" s="1">
        <v>13.020832710000001</v>
      </c>
      <c r="F9">
        <f>0.000042*10^3</f>
        <v>4.1999999999999996E-2</v>
      </c>
      <c r="G9">
        <f>0.09424*1</f>
        <v>9.4240000000000004E-2</v>
      </c>
      <c r="H9">
        <f>0.1536*1</f>
        <v>0.15359999999999999</v>
      </c>
    </row>
    <row r="10" spans="1:8" x14ac:dyDescent="0.3">
      <c r="A10" s="1">
        <v>1024</v>
      </c>
      <c r="B10" s="1">
        <f t="shared" si="1"/>
        <v>1023</v>
      </c>
      <c r="C10" s="1">
        <v>48.761904762</v>
      </c>
      <c r="D10" s="1">
        <v>41.078305800000003</v>
      </c>
      <c r="E10" s="1">
        <v>37.914690870000001</v>
      </c>
      <c r="F10">
        <f>0.000022*10^3</f>
        <v>2.1999999999999999E-2</v>
      </c>
      <c r="G10">
        <f>0.024928*1</f>
        <v>2.4927999999999999E-2</v>
      </c>
      <c r="H10">
        <f>0.027008*1</f>
        <v>2.7008000000000001E-2</v>
      </c>
    </row>
    <row r="11" spans="1:8" x14ac:dyDescent="0.3">
      <c r="A11" s="1">
        <v>1000</v>
      </c>
      <c r="B11" s="1">
        <f t="shared" si="1"/>
        <v>999</v>
      </c>
      <c r="C11" s="1">
        <v>45.454545400000001</v>
      </c>
      <c r="D11" s="1">
        <v>40.270620020000003</v>
      </c>
      <c r="E11" s="1">
        <v>39.308176099999997</v>
      </c>
      <c r="F11">
        <f>0.000022*10^3</f>
        <v>2.1999999999999999E-2</v>
      </c>
      <c r="G11">
        <f>0.024832*1</f>
        <v>2.4832E-2</v>
      </c>
      <c r="H11">
        <f>0.02544*1</f>
        <v>2.5440000000000001E-2</v>
      </c>
    </row>
    <row r="12" spans="1:8" x14ac:dyDescent="0.3">
      <c r="A12" s="1">
        <v>500</v>
      </c>
      <c r="B12" s="1">
        <f t="shared" si="1"/>
        <v>499</v>
      </c>
      <c r="C12" s="1">
        <v>45.454545400000001</v>
      </c>
      <c r="D12" s="1">
        <v>21.057951370000001</v>
      </c>
      <c r="E12" s="1">
        <v>20.345051359999999</v>
      </c>
      <c r="F12">
        <f>0.000011*10^3</f>
        <v>1.0999999999999999E-2</v>
      </c>
      <c r="G12">
        <f>0.023744*1</f>
        <v>2.3744000000000001E-2</v>
      </c>
      <c r="H12">
        <f>0.024576*1</f>
        <v>2.4576000000000001E-2</v>
      </c>
    </row>
    <row r="13" spans="1:8" x14ac:dyDescent="0.3">
      <c r="A13" s="1">
        <v>100</v>
      </c>
      <c r="B13" s="1">
        <f t="shared" si="1"/>
        <v>99</v>
      </c>
      <c r="C13" s="1">
        <v>33.333333000000003</v>
      </c>
      <c r="D13" s="1">
        <v>4.97611457</v>
      </c>
      <c r="E13" s="1">
        <v>4.8374615099999998</v>
      </c>
      <c r="F13">
        <f>0.000003*10^3</f>
        <v>3.0000000000000001E-3</v>
      </c>
      <c r="G13">
        <f>0.020096*1</f>
        <v>2.0095999999999999E-2</v>
      </c>
      <c r="H13">
        <f>0.020672*1</f>
        <v>2.0671999999999999E-2</v>
      </c>
    </row>
    <row r="14" spans="1:8" x14ac:dyDescent="0.3">
      <c r="A14" s="1">
        <v>64</v>
      </c>
      <c r="B14" s="1">
        <f t="shared" si="1"/>
        <v>63</v>
      </c>
      <c r="C14" s="1">
        <v>21.333333</v>
      </c>
      <c r="D14" s="1">
        <v>3.1545741500000002</v>
      </c>
      <c r="E14" s="1">
        <v>3.4246573900000001</v>
      </c>
      <c r="F14">
        <f>0.000003*10^3</f>
        <v>3.0000000000000001E-3</v>
      </c>
      <c r="G14">
        <f>0.02088*1</f>
        <v>2.0879999999999999E-2</v>
      </c>
      <c r="H14">
        <f>0.018688*1</f>
        <v>1.8688E-2</v>
      </c>
    </row>
    <row r="15" spans="1:8" x14ac:dyDescent="0.3">
      <c r="A15" s="1">
        <v>8</v>
      </c>
      <c r="B15" s="1">
        <f t="shared" si="1"/>
        <v>7</v>
      </c>
      <c r="C15" s="1">
        <v>4</v>
      </c>
      <c r="D15" s="1">
        <v>0.64935065999999997</v>
      </c>
      <c r="E15" s="1">
        <v>0.64766838999999998</v>
      </c>
      <c r="F15">
        <f>0.000001*10^3</f>
        <v>1E-3</v>
      </c>
      <c r="G15">
        <f>0.01232*1</f>
        <v>1.2319999999999999E-2</v>
      </c>
      <c r="H15">
        <f>0.012352*1</f>
        <v>1.2352E-2</v>
      </c>
    </row>
    <row r="16" spans="1:8" x14ac:dyDescent="0.3">
      <c r="A16" s="1">
        <v>5</v>
      </c>
      <c r="B16" s="1">
        <f t="shared" si="1"/>
        <v>4</v>
      </c>
      <c r="C16" s="1">
        <v>2.5</v>
      </c>
      <c r="D16" s="1">
        <v>0.35112357999999999</v>
      </c>
      <c r="E16" s="1">
        <v>0.38580247000000001</v>
      </c>
      <c r="F16">
        <f>0.000002*10^3</f>
        <v>2E-3</v>
      </c>
      <c r="G16">
        <f>0.01424*1</f>
        <v>1.4239999999999999E-2</v>
      </c>
      <c r="H16">
        <f>0.01296*1</f>
        <v>1.2959999999999999E-2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2021-12-13T02:50:15Z</dcterms:created>
  <dcterms:modified xsi:type="dcterms:W3CDTF">2021-12-13T17:30:49Z</dcterms:modified>
</cp:coreProperties>
</file>