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NA-Seq" sheetId="1" state="visible" r:id="rId2"/>
    <sheet name="qPCR (Clean)" sheetId="2" state="visible" r:id="rId3"/>
    <sheet name="Raw qPCR" sheetId="3" state="visible" r:id="rId4"/>
    <sheet name="Assay Linearity" sheetId="4" state="visible" r:id="rId5"/>
  </sheets>
  <definedNames>
    <definedName function="false" hidden="true" localSheetId="3" name="_xlnm._FilterDatabase" vbProcedure="false">'Assay Linearity'!$A$1:$H$1</definedName>
    <definedName function="false" hidden="true" localSheetId="1" name="_xlnm._FilterDatabase" vbProcedure="false">'qPCR (Clean)'!$A$1:$J$25</definedName>
    <definedName function="false" hidden="true" localSheetId="2" name="_xlnm._FilterDatabase" vbProcedure="false">'Raw qPCR'!$B$1:$J$25</definedName>
    <definedName function="false" hidden="true" localSheetId="0" name="_xlnm._FilterDatabase" vbProcedure="false">'RNA-Seq'!$A$1:$D$17</definedName>
    <definedName function="false" hidden="false" localSheetId="2" name="_xlnm._FilterDatabase" vbProcedure="false">'Raw qPCR'!$A$1:$J$73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<sst xmlns="http://schemas.openxmlformats.org/spreadsheetml/2006/main" count="484" uniqueCount="35">
  <si>
    <t xml:space="preserve">SampleID</t>
  </si>
  <si>
    <t xml:space="preserve">Type</t>
  </si>
  <si>
    <t xml:space="preserve">Target</t>
  </si>
  <si>
    <t xml:space="preserve">Counts</t>
  </si>
  <si>
    <t xml:space="preserve">Patient 1</t>
  </si>
  <si>
    <t xml:space="preserve">NAP</t>
  </si>
  <si>
    <t xml:space="preserve">hCRISPR: chr9-209</t>
  </si>
  <si>
    <t xml:space="preserve">Patient 2</t>
  </si>
  <si>
    <t xml:space="preserve">Patient 3</t>
  </si>
  <si>
    <t xml:space="preserve">Patient 4</t>
  </si>
  <si>
    <t xml:space="preserve">Tumor</t>
  </si>
  <si>
    <t xml:space="preserve">hCRISPR: chr19-106</t>
  </si>
  <si>
    <t xml:space="preserve">sampleID</t>
  </si>
  <si>
    <t xml:space="preserve">patientID</t>
  </si>
  <si>
    <t xml:space="preserve">Cт Mean</t>
  </si>
  <si>
    <t xml:space="preserve">Cт SD</t>
  </si>
  <si>
    <t xml:space="preserve">Norm. Ct</t>
  </si>
  <si>
    <t xml:space="preserve">Quantity</t>
  </si>
  <si>
    <t xml:space="preserve">Quantity SD</t>
  </si>
  <si>
    <t xml:space="preserve">Norm. quantity</t>
  </si>
  <si>
    <t xml:space="preserve">Sample 1</t>
  </si>
  <si>
    <t xml:space="preserve">Spike-in</t>
  </si>
  <si>
    <t xml:space="preserve">Sample 3</t>
  </si>
  <si>
    <t xml:space="preserve">Sample 5</t>
  </si>
  <si>
    <t xml:space="preserve">Sample 7</t>
  </si>
  <si>
    <t xml:space="preserve">Sample 2</t>
  </si>
  <si>
    <t xml:space="preserve">Sample 4</t>
  </si>
  <si>
    <t xml:space="preserve">Sample 6</t>
  </si>
  <si>
    <t xml:space="preserve">Sample 8</t>
  </si>
  <si>
    <t xml:space="preserve">Cт</t>
  </si>
  <si>
    <t xml:space="preserve">Quantity Mean</t>
  </si>
  <si>
    <t xml:space="preserve">Undetermined</t>
  </si>
  <si>
    <t xml:space="preserve">Quantity_Expected</t>
  </si>
  <si>
    <t xml:space="preserve">Ct Threshold</t>
  </si>
  <si>
    <t xml:space="preserve">Quantity_Calculated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</si>
</sst>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0"/>
    <numFmt numFmtId="166" formatCode="_ * #,##0.00_ ;_ * \-#,##0.00_ ;_ * \-??_ ;_ @_ "/>
    <numFmt numFmtId="167" formatCode="_ * #,##0_ ;_ * \-#,##0_ ;_ * \-??_ ;_ @_ "/>
    <numFmt numFmtId="168" formatCode="0.0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0" xfId="15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6" fillId="0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7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0" activeCellId="0" sqref="C10:C17"/>
    </sheetView>
  </sheetViews>
  <sheetFormatPr defaultColWidth="11.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2.8" hidden="false" customHeight="false" outlineLevel="0" collapsed="false">
      <c r="A2" s="2" t="s">
        <v>4</v>
      </c>
      <c r="B2" s="2" t="s">
        <v>5</v>
      </c>
      <c r="C2" s="3" t="s">
        <v>6</v>
      </c>
      <c r="D2" s="2" t="n">
        <v>15</v>
      </c>
    </row>
    <row r="3" customFormat="false" ht="12.8" hidden="false" customHeight="false" outlineLevel="0" collapsed="false">
      <c r="A3" s="2" t="s">
        <v>7</v>
      </c>
      <c r="B3" s="2" t="s">
        <v>5</v>
      </c>
      <c r="C3" s="3" t="s">
        <v>6</v>
      </c>
      <c r="D3" s="2" t="n">
        <v>140</v>
      </c>
    </row>
    <row r="4" customFormat="false" ht="12.8" hidden="false" customHeight="false" outlineLevel="0" collapsed="false">
      <c r="A4" s="2" t="s">
        <v>8</v>
      </c>
      <c r="B4" s="2" t="s">
        <v>5</v>
      </c>
      <c r="C4" s="3" t="s">
        <v>6</v>
      </c>
      <c r="D4" s="2" t="n">
        <v>29</v>
      </c>
    </row>
    <row r="5" customFormat="false" ht="12.8" hidden="false" customHeight="false" outlineLevel="0" collapsed="false">
      <c r="A5" s="2" t="s">
        <v>9</v>
      </c>
      <c r="B5" s="2" t="s">
        <v>5</v>
      </c>
      <c r="C5" s="3" t="s">
        <v>6</v>
      </c>
      <c r="D5" s="2" t="n">
        <v>19</v>
      </c>
    </row>
    <row r="6" customFormat="false" ht="12.8" hidden="false" customHeight="false" outlineLevel="0" collapsed="false">
      <c r="A6" s="2" t="s">
        <v>4</v>
      </c>
      <c r="B6" s="2" t="s">
        <v>10</v>
      </c>
      <c r="C6" s="3" t="s">
        <v>6</v>
      </c>
      <c r="D6" s="2" t="n">
        <v>616</v>
      </c>
    </row>
    <row r="7" customFormat="false" ht="12.8" hidden="false" customHeight="false" outlineLevel="0" collapsed="false">
      <c r="A7" s="2" t="s">
        <v>7</v>
      </c>
      <c r="B7" s="2" t="s">
        <v>10</v>
      </c>
      <c r="C7" s="3" t="s">
        <v>6</v>
      </c>
      <c r="D7" s="2" t="n">
        <v>632</v>
      </c>
    </row>
    <row r="8" customFormat="false" ht="12.8" hidden="false" customHeight="false" outlineLevel="0" collapsed="false">
      <c r="A8" s="2" t="s">
        <v>8</v>
      </c>
      <c r="B8" s="2" t="s">
        <v>10</v>
      </c>
      <c r="C8" s="3" t="s">
        <v>6</v>
      </c>
      <c r="D8" s="2" t="n">
        <v>18</v>
      </c>
    </row>
    <row r="9" customFormat="false" ht="12.8" hidden="false" customHeight="false" outlineLevel="0" collapsed="false">
      <c r="A9" s="2" t="s">
        <v>9</v>
      </c>
      <c r="B9" s="2" t="s">
        <v>10</v>
      </c>
      <c r="C9" s="3" t="s">
        <v>6</v>
      </c>
      <c r="D9" s="2" t="n">
        <v>623</v>
      </c>
    </row>
    <row r="10" customFormat="false" ht="12.8" hidden="false" customHeight="false" outlineLevel="0" collapsed="false">
      <c r="A10" s="2" t="s">
        <v>4</v>
      </c>
      <c r="B10" s="2" t="s">
        <v>5</v>
      </c>
      <c r="C10" s="3" t="s">
        <v>11</v>
      </c>
      <c r="D10" s="2" t="n">
        <v>531</v>
      </c>
    </row>
    <row r="11" customFormat="false" ht="12.8" hidden="false" customHeight="false" outlineLevel="0" collapsed="false">
      <c r="A11" s="2" t="s">
        <v>7</v>
      </c>
      <c r="B11" s="2" t="s">
        <v>5</v>
      </c>
      <c r="C11" s="3" t="s">
        <v>11</v>
      </c>
      <c r="D11" s="2" t="n">
        <v>779</v>
      </c>
    </row>
    <row r="12" customFormat="false" ht="12.8" hidden="false" customHeight="false" outlineLevel="0" collapsed="false">
      <c r="A12" s="2" t="s">
        <v>8</v>
      </c>
      <c r="B12" s="2" t="s">
        <v>5</v>
      </c>
      <c r="C12" s="3" t="s">
        <v>11</v>
      </c>
      <c r="D12" s="2" t="n">
        <v>603</v>
      </c>
    </row>
    <row r="13" customFormat="false" ht="12.8" hidden="false" customHeight="false" outlineLevel="0" collapsed="false">
      <c r="A13" s="2" t="s">
        <v>9</v>
      </c>
      <c r="B13" s="2" t="s">
        <v>5</v>
      </c>
      <c r="C13" s="3" t="s">
        <v>11</v>
      </c>
      <c r="D13" s="2" t="n">
        <v>187</v>
      </c>
    </row>
    <row r="14" customFormat="false" ht="12.8" hidden="false" customHeight="false" outlineLevel="0" collapsed="false">
      <c r="A14" s="2" t="s">
        <v>4</v>
      </c>
      <c r="B14" s="2" t="s">
        <v>10</v>
      </c>
      <c r="C14" s="3" t="s">
        <v>11</v>
      </c>
      <c r="D14" s="2" t="n">
        <v>3</v>
      </c>
    </row>
    <row r="15" customFormat="false" ht="12.8" hidden="false" customHeight="false" outlineLevel="0" collapsed="false">
      <c r="A15" s="2" t="s">
        <v>7</v>
      </c>
      <c r="B15" s="2" t="s">
        <v>10</v>
      </c>
      <c r="C15" s="3" t="s">
        <v>11</v>
      </c>
      <c r="D15" s="2" t="n">
        <v>630</v>
      </c>
    </row>
    <row r="16" customFormat="false" ht="12.8" hidden="false" customHeight="false" outlineLevel="0" collapsed="false">
      <c r="A16" s="2" t="s">
        <v>8</v>
      </c>
      <c r="B16" s="2" t="s">
        <v>10</v>
      </c>
      <c r="C16" s="3" t="s">
        <v>11</v>
      </c>
      <c r="D16" s="2" t="n">
        <v>0</v>
      </c>
    </row>
    <row r="17" customFormat="false" ht="12.8" hidden="false" customHeight="false" outlineLevel="0" collapsed="false">
      <c r="A17" s="2" t="s">
        <v>9</v>
      </c>
      <c r="B17" s="2" t="s">
        <v>10</v>
      </c>
      <c r="C17" s="3" t="s">
        <v>11</v>
      </c>
      <c r="D17" s="2" t="n">
        <v>8</v>
      </c>
    </row>
  </sheetData>
  <autoFilter ref="A1:D17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1" activeCellId="1" sqref="C10:C17 D21"/>
    </sheetView>
  </sheetViews>
  <sheetFormatPr defaultColWidth="11.625" defaultRowHeight="12.8" zeroHeight="false" outlineLevelRow="0" outlineLevelCol="0"/>
  <cols>
    <col collapsed="false" customWidth="true" hidden="false" outlineLevel="0" max="4" min="4" style="4" width="18.38"/>
    <col collapsed="false" customWidth="true" hidden="false" outlineLevel="0" max="10" min="5" style="5" width="11.52"/>
  </cols>
  <sheetData>
    <row r="1" customFormat="false" ht="12.8" hidden="false" customHeight="false" outlineLevel="0" collapsed="false">
      <c r="A1" s="6" t="s">
        <v>12</v>
      </c>
      <c r="B1" s="6" t="s">
        <v>13</v>
      </c>
      <c r="C1" s="6" t="s">
        <v>1</v>
      </c>
      <c r="D1" s="6" t="s">
        <v>2</v>
      </c>
      <c r="E1" s="7" t="s">
        <v>14</v>
      </c>
      <c r="F1" s="7" t="s">
        <v>15</v>
      </c>
      <c r="G1" s="7" t="s">
        <v>16</v>
      </c>
      <c r="H1" s="7" t="s">
        <v>17</v>
      </c>
      <c r="I1" s="7" t="s">
        <v>18</v>
      </c>
      <c r="J1" s="7" t="s">
        <v>19</v>
      </c>
    </row>
    <row r="2" customFormat="false" ht="12.8" hidden="false" customHeight="false" outlineLevel="0" collapsed="false">
      <c r="A2" s="8" t="s">
        <v>20</v>
      </c>
      <c r="B2" s="3" t="s">
        <v>4</v>
      </c>
      <c r="C2" s="3" t="s">
        <v>5</v>
      </c>
      <c r="D2" s="3" t="s">
        <v>21</v>
      </c>
      <c r="E2" s="9" t="n">
        <v>20.7007503509521</v>
      </c>
      <c r="F2" s="9" t="n">
        <v>0.0742611736059189</v>
      </c>
      <c r="G2" s="10"/>
      <c r="H2" s="9" t="n">
        <v>8463923.46037702</v>
      </c>
      <c r="I2" s="9" t="n">
        <v>403787.200005795</v>
      </c>
      <c r="J2" s="10"/>
    </row>
    <row r="3" customFormat="false" ht="12.8" hidden="false" customHeight="false" outlineLevel="0" collapsed="false">
      <c r="A3" s="8" t="s">
        <v>22</v>
      </c>
      <c r="B3" s="3" t="s">
        <v>7</v>
      </c>
      <c r="C3" s="3" t="s">
        <v>5</v>
      </c>
      <c r="D3" s="3" t="s">
        <v>21</v>
      </c>
      <c r="E3" s="9" t="n">
        <v>21.4281024932861</v>
      </c>
      <c r="F3" s="9" t="n">
        <v>0.428903341293335</v>
      </c>
      <c r="G3" s="10"/>
      <c r="H3" s="9" t="n">
        <v>5419649.33873179</v>
      </c>
      <c r="I3" s="9" t="n">
        <v>1552985.33198339</v>
      </c>
      <c r="J3" s="10"/>
    </row>
    <row r="4" customFormat="false" ht="12.8" hidden="false" customHeight="false" outlineLevel="0" collapsed="false">
      <c r="A4" s="8" t="s">
        <v>23</v>
      </c>
      <c r="B4" s="3" t="s">
        <v>8</v>
      </c>
      <c r="C4" s="3" t="s">
        <v>5</v>
      </c>
      <c r="D4" s="3" t="s">
        <v>21</v>
      </c>
      <c r="E4" s="9" t="n">
        <v>21.1862850189209</v>
      </c>
      <c r="F4" s="9" t="n">
        <v>0.239873319864273</v>
      </c>
      <c r="G4" s="10"/>
      <c r="H4" s="9" t="n">
        <v>6224808.81877454</v>
      </c>
      <c r="I4" s="9" t="n">
        <v>979595.914434911</v>
      </c>
      <c r="J4" s="10"/>
    </row>
    <row r="5" customFormat="false" ht="12.8" hidden="false" customHeight="false" outlineLevel="0" collapsed="false">
      <c r="A5" s="8" t="s">
        <v>24</v>
      </c>
      <c r="B5" s="3" t="s">
        <v>9</v>
      </c>
      <c r="C5" s="3" t="s">
        <v>5</v>
      </c>
      <c r="D5" s="3" t="s">
        <v>21</v>
      </c>
      <c r="E5" s="9" t="n">
        <v>21.0370655059814</v>
      </c>
      <c r="F5" s="9" t="n">
        <v>0.253987938165665</v>
      </c>
      <c r="G5" s="10"/>
      <c r="H5" s="9" t="n">
        <v>6861170.33534061</v>
      </c>
      <c r="I5" s="9" t="n">
        <v>1078602.62516645</v>
      </c>
      <c r="J5" s="10"/>
    </row>
    <row r="6" customFormat="false" ht="12.8" hidden="false" customHeight="false" outlineLevel="0" collapsed="false">
      <c r="A6" s="8" t="s">
        <v>25</v>
      </c>
      <c r="B6" s="3" t="s">
        <v>4</v>
      </c>
      <c r="C6" s="3" t="s">
        <v>10</v>
      </c>
      <c r="D6" s="3" t="s">
        <v>21</v>
      </c>
      <c r="E6" s="9" t="n">
        <v>21.2430629730225</v>
      </c>
      <c r="F6" s="9" t="n">
        <v>0.0697926059365273</v>
      </c>
      <c r="G6" s="10"/>
      <c r="H6" s="11" t="n">
        <v>5215787.39429492</v>
      </c>
      <c r="I6" s="11" t="n">
        <v>230660.665248318</v>
      </c>
      <c r="J6" s="10"/>
    </row>
    <row r="7" customFormat="false" ht="12.8" hidden="false" customHeight="false" outlineLevel="0" collapsed="false">
      <c r="A7" s="8" t="s">
        <v>26</v>
      </c>
      <c r="B7" s="3" t="s">
        <v>7</v>
      </c>
      <c r="C7" s="3" t="s">
        <v>10</v>
      </c>
      <c r="D7" s="3" t="s">
        <v>21</v>
      </c>
      <c r="E7" s="9" t="n">
        <v>21.4128475189209</v>
      </c>
      <c r="F7" s="9" t="n">
        <v>0.0819309651851654</v>
      </c>
      <c r="G7" s="10"/>
      <c r="H7" s="11" t="n">
        <v>4681043.45384573</v>
      </c>
      <c r="I7" s="11" t="n">
        <v>245840.293591323</v>
      </c>
      <c r="J7" s="10"/>
    </row>
    <row r="8" customFormat="false" ht="12.8" hidden="false" customHeight="false" outlineLevel="0" collapsed="false">
      <c r="A8" s="8" t="s">
        <v>27</v>
      </c>
      <c r="B8" s="3" t="s">
        <v>8</v>
      </c>
      <c r="C8" s="3" t="s">
        <v>10</v>
      </c>
      <c r="D8" s="3" t="s">
        <v>21</v>
      </c>
      <c r="E8" s="9" t="n">
        <v>22.7207927703857</v>
      </c>
      <c r="F8" s="9" t="n">
        <v>0.422973841428757</v>
      </c>
      <c r="G8" s="10"/>
      <c r="H8" s="11" t="n">
        <v>2076097.78980285</v>
      </c>
      <c r="I8" s="11" t="n">
        <v>519854.247473526</v>
      </c>
      <c r="J8" s="10"/>
    </row>
    <row r="9" customFormat="false" ht="12.8" hidden="false" customHeight="false" outlineLevel="0" collapsed="false">
      <c r="A9" s="8" t="s">
        <v>28</v>
      </c>
      <c r="B9" s="3" t="s">
        <v>9</v>
      </c>
      <c r="C9" s="3" t="s">
        <v>10</v>
      </c>
      <c r="D9" s="3" t="s">
        <v>21</v>
      </c>
      <c r="E9" s="9" t="n">
        <v>20.9806613922119</v>
      </c>
      <c r="F9" s="9" t="n">
        <v>0.293276995420456</v>
      </c>
      <c r="G9" s="10"/>
      <c r="H9" s="11" t="n">
        <v>6234710.7432793</v>
      </c>
      <c r="I9" s="11" t="n">
        <v>1142912.55874281</v>
      </c>
      <c r="J9" s="10"/>
    </row>
    <row r="10" customFormat="false" ht="12.8" hidden="false" customHeight="false" outlineLevel="0" collapsed="false">
      <c r="A10" s="8" t="s">
        <v>20</v>
      </c>
      <c r="B10" s="3" t="s">
        <v>4</v>
      </c>
      <c r="C10" s="3" t="s">
        <v>5</v>
      </c>
      <c r="D10" s="3" t="s">
        <v>6</v>
      </c>
      <c r="E10" s="9" t="n">
        <v>42.3</v>
      </c>
      <c r="F10" s="9" t="n">
        <v>1.3</v>
      </c>
      <c r="G10" s="9" t="n">
        <v>21.6</v>
      </c>
      <c r="H10" s="9" t="n">
        <v>10</v>
      </c>
      <c r="I10" s="9" t="n">
        <v>8</v>
      </c>
      <c r="J10" s="11" t="n">
        <v>1E-006</v>
      </c>
    </row>
    <row r="11" customFormat="false" ht="12.8" hidden="false" customHeight="false" outlineLevel="0" collapsed="false">
      <c r="A11" s="8" t="s">
        <v>22</v>
      </c>
      <c r="B11" s="3" t="s">
        <v>7</v>
      </c>
      <c r="C11" s="3" t="s">
        <v>5</v>
      </c>
      <c r="D11" s="3" t="s">
        <v>6</v>
      </c>
      <c r="E11" s="9" t="n">
        <v>36.1</v>
      </c>
      <c r="F11" s="9" t="n">
        <v>1</v>
      </c>
      <c r="G11" s="9" t="n">
        <v>14.6</v>
      </c>
      <c r="H11" s="9" t="n">
        <v>514</v>
      </c>
      <c r="I11" s="9" t="n">
        <v>340</v>
      </c>
      <c r="J11" s="11" t="n">
        <v>9E-005</v>
      </c>
    </row>
    <row r="12" customFormat="false" ht="12.8" hidden="false" customHeight="false" outlineLevel="0" collapsed="false">
      <c r="A12" s="8" t="s">
        <v>23</v>
      </c>
      <c r="B12" s="3" t="s">
        <v>8</v>
      </c>
      <c r="C12" s="3" t="s">
        <v>5</v>
      </c>
      <c r="D12" s="3" t="s">
        <v>6</v>
      </c>
      <c r="E12" s="9" t="n">
        <v>40.2</v>
      </c>
      <c r="F12" s="9" t="n">
        <v>2.2</v>
      </c>
      <c r="G12" s="9" t="n">
        <v>19</v>
      </c>
      <c r="H12" s="9" t="n">
        <v>48</v>
      </c>
      <c r="I12" s="9" t="n">
        <v>37</v>
      </c>
      <c r="J12" s="11" t="n">
        <v>8E-006</v>
      </c>
    </row>
    <row r="13" customFormat="false" ht="12.8" hidden="false" customHeight="false" outlineLevel="0" collapsed="false">
      <c r="A13" s="8" t="s">
        <v>24</v>
      </c>
      <c r="B13" s="3" t="s">
        <v>9</v>
      </c>
      <c r="C13" s="3" t="s">
        <v>5</v>
      </c>
      <c r="D13" s="3" t="s">
        <v>6</v>
      </c>
      <c r="E13" s="9" t="n">
        <v>40.2</v>
      </c>
      <c r="F13" s="9" t="n">
        <v>4.7</v>
      </c>
      <c r="G13" s="9" t="n">
        <v>19.1</v>
      </c>
      <c r="H13" s="9" t="n">
        <v>139</v>
      </c>
      <c r="I13" s="9" t="n">
        <v>192</v>
      </c>
      <c r="J13" s="11" t="n">
        <v>2E-005</v>
      </c>
    </row>
    <row r="14" customFormat="false" ht="12.8" hidden="false" customHeight="false" outlineLevel="0" collapsed="false">
      <c r="A14" s="8" t="s">
        <v>25</v>
      </c>
      <c r="B14" s="3" t="s">
        <v>4</v>
      </c>
      <c r="C14" s="3" t="s">
        <v>10</v>
      </c>
      <c r="D14" s="3" t="s">
        <v>6</v>
      </c>
      <c r="E14" s="9" t="n">
        <v>31.9</v>
      </c>
      <c r="F14" s="9" t="n">
        <v>0.3</v>
      </c>
      <c r="G14" s="9" t="n">
        <v>10.6</v>
      </c>
      <c r="H14" s="9" t="n">
        <v>7015</v>
      </c>
      <c r="I14" s="9" t="n">
        <v>1492</v>
      </c>
      <c r="J14" s="11" t="n">
        <v>0.001</v>
      </c>
    </row>
    <row r="15" customFormat="false" ht="12.8" hidden="false" customHeight="false" outlineLevel="0" collapsed="false">
      <c r="A15" s="8" t="s">
        <v>26</v>
      </c>
      <c r="B15" s="3" t="s">
        <v>7</v>
      </c>
      <c r="C15" s="3" t="s">
        <v>10</v>
      </c>
      <c r="D15" s="3" t="s">
        <v>6</v>
      </c>
      <c r="E15" s="9" t="n">
        <v>32.1</v>
      </c>
      <c r="F15" s="9" t="n">
        <v>0.7</v>
      </c>
      <c r="G15" s="9" t="n">
        <v>10.7</v>
      </c>
      <c r="H15" s="9" t="n">
        <v>6154</v>
      </c>
      <c r="I15" s="9" t="n">
        <v>2381</v>
      </c>
      <c r="J15" s="11" t="n">
        <v>0.001</v>
      </c>
    </row>
    <row r="16" customFormat="false" ht="12.8" hidden="false" customHeight="false" outlineLevel="0" collapsed="false">
      <c r="A16" s="8" t="s">
        <v>27</v>
      </c>
      <c r="B16" s="3" t="s">
        <v>8</v>
      </c>
      <c r="C16" s="3" t="s">
        <v>10</v>
      </c>
      <c r="D16" s="3" t="s">
        <v>6</v>
      </c>
      <c r="E16" s="9" t="n">
        <v>38.1</v>
      </c>
      <c r="F16" s="9" t="n">
        <v>0.3</v>
      </c>
      <c r="G16" s="9" t="n">
        <v>15.3</v>
      </c>
      <c r="H16" s="9" t="n">
        <v>122</v>
      </c>
      <c r="I16" s="9" t="n">
        <v>22</v>
      </c>
      <c r="J16" s="11" t="n">
        <v>6E-005</v>
      </c>
    </row>
    <row r="17" customFormat="false" ht="12.8" hidden="false" customHeight="false" outlineLevel="0" collapsed="false">
      <c r="A17" s="8" t="s">
        <v>28</v>
      </c>
      <c r="B17" s="3" t="s">
        <v>9</v>
      </c>
      <c r="C17" s="3" t="s">
        <v>10</v>
      </c>
      <c r="D17" s="3" t="s">
        <v>6</v>
      </c>
      <c r="E17" s="10" t="n">
        <v>33.9</v>
      </c>
      <c r="F17" s="10" t="n">
        <v>0.9</v>
      </c>
      <c r="G17" s="10" t="n">
        <v>13</v>
      </c>
      <c r="H17" s="10" t="n">
        <v>1983</v>
      </c>
      <c r="I17" s="10" t="n">
        <v>977</v>
      </c>
      <c r="J17" s="10" t="n">
        <v>0.0003</v>
      </c>
    </row>
    <row r="18" customFormat="false" ht="12.8" hidden="false" customHeight="false" outlineLevel="0" collapsed="false">
      <c r="A18" s="8" t="s">
        <v>20</v>
      </c>
      <c r="B18" s="3" t="s">
        <v>4</v>
      </c>
      <c r="C18" s="3" t="s">
        <v>5</v>
      </c>
      <c r="D18" s="3" t="s">
        <v>11</v>
      </c>
      <c r="E18" s="9" t="n">
        <v>34.5669212341309</v>
      </c>
      <c r="F18" s="9" t="n">
        <v>1.31142556667328</v>
      </c>
      <c r="G18" s="9" t="n">
        <v>34.5669212341309</v>
      </c>
      <c r="H18" s="9" t="n">
        <v>1839.53686011759</v>
      </c>
      <c r="I18" s="9" t="n">
        <v>1343.77378369977</v>
      </c>
      <c r="J18" s="11" t="n">
        <v>0.000217338550936713</v>
      </c>
    </row>
    <row r="19" customFormat="false" ht="12.8" hidden="false" customHeight="false" outlineLevel="0" collapsed="false">
      <c r="A19" s="8" t="s">
        <v>22</v>
      </c>
      <c r="B19" s="3" t="s">
        <v>7</v>
      </c>
      <c r="C19" s="3" t="s">
        <v>5</v>
      </c>
      <c r="D19" s="3" t="s">
        <v>11</v>
      </c>
      <c r="E19" s="9" t="n">
        <v>39.0680084228516</v>
      </c>
      <c r="F19" s="9" t="n">
        <v>3.40813827514648</v>
      </c>
      <c r="G19" s="9" t="n">
        <v>39.0680084228516</v>
      </c>
      <c r="H19" s="9" t="n">
        <v>293.417883377036</v>
      </c>
      <c r="I19" s="9" t="n">
        <v>442.879199745238</v>
      </c>
      <c r="J19" s="11" t="n">
        <v>5.41396435522333E-005</v>
      </c>
    </row>
    <row r="20" customFormat="false" ht="12.8" hidden="false" customHeight="false" outlineLevel="0" collapsed="false">
      <c r="A20" s="8" t="s">
        <v>23</v>
      </c>
      <c r="B20" s="3" t="s">
        <v>8</v>
      </c>
      <c r="C20" s="3" t="s">
        <v>5</v>
      </c>
      <c r="D20" s="3" t="s">
        <v>11</v>
      </c>
      <c r="E20" s="9" t="n">
        <v>36.7791557312012</v>
      </c>
      <c r="F20" s="9" t="n">
        <v>1.41638314723969</v>
      </c>
      <c r="G20" s="9" t="n">
        <v>36.7791557312012</v>
      </c>
      <c r="H20" s="9" t="n">
        <v>474.445045321026</v>
      </c>
      <c r="I20" s="9" t="n">
        <v>442.992332555196</v>
      </c>
      <c r="J20" s="11" t="n">
        <v>7.6218412345462E-005</v>
      </c>
    </row>
    <row r="21" customFormat="false" ht="12.8" hidden="false" customHeight="false" outlineLevel="0" collapsed="false">
      <c r="A21" s="8" t="s">
        <v>24</v>
      </c>
      <c r="B21" s="3" t="s">
        <v>9</v>
      </c>
      <c r="C21" s="3" t="s">
        <v>5</v>
      </c>
      <c r="D21" s="3" t="s">
        <v>11</v>
      </c>
      <c r="E21" s="9" t="n">
        <v>35.2369956970215</v>
      </c>
      <c r="F21" s="9" t="n">
        <v>1.90705275535584</v>
      </c>
      <c r="G21" s="9" t="n">
        <v>35.2369956970215</v>
      </c>
      <c r="H21" s="9" t="n">
        <v>1405.6808453145</v>
      </c>
      <c r="I21" s="9" t="n">
        <v>1119.43993889571</v>
      </c>
      <c r="J21" s="11" t="n">
        <v>0.000204874791997817</v>
      </c>
    </row>
    <row r="22" customFormat="false" ht="12.8" hidden="false" customHeight="false" outlineLevel="0" collapsed="false">
      <c r="A22" s="8" t="s">
        <v>25</v>
      </c>
      <c r="B22" s="3" t="s">
        <v>4</v>
      </c>
      <c r="C22" s="3" t="s">
        <v>10</v>
      </c>
      <c r="D22" s="3" t="s">
        <v>11</v>
      </c>
      <c r="E22" s="9" t="n">
        <v>36.1478004455566</v>
      </c>
      <c r="F22" s="9" t="n">
        <v>0.534253597259522</v>
      </c>
      <c r="G22" s="9" t="n">
        <v>36.1478004455566</v>
      </c>
      <c r="H22" s="9" t="n">
        <v>557.206234079473</v>
      </c>
      <c r="I22" s="9" t="n">
        <v>205.867858985199</v>
      </c>
      <c r="J22" s="11" t="n">
        <v>0.000106830703009281</v>
      </c>
    </row>
    <row r="23" customFormat="false" ht="12.8" hidden="false" customHeight="false" outlineLevel="0" collapsed="false">
      <c r="A23" s="8" t="s">
        <v>26</v>
      </c>
      <c r="B23" s="3" t="s">
        <v>7</v>
      </c>
      <c r="C23" s="3" t="s">
        <v>10</v>
      </c>
      <c r="D23" s="3" t="s">
        <v>11</v>
      </c>
      <c r="E23" s="9" t="n">
        <v>34.7060890197754</v>
      </c>
      <c r="F23" s="9" t="n">
        <v>1.47021496295929</v>
      </c>
      <c r="G23" s="9" t="n">
        <v>34.7060890197754</v>
      </c>
      <c r="H23" s="9" t="n">
        <v>1757.46064443045</v>
      </c>
      <c r="I23" s="9" t="n">
        <v>1352.86485998705</v>
      </c>
      <c r="J23" s="11" t="n">
        <v>0.000375442070076619</v>
      </c>
    </row>
    <row r="24" customFormat="false" ht="12.8" hidden="false" customHeight="false" outlineLevel="0" collapsed="false">
      <c r="A24" s="8" t="s">
        <v>27</v>
      </c>
      <c r="B24" s="3" t="s">
        <v>8</v>
      </c>
      <c r="C24" s="3" t="s">
        <v>10</v>
      </c>
      <c r="D24" s="3" t="s">
        <v>11</v>
      </c>
      <c r="E24" s="9" t="n">
        <v>43.0516586303711</v>
      </c>
      <c r="F24" s="9"/>
      <c r="G24" s="9" t="n">
        <v>43.0516586303711</v>
      </c>
      <c r="H24" s="9" t="n">
        <v>6.75360250494686</v>
      </c>
      <c r="I24" s="9"/>
      <c r="J24" s="11" t="n">
        <v>3.25302716380628E-006</v>
      </c>
    </row>
    <row r="25" customFormat="false" ht="12.8" hidden="false" customHeight="false" outlineLevel="0" collapsed="false">
      <c r="A25" s="8" t="s">
        <v>28</v>
      </c>
      <c r="B25" s="3" t="s">
        <v>9</v>
      </c>
      <c r="C25" s="3" t="s">
        <v>10</v>
      </c>
      <c r="D25" s="3" t="s">
        <v>11</v>
      </c>
      <c r="E25" s="10" t="n">
        <v>39.0398216247559</v>
      </c>
      <c r="F25" s="10" t="n">
        <v>2.80359745025635</v>
      </c>
      <c r="G25" s="10" t="n">
        <v>39.0398216247559</v>
      </c>
      <c r="H25" s="10" t="n">
        <v>224.582108933309</v>
      </c>
      <c r="I25" s="10" t="n">
        <v>327.894687265311</v>
      </c>
      <c r="J25" s="10" t="n">
        <v>3.60212555450784E-005</v>
      </c>
    </row>
  </sheetData>
  <autoFilter ref="A1:J25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73"/>
  <sheetViews>
    <sheetView showFormulas="false" showGridLines="true" showRowColHeaders="true" showZeros="true" rightToLeft="false" tabSelected="false" showOutlineSymbols="true" defaultGridColor="true" view="normal" topLeftCell="A16" colorId="64" zoomScale="100" zoomScaleNormal="100" zoomScalePageLayoutView="100" workbookViewId="0">
      <selection pane="topLeft" activeCell="E34" activeCellId="1" sqref="C10:C17 E34"/>
    </sheetView>
  </sheetViews>
  <sheetFormatPr defaultColWidth="11.625" defaultRowHeight="12.8" zeroHeight="false" outlineLevelRow="0" outlineLevelCol="0"/>
  <sheetData>
    <row r="1" customFormat="false" ht="13.8" hidden="false" customHeight="false" outlineLevel="0" collapsed="false">
      <c r="A1" s="6" t="s">
        <v>13</v>
      </c>
      <c r="B1" s="1" t="s">
        <v>0</v>
      </c>
      <c r="C1" s="1" t="s">
        <v>2</v>
      </c>
      <c r="D1" s="1" t="s">
        <v>1</v>
      </c>
      <c r="E1" s="1" t="s">
        <v>29</v>
      </c>
      <c r="F1" s="1" t="s">
        <v>14</v>
      </c>
      <c r="G1" s="1" t="s">
        <v>15</v>
      </c>
      <c r="H1" s="12" t="s">
        <v>17</v>
      </c>
      <c r="I1" s="1" t="s">
        <v>30</v>
      </c>
      <c r="J1" s="1" t="s">
        <v>18</v>
      </c>
    </row>
    <row r="2" customFormat="false" ht="13.8" hidden="false" customHeight="false" outlineLevel="0" collapsed="false">
      <c r="A2" s="3" t="s">
        <v>4</v>
      </c>
      <c r="B2" s="13" t="s">
        <v>20</v>
      </c>
      <c r="C2" s="3" t="s">
        <v>21</v>
      </c>
      <c r="D2" s="3" t="s">
        <v>5</v>
      </c>
      <c r="E2" s="14" t="n">
        <v>20.6372375488281</v>
      </c>
      <c r="F2" s="14" t="n">
        <v>20.7007503509521</v>
      </c>
      <c r="G2" s="14" t="n">
        <v>0.0742611736059189</v>
      </c>
      <c r="H2" s="15" t="n">
        <f aca="false">10^((E2- 45.316)/(-3.5534))</f>
        <v>8812769.5526317</v>
      </c>
      <c r="I2" s="16" t="n">
        <f aca="false">AVERAGE(H2:H4)</f>
        <v>8463923.46037701</v>
      </c>
      <c r="J2" s="16" t="n">
        <f aca="false">STDEV(H2:H4)</f>
        <v>403787.200005794</v>
      </c>
    </row>
    <row r="3" customFormat="false" ht="13.8" hidden="false" customHeight="false" outlineLevel="0" collapsed="false">
      <c r="A3" s="3" t="s">
        <v>4</v>
      </c>
      <c r="B3" s="13" t="s">
        <v>20</v>
      </c>
      <c r="C3" s="3" t="s">
        <v>21</v>
      </c>
      <c r="D3" s="3" t="s">
        <v>5</v>
      </c>
      <c r="E3" s="14" t="n">
        <v>20.6826152801514</v>
      </c>
      <c r="F3" s="14" t="n">
        <v>20.7007503509521</v>
      </c>
      <c r="G3" s="14" t="n">
        <v>0.0742611736059189</v>
      </c>
      <c r="H3" s="15" t="n">
        <f aca="false">10^((E3- 45.316)/(-3.5534))</f>
        <v>8557406.93867094</v>
      </c>
    </row>
    <row r="4" customFormat="false" ht="13.8" hidden="false" customHeight="false" outlineLevel="0" collapsed="false">
      <c r="A4" s="3" t="s">
        <v>4</v>
      </c>
      <c r="B4" s="13" t="s">
        <v>20</v>
      </c>
      <c r="C4" s="3" t="s">
        <v>21</v>
      </c>
      <c r="D4" s="3" t="s">
        <v>5</v>
      </c>
      <c r="E4" s="14" t="n">
        <v>20.7824001312256</v>
      </c>
      <c r="F4" s="14" t="n">
        <v>20.7007503509521</v>
      </c>
      <c r="G4" s="14" t="n">
        <v>0.0742611736059189</v>
      </c>
      <c r="H4" s="15" t="n">
        <f aca="false">10^((E4- 45.316)/(-3.5534))</f>
        <v>8021593.88982838</v>
      </c>
    </row>
    <row r="5" customFormat="false" ht="13.8" hidden="false" customHeight="false" outlineLevel="0" collapsed="false">
      <c r="A5" s="3" t="s">
        <v>4</v>
      </c>
      <c r="B5" s="13" t="s">
        <v>25</v>
      </c>
      <c r="C5" s="3" t="s">
        <v>21</v>
      </c>
      <c r="D5" s="3" t="s">
        <v>10</v>
      </c>
      <c r="E5" s="14" t="n">
        <v>21.1830902099609</v>
      </c>
      <c r="F5" s="14" t="n">
        <v>21.2430629730225</v>
      </c>
      <c r="G5" s="14" t="n">
        <v>0.0697926059365273</v>
      </c>
      <c r="H5" s="15" t="n">
        <f aca="false">10^((E5- 45.316)/(-3.5534))</f>
        <v>6187257.9768808</v>
      </c>
      <c r="I5" s="16" t="n">
        <f aca="false">AVERAGE(H5:H7)</f>
        <v>5955458.30918794</v>
      </c>
      <c r="J5" s="16" t="n">
        <f aca="false">STDEV(H5:H7)</f>
        <v>267208.657233944</v>
      </c>
    </row>
    <row r="6" customFormat="false" ht="13.8" hidden="false" customHeight="false" outlineLevel="0" collapsed="false">
      <c r="A6" s="3" t="s">
        <v>4</v>
      </c>
      <c r="B6" s="13" t="s">
        <v>25</v>
      </c>
      <c r="C6" s="3" t="s">
        <v>21</v>
      </c>
      <c r="D6" s="3" t="s">
        <v>10</v>
      </c>
      <c r="E6" s="14" t="n">
        <v>21.2264289855957</v>
      </c>
      <c r="F6" s="14" t="n">
        <v>21.2430629730225</v>
      </c>
      <c r="G6" s="14" t="n">
        <v>0.0697926059365273</v>
      </c>
      <c r="H6" s="15" t="n">
        <f aca="false">10^((E6- 45.316)/(-3.5534))</f>
        <v>6015916.49768208</v>
      </c>
    </row>
    <row r="7" customFormat="false" ht="13.8" hidden="false" customHeight="false" outlineLevel="0" collapsed="false">
      <c r="A7" s="3" t="s">
        <v>4</v>
      </c>
      <c r="B7" s="13" t="s">
        <v>25</v>
      </c>
      <c r="C7" s="3" t="s">
        <v>21</v>
      </c>
      <c r="D7" s="3" t="s">
        <v>10</v>
      </c>
      <c r="E7" s="14" t="n">
        <v>21.3196697235107</v>
      </c>
      <c r="F7" s="14" t="n">
        <v>21.2430629730225</v>
      </c>
      <c r="G7" s="14" t="n">
        <v>0.0697926059365273</v>
      </c>
      <c r="H7" s="15" t="n">
        <f aca="false">10^((E7- 45.316)/(-3.5534))</f>
        <v>5663200.45300094</v>
      </c>
    </row>
    <row r="8" customFormat="false" ht="13.8" hidden="false" customHeight="false" outlineLevel="0" collapsed="false">
      <c r="A8" s="3" t="s">
        <v>7</v>
      </c>
      <c r="B8" s="13" t="s">
        <v>22</v>
      </c>
      <c r="C8" s="3" t="s">
        <v>21</v>
      </c>
      <c r="D8" s="3" t="s">
        <v>5</v>
      </c>
      <c r="E8" s="14" t="n">
        <v>21.8031406402588</v>
      </c>
      <c r="F8" s="14" t="n">
        <v>21.4281024932861</v>
      </c>
      <c r="G8" s="14" t="n">
        <v>0.428903341293335</v>
      </c>
      <c r="H8" s="15" t="n">
        <f aca="false">10^((E8- 45.316)/(-3.5534))</f>
        <v>4140027.75959418</v>
      </c>
      <c r="I8" s="16" t="n">
        <f aca="false">AVERAGE(H8:H10)</f>
        <v>5419649.33873178</v>
      </c>
      <c r="J8" s="16" t="n">
        <f aca="false">STDEV(H8:H10)</f>
        <v>1552985.33198339</v>
      </c>
    </row>
    <row r="9" customFormat="false" ht="13.8" hidden="false" customHeight="false" outlineLevel="0" collapsed="false">
      <c r="A9" s="3" t="s">
        <v>7</v>
      </c>
      <c r="B9" s="13" t="s">
        <v>22</v>
      </c>
      <c r="C9" s="3" t="s">
        <v>21</v>
      </c>
      <c r="D9" s="3" t="s">
        <v>5</v>
      </c>
      <c r="E9" s="14" t="n">
        <v>20.9604625701904</v>
      </c>
      <c r="F9" s="14" t="n">
        <v>21.4281024932861</v>
      </c>
      <c r="G9" s="14" t="n">
        <v>0.428903341293335</v>
      </c>
      <c r="H9" s="15" t="n">
        <f aca="false">10^((E9- 45.316)/(-3.5534))</f>
        <v>7147435.26680771</v>
      </c>
    </row>
    <row r="10" customFormat="false" ht="13.8" hidden="false" customHeight="false" outlineLevel="0" collapsed="false">
      <c r="A10" s="3" t="s">
        <v>7</v>
      </c>
      <c r="B10" s="13" t="s">
        <v>22</v>
      </c>
      <c r="C10" s="3" t="s">
        <v>21</v>
      </c>
      <c r="D10" s="3" t="s">
        <v>5</v>
      </c>
      <c r="E10" s="14" t="n">
        <v>21.5207061767578</v>
      </c>
      <c r="F10" s="14" t="n">
        <v>21.4281024932861</v>
      </c>
      <c r="G10" s="14" t="n">
        <v>0.428903341293335</v>
      </c>
      <c r="H10" s="15" t="n">
        <f aca="false">10^((E10- 45.316)/(-3.5534))</f>
        <v>4971484.98979345</v>
      </c>
    </row>
    <row r="11" customFormat="false" ht="13.8" hidden="false" customHeight="false" outlineLevel="0" collapsed="false">
      <c r="A11" s="3" t="s">
        <v>7</v>
      </c>
      <c r="B11" s="13" t="s">
        <v>26</v>
      </c>
      <c r="C11" s="3" t="s">
        <v>21</v>
      </c>
      <c r="D11" s="3" t="s">
        <v>10</v>
      </c>
      <c r="E11" s="14" t="n">
        <v>21.4901008605957</v>
      </c>
      <c r="F11" s="14" t="n">
        <v>21.4128475189209</v>
      </c>
      <c r="G11" s="14" t="n">
        <v>0.0819309651851654</v>
      </c>
      <c r="H11" s="15" t="n">
        <f aca="false">10^((E11- 45.316)/(-3.5534))</f>
        <v>5071064.08916098</v>
      </c>
      <c r="I11" s="16" t="n">
        <f aca="false">AVERAGE(H11:H13)</f>
        <v>5336414.71484462</v>
      </c>
      <c r="J11" s="16" t="n">
        <f aca="false">STDEV(H11:H13)</f>
        <v>284390.38095673</v>
      </c>
    </row>
    <row r="12" customFormat="false" ht="13.8" hidden="false" customHeight="false" outlineLevel="0" collapsed="false">
      <c r="A12" s="3" t="s">
        <v>7</v>
      </c>
      <c r="B12" s="13" t="s">
        <v>26</v>
      </c>
      <c r="C12" s="3" t="s">
        <v>21</v>
      </c>
      <c r="D12" s="3" t="s">
        <v>10</v>
      </c>
      <c r="E12" s="14" t="n">
        <v>21.4215068817139</v>
      </c>
      <c r="F12" s="14" t="n">
        <v>21.4128475189209</v>
      </c>
      <c r="G12" s="14" t="n">
        <v>0.0819309651851654</v>
      </c>
      <c r="H12" s="15" t="n">
        <f aca="false">10^((E12- 45.316)/(-3.5534))</f>
        <v>5301549.96421596</v>
      </c>
    </row>
    <row r="13" customFormat="false" ht="13.8" hidden="false" customHeight="false" outlineLevel="0" collapsed="false">
      <c r="A13" s="3" t="s">
        <v>7</v>
      </c>
      <c r="B13" s="13" t="s">
        <v>26</v>
      </c>
      <c r="C13" s="3" t="s">
        <v>21</v>
      </c>
      <c r="D13" s="3" t="s">
        <v>10</v>
      </c>
      <c r="E13" s="14" t="n">
        <v>21.3269271850586</v>
      </c>
      <c r="F13" s="14" t="n">
        <v>21.4128475189209</v>
      </c>
      <c r="G13" s="14" t="n">
        <v>0.0819309651851654</v>
      </c>
      <c r="H13" s="15" t="n">
        <f aca="false">10^((E13- 45.316)/(-3.5534))</f>
        <v>5636630.09115691</v>
      </c>
    </row>
    <row r="14" customFormat="false" ht="13.8" hidden="false" customHeight="false" outlineLevel="0" collapsed="false">
      <c r="A14" s="3" t="s">
        <v>8</v>
      </c>
      <c r="B14" s="13" t="s">
        <v>23</v>
      </c>
      <c r="C14" s="3" t="s">
        <v>21</v>
      </c>
      <c r="D14" s="3" t="s">
        <v>5</v>
      </c>
      <c r="E14" s="14" t="n">
        <v>21.2192935943604</v>
      </c>
      <c r="F14" s="14" t="n">
        <v>21.1862850189209</v>
      </c>
      <c r="G14" s="14" t="n">
        <v>0.239873319864273</v>
      </c>
      <c r="H14" s="15" t="n">
        <f aca="false">10^((E14- 45.316)/(-3.5534))</f>
        <v>6043796.67879933</v>
      </c>
      <c r="I14" s="16" t="n">
        <f aca="false">AVERAGE(H14:H16)</f>
        <v>6224808.81877453</v>
      </c>
      <c r="J14" s="16" t="n">
        <f aca="false">STDEV(H14:H16)</f>
        <v>979595.914434913</v>
      </c>
    </row>
    <row r="15" customFormat="false" ht="13.8" hidden="false" customHeight="false" outlineLevel="0" collapsed="false">
      <c r="A15" s="3" t="s">
        <v>8</v>
      </c>
      <c r="B15" s="13" t="s">
        <v>23</v>
      </c>
      <c r="C15" s="3" t="s">
        <v>21</v>
      </c>
      <c r="D15" s="3" t="s">
        <v>5</v>
      </c>
      <c r="E15" s="14" t="n">
        <v>21.4079456329346</v>
      </c>
      <c r="F15" s="14" t="n">
        <v>21.1862850189209</v>
      </c>
      <c r="G15" s="14" t="n">
        <v>0.239873319864273</v>
      </c>
      <c r="H15" s="15" t="n">
        <f aca="false">10^((E15- 45.316)/(-3.5534))</f>
        <v>5348343.27104846</v>
      </c>
    </row>
    <row r="16" customFormat="false" ht="13.8" hidden="false" customHeight="false" outlineLevel="0" collapsed="false">
      <c r="A16" s="3" t="s">
        <v>8</v>
      </c>
      <c r="B16" s="13" t="s">
        <v>23</v>
      </c>
      <c r="C16" s="3" t="s">
        <v>21</v>
      </c>
      <c r="D16" s="3" t="s">
        <v>5</v>
      </c>
      <c r="E16" s="14" t="n">
        <v>20.9316177368164</v>
      </c>
      <c r="F16" s="14" t="n">
        <v>21.1862850189209</v>
      </c>
      <c r="G16" s="14" t="n">
        <v>0.239873319864273</v>
      </c>
      <c r="H16" s="15" t="n">
        <f aca="false">10^((E16- 45.316)/(-3.5534))</f>
        <v>7282286.50647578</v>
      </c>
    </row>
    <row r="17" customFormat="false" ht="13.8" hidden="false" customHeight="false" outlineLevel="0" collapsed="false">
      <c r="A17" s="3" t="s">
        <v>8</v>
      </c>
      <c r="B17" s="13" t="s">
        <v>27</v>
      </c>
      <c r="C17" s="3" t="s">
        <v>21</v>
      </c>
      <c r="D17" s="3" t="s">
        <v>10</v>
      </c>
      <c r="E17" s="14" t="n">
        <v>23.1991329193115</v>
      </c>
      <c r="F17" s="14" t="n">
        <v>22.7207927703857</v>
      </c>
      <c r="G17" s="14" t="n">
        <v>0.422973841428757</v>
      </c>
      <c r="H17" s="15" t="n">
        <f aca="false">10^((E17- 45.316)/(-3.5534))</f>
        <v>1675491.59160109</v>
      </c>
      <c r="I17" s="16" t="n">
        <f aca="false">AVERAGE(H17:H19)</f>
        <v>2339393.56690965</v>
      </c>
      <c r="J17" s="16" t="n">
        <f aca="false">STDEV(H17:H19)</f>
        <v>593634.562884555</v>
      </c>
    </row>
    <row r="18" customFormat="false" ht="13.8" hidden="false" customHeight="false" outlineLevel="0" collapsed="false">
      <c r="A18" s="3" t="s">
        <v>8</v>
      </c>
      <c r="B18" s="13" t="s">
        <v>27</v>
      </c>
      <c r="C18" s="3" t="s">
        <v>21</v>
      </c>
      <c r="D18" s="3" t="s">
        <v>10</v>
      </c>
      <c r="E18" s="14" t="n">
        <v>22.5670585632324</v>
      </c>
      <c r="F18" s="14" t="n">
        <v>22.7207927703857</v>
      </c>
      <c r="G18" s="14" t="n">
        <v>0.422973841428757</v>
      </c>
      <c r="H18" s="15" t="n">
        <f aca="false">10^((E18- 45.316)/(-3.5534))</f>
        <v>2523602.82167446</v>
      </c>
    </row>
    <row r="19" customFormat="false" ht="13.8" hidden="false" customHeight="false" outlineLevel="0" collapsed="false">
      <c r="A19" s="3" t="s">
        <v>8</v>
      </c>
      <c r="B19" s="13" t="s">
        <v>27</v>
      </c>
      <c r="C19" s="3" t="s">
        <v>21</v>
      </c>
      <c r="D19" s="3" t="s">
        <v>10</v>
      </c>
      <c r="E19" s="14" t="n">
        <v>22.3961849212646</v>
      </c>
      <c r="F19" s="14" t="n">
        <v>22.7207927703857</v>
      </c>
      <c r="G19" s="14" t="n">
        <v>0.422973841428757</v>
      </c>
      <c r="H19" s="15" t="n">
        <f aca="false">10^((E19- 45.316)/(-3.5534))</f>
        <v>2819086.28745339</v>
      </c>
    </row>
    <row r="20" customFormat="false" ht="13.8" hidden="false" customHeight="false" outlineLevel="0" collapsed="false">
      <c r="A20" s="13" t="s">
        <v>9</v>
      </c>
      <c r="B20" s="13" t="s">
        <v>24</v>
      </c>
      <c r="C20" s="3" t="s">
        <v>21</v>
      </c>
      <c r="D20" s="3" t="s">
        <v>5</v>
      </c>
      <c r="E20" s="14" t="n">
        <v>20.9369697570801</v>
      </c>
      <c r="F20" s="14" t="n">
        <v>21.0370655059814</v>
      </c>
      <c r="G20" s="14" t="n">
        <v>0.253987938165665</v>
      </c>
      <c r="H20" s="15" t="n">
        <f aca="false">10^((E20- 45.316)/(-3.5534))</f>
        <v>7257074.68435442</v>
      </c>
      <c r="I20" s="16" t="n">
        <f aca="false">AVERAGE(H20:H22)</f>
        <v>6861170.3353406</v>
      </c>
      <c r="J20" s="16" t="n">
        <f aca="false">STDEV(H20:H22)</f>
        <v>1078602.62516646</v>
      </c>
    </row>
    <row r="21" customFormat="false" ht="13.8" hidden="false" customHeight="false" outlineLevel="0" collapsed="false">
      <c r="A21" s="13" t="s">
        <v>9</v>
      </c>
      <c r="B21" s="13" t="s">
        <v>24</v>
      </c>
      <c r="C21" s="3" t="s">
        <v>21</v>
      </c>
      <c r="D21" s="3" t="s">
        <v>5</v>
      </c>
      <c r="E21" s="14" t="n">
        <v>21.3258514404297</v>
      </c>
      <c r="F21" s="14" t="n">
        <v>21.0370655059814</v>
      </c>
      <c r="G21" s="14" t="n">
        <v>0.253987938165665</v>
      </c>
      <c r="H21" s="15" t="n">
        <f aca="false">10^((E21- 45.316)/(-3.5534))</f>
        <v>5640560.62634821</v>
      </c>
    </row>
    <row r="22" customFormat="false" ht="13.8" hidden="false" customHeight="false" outlineLevel="0" collapsed="false">
      <c r="A22" s="13" t="s">
        <v>9</v>
      </c>
      <c r="B22" s="13" t="s">
        <v>24</v>
      </c>
      <c r="C22" s="3" t="s">
        <v>21</v>
      </c>
      <c r="D22" s="3" t="s">
        <v>5</v>
      </c>
      <c r="E22" s="14" t="n">
        <v>20.8483772277832</v>
      </c>
      <c r="F22" s="14" t="n">
        <v>21.0370655059814</v>
      </c>
      <c r="G22" s="14" t="n">
        <v>0.253987938165665</v>
      </c>
      <c r="H22" s="15" t="n">
        <f aca="false">10^((E22- 45.316)/(-3.5534))</f>
        <v>7685875.69531918</v>
      </c>
    </row>
    <row r="23" customFormat="false" ht="13.8" hidden="false" customHeight="false" outlineLevel="0" collapsed="false">
      <c r="A23" s="13" t="s">
        <v>9</v>
      </c>
      <c r="B23" s="13" t="s">
        <v>28</v>
      </c>
      <c r="C23" s="3" t="s">
        <v>21</v>
      </c>
      <c r="D23" s="3" t="s">
        <v>10</v>
      </c>
      <c r="E23" s="14" t="n">
        <v>20.7070617675781</v>
      </c>
      <c r="F23" s="14" t="n">
        <v>20.9806613922119</v>
      </c>
      <c r="G23" s="14" t="n">
        <v>0.293276995420456</v>
      </c>
      <c r="H23" s="15" t="n">
        <f aca="false">10^((E23- 45.316)/(-3.5534))</f>
        <v>8422915.41600379</v>
      </c>
      <c r="I23" s="16" t="n">
        <f aca="false">AVERAGE(H23:H25)</f>
        <v>7138700.11621499</v>
      </c>
      <c r="J23" s="16" t="n">
        <f aca="false">STDEV(H23:H25)</f>
        <v>1327348.51144655</v>
      </c>
    </row>
    <row r="24" customFormat="false" ht="13.8" hidden="false" customHeight="false" outlineLevel="0" collapsed="false">
      <c r="A24" s="13" t="s">
        <v>9</v>
      </c>
      <c r="B24" s="13" t="s">
        <v>28</v>
      </c>
      <c r="C24" s="3" t="s">
        <v>21</v>
      </c>
      <c r="D24" s="3" t="s">
        <v>10</v>
      </c>
      <c r="E24" s="14" t="n">
        <v>21.2902870178223</v>
      </c>
      <c r="F24" s="14" t="n">
        <v>20.9806613922119</v>
      </c>
      <c r="G24" s="14" t="n">
        <v>0.293276995420456</v>
      </c>
      <c r="H24" s="15" t="n">
        <f aca="false">10^((E24- 45.316)/(-3.5534))</f>
        <v>5772059.94898224</v>
      </c>
    </row>
    <row r="25" customFormat="false" ht="13.8" hidden="false" customHeight="false" outlineLevel="0" collapsed="false">
      <c r="A25" s="13" t="s">
        <v>9</v>
      </c>
      <c r="B25" s="13" t="s">
        <v>28</v>
      </c>
      <c r="C25" s="3" t="s">
        <v>21</v>
      </c>
      <c r="D25" s="3" t="s">
        <v>10</v>
      </c>
      <c r="E25" s="14" t="n">
        <v>20.9446334838867</v>
      </c>
      <c r="F25" s="14" t="n">
        <v>20.9806613922119</v>
      </c>
      <c r="G25" s="14" t="n">
        <v>0.293276995420456</v>
      </c>
      <c r="H25" s="15" t="n">
        <f aca="false">10^((E25- 45.316)/(-3.5534))</f>
        <v>7221124.98365894</v>
      </c>
    </row>
    <row r="26" customFormat="false" ht="12.8" hidden="false" customHeight="false" outlineLevel="0" collapsed="false">
      <c r="A26" s="3" t="s">
        <v>4</v>
      </c>
      <c r="B26" s="13" t="s">
        <v>20</v>
      </c>
      <c r="C26" s="3" t="s">
        <v>11</v>
      </c>
      <c r="D26" s="3" t="s">
        <v>5</v>
      </c>
      <c r="E26" s="14" t="n">
        <v>34.4118919372559</v>
      </c>
      <c r="F26" s="14" t="n">
        <v>34.5669212341309</v>
      </c>
      <c r="G26" s="14" t="n">
        <v>1.31142556667328</v>
      </c>
      <c r="H26" s="17" t="n">
        <f aca="false">10^((E26-45.881)/(-3.568))</f>
        <v>1638.46102955514</v>
      </c>
      <c r="I26" s="16" t="n">
        <f aca="false">AVERAGE(H26:H28)</f>
        <v>1839.53686011759</v>
      </c>
      <c r="J26" s="16" t="n">
        <f aca="false">STDEV(H26:H28)</f>
        <v>1343.77378369977</v>
      </c>
    </row>
    <row r="27" customFormat="false" ht="12.8" hidden="false" customHeight="false" outlineLevel="0" collapsed="false">
      <c r="A27" s="3" t="s">
        <v>4</v>
      </c>
      <c r="B27" s="13" t="s">
        <v>20</v>
      </c>
      <c r="C27" s="3" t="s">
        <v>11</v>
      </c>
      <c r="D27" s="3" t="s">
        <v>5</v>
      </c>
      <c r="E27" s="14" t="n">
        <v>35.9489707946777</v>
      </c>
      <c r="F27" s="14" t="n">
        <v>34.5669212341309</v>
      </c>
      <c r="G27" s="14" t="n">
        <v>1.31142556667328</v>
      </c>
      <c r="H27" s="17" t="n">
        <f aca="false">10^((E27-45.881)/(-3.568))</f>
        <v>607.63176928879</v>
      </c>
    </row>
    <row r="28" customFormat="false" ht="12.8" hidden="false" customHeight="false" outlineLevel="0" collapsed="false">
      <c r="A28" s="3" t="s">
        <v>4</v>
      </c>
      <c r="B28" s="13" t="s">
        <v>20</v>
      </c>
      <c r="C28" s="3" t="s">
        <v>11</v>
      </c>
      <c r="D28" s="3" t="s">
        <v>5</v>
      </c>
      <c r="E28" s="14" t="n">
        <v>33.339900970459</v>
      </c>
      <c r="F28" s="14" t="n">
        <v>34.5669212341309</v>
      </c>
      <c r="G28" s="14" t="n">
        <v>1.31142556667328</v>
      </c>
      <c r="H28" s="17" t="n">
        <f aca="false">10^((E28-45.881)/(-3.568))</f>
        <v>3272.51778150883</v>
      </c>
    </row>
    <row r="29" customFormat="false" ht="12.8" hidden="false" customHeight="false" outlineLevel="0" collapsed="false">
      <c r="A29" s="3" t="s">
        <v>4</v>
      </c>
      <c r="B29" s="13" t="s">
        <v>25</v>
      </c>
      <c r="C29" s="3" t="s">
        <v>11</v>
      </c>
      <c r="D29" s="3" t="s">
        <v>10</v>
      </c>
      <c r="E29" s="14" t="n">
        <v>36.5068054199219</v>
      </c>
      <c r="F29" s="14" t="n">
        <v>36.1478004455566</v>
      </c>
      <c r="G29" s="14" t="n">
        <v>0.534253597259522</v>
      </c>
      <c r="H29" s="17" t="n">
        <f aca="false">10^((E29-45.881)/(-3.568))</f>
        <v>423.932475611089</v>
      </c>
      <c r="I29" s="16" t="n">
        <f aca="false">AVERAGE(H29:H31)</f>
        <v>557.206234079473</v>
      </c>
      <c r="J29" s="16" t="n">
        <f aca="false">STDEV(H29:H31)</f>
        <v>205.867858985199</v>
      </c>
    </row>
    <row r="30" customFormat="false" ht="12.8" hidden="false" customHeight="false" outlineLevel="0" collapsed="false">
      <c r="A30" s="3" t="s">
        <v>4</v>
      </c>
      <c r="B30" s="13" t="s">
        <v>25</v>
      </c>
      <c r="C30" s="3" t="s">
        <v>11</v>
      </c>
      <c r="D30" s="3" t="s">
        <v>10</v>
      </c>
      <c r="E30" s="14" t="n">
        <v>36.4027671813965</v>
      </c>
      <c r="F30" s="14" t="n">
        <v>36.1478004455566</v>
      </c>
      <c r="G30" s="14" t="n">
        <v>0.534253597259522</v>
      </c>
      <c r="H30" s="17" t="n">
        <f aca="false">10^((E30-45.881)/(-3.568))</f>
        <v>453.372721922863</v>
      </c>
      <c r="I30" s="13"/>
      <c r="J30" s="13"/>
    </row>
    <row r="31" customFormat="false" ht="12.8" hidden="false" customHeight="false" outlineLevel="0" collapsed="false">
      <c r="A31" s="3" t="s">
        <v>4</v>
      </c>
      <c r="B31" s="13" t="s">
        <v>25</v>
      </c>
      <c r="C31" s="3" t="s">
        <v>11</v>
      </c>
      <c r="D31" s="3" t="s">
        <v>10</v>
      </c>
      <c r="E31" s="14" t="n">
        <v>35.5338287353516</v>
      </c>
      <c r="F31" s="14" t="n">
        <v>36.1478004455566</v>
      </c>
      <c r="G31" s="14" t="n">
        <v>0.534253597259522</v>
      </c>
      <c r="H31" s="17" t="n">
        <f aca="false">10^((E31-45.881)/(-3.568))</f>
        <v>794.313504704467</v>
      </c>
      <c r="I31" s="13"/>
      <c r="J31" s="13"/>
    </row>
    <row r="32" customFormat="false" ht="12.8" hidden="false" customHeight="false" outlineLevel="0" collapsed="false">
      <c r="A32" s="3" t="s">
        <v>7</v>
      </c>
      <c r="B32" s="13" t="s">
        <v>22</v>
      </c>
      <c r="C32" s="3" t="s">
        <v>11</v>
      </c>
      <c r="D32" s="3" t="s">
        <v>5</v>
      </c>
      <c r="E32" s="14" t="n">
        <v>39.3779411315918</v>
      </c>
      <c r="F32" s="14" t="n">
        <v>39.0680084228516</v>
      </c>
      <c r="G32" s="14" t="n">
        <v>3.40813827514648</v>
      </c>
      <c r="H32" s="17" t="n">
        <f aca="false">10^((E32-45.881)/(-3.568))</f>
        <v>66.4670165037158</v>
      </c>
      <c r="I32" s="16" t="n">
        <f aca="false">AVERAGE(H32:H34)</f>
        <v>293.417883377036</v>
      </c>
      <c r="J32" s="16" t="n">
        <f aca="false">STDEV(H32:H34)</f>
        <v>442.879199745238</v>
      </c>
    </row>
    <row r="33" customFormat="false" ht="12.8" hidden="false" customHeight="false" outlineLevel="0" collapsed="false">
      <c r="A33" s="3" t="s">
        <v>7</v>
      </c>
      <c r="B33" s="13" t="s">
        <v>22</v>
      </c>
      <c r="C33" s="3" t="s">
        <v>11</v>
      </c>
      <c r="D33" s="3" t="s">
        <v>5</v>
      </c>
      <c r="E33" s="14" t="n">
        <v>42.3105926513672</v>
      </c>
      <c r="F33" s="14" t="n">
        <v>39.0680084228516</v>
      </c>
      <c r="G33" s="14" t="n">
        <v>3.40813827514648</v>
      </c>
      <c r="H33" s="17" t="n">
        <f aca="false">10^((E33-45.881)/(-3.568))</f>
        <v>10.0155477385447</v>
      </c>
      <c r="I33" s="13"/>
      <c r="J33" s="13"/>
    </row>
    <row r="34" customFormat="false" ht="12.8" hidden="false" customHeight="false" outlineLevel="0" collapsed="false">
      <c r="A34" s="3" t="s">
        <v>7</v>
      </c>
      <c r="B34" s="13" t="s">
        <v>22</v>
      </c>
      <c r="C34" s="3" t="s">
        <v>11</v>
      </c>
      <c r="D34" s="3" t="s">
        <v>5</v>
      </c>
      <c r="E34" s="14" t="n">
        <v>35.5154876708984</v>
      </c>
      <c r="F34" s="14" t="n">
        <v>39.0680084228516</v>
      </c>
      <c r="G34" s="14" t="n">
        <v>3.40813827514648</v>
      </c>
      <c r="H34" s="17" t="n">
        <f aca="false">10^((E34-45.881)/(-3.568))</f>
        <v>803.771085888846</v>
      </c>
      <c r="I34" s="13"/>
      <c r="J34" s="13"/>
    </row>
    <row r="35" customFormat="false" ht="12.8" hidden="false" customHeight="false" outlineLevel="0" collapsed="false">
      <c r="A35" s="3" t="s">
        <v>7</v>
      </c>
      <c r="B35" s="13" t="s">
        <v>26</v>
      </c>
      <c r="C35" s="3" t="s">
        <v>11</v>
      </c>
      <c r="D35" s="3" t="s">
        <v>10</v>
      </c>
      <c r="E35" s="14" t="n">
        <v>36.2894821166992</v>
      </c>
      <c r="F35" s="14" t="n">
        <v>34.7060890197754</v>
      </c>
      <c r="G35" s="14" t="n">
        <v>1.47021496295929</v>
      </c>
      <c r="H35" s="17" t="n">
        <f aca="false">10^((E35-45.881)/(-3.568))</f>
        <v>487.759441554347</v>
      </c>
      <c r="I35" s="16" t="n">
        <f aca="false">AVERAGE(H35:H37)</f>
        <v>1757.46064443044</v>
      </c>
      <c r="J35" s="16" t="n">
        <f aca="false">STDEV(H35:H37)</f>
        <v>1352.86485998705</v>
      </c>
    </row>
    <row r="36" customFormat="false" ht="12.8" hidden="false" customHeight="false" outlineLevel="0" collapsed="false">
      <c r="A36" s="3" t="s">
        <v>7</v>
      </c>
      <c r="B36" s="13" t="s">
        <v>26</v>
      </c>
      <c r="C36" s="3" t="s">
        <v>11</v>
      </c>
      <c r="D36" s="3" t="s">
        <v>10</v>
      </c>
      <c r="E36" s="14" t="n">
        <v>33.3841285705566</v>
      </c>
      <c r="F36" s="14" t="n">
        <v>34.7060890197754</v>
      </c>
      <c r="G36" s="14" t="n">
        <v>1.47021496295929</v>
      </c>
      <c r="H36" s="17" t="n">
        <f aca="false">10^((E36-45.881)/(-3.568))</f>
        <v>3180.43399706212</v>
      </c>
      <c r="I36" s="13"/>
      <c r="J36" s="13"/>
    </row>
    <row r="37" customFormat="false" ht="12.8" hidden="false" customHeight="false" outlineLevel="0" collapsed="false">
      <c r="A37" s="3" t="s">
        <v>7</v>
      </c>
      <c r="B37" s="13" t="s">
        <v>26</v>
      </c>
      <c r="C37" s="3" t="s">
        <v>11</v>
      </c>
      <c r="D37" s="3" t="s">
        <v>10</v>
      </c>
      <c r="E37" s="14" t="n">
        <v>34.4446487426758</v>
      </c>
      <c r="F37" s="14" t="n">
        <v>34.7060890197754</v>
      </c>
      <c r="G37" s="14" t="n">
        <v>1.47021496295929</v>
      </c>
      <c r="H37" s="17" t="n">
        <f aca="false">10^((E37-45.881)/(-3.568))</f>
        <v>1604.18849467486</v>
      </c>
      <c r="I37" s="13"/>
      <c r="J37" s="13"/>
    </row>
    <row r="38" customFormat="false" ht="12.8" hidden="false" customHeight="false" outlineLevel="0" collapsed="false">
      <c r="A38" s="3" t="s">
        <v>8</v>
      </c>
      <c r="B38" s="13" t="s">
        <v>23</v>
      </c>
      <c r="C38" s="3" t="s">
        <v>11</v>
      </c>
      <c r="D38" s="3" t="s">
        <v>5</v>
      </c>
      <c r="E38" s="14" t="n">
        <v>37.182689666748</v>
      </c>
      <c r="F38" s="14" t="n">
        <v>36.7791557312012</v>
      </c>
      <c r="G38" s="14" t="n">
        <v>1.41638314723969</v>
      </c>
      <c r="H38" s="17" t="n">
        <f aca="false">10^((E38-45.881)/(-3.568))</f>
        <v>274.073626194347</v>
      </c>
      <c r="I38" s="16" t="n">
        <f aca="false">AVERAGE(H38:H40)</f>
        <v>474.445045321026</v>
      </c>
      <c r="J38" s="16" t="n">
        <f aca="false">STDEV(H38:H40)</f>
        <v>442.992332555196</v>
      </c>
    </row>
    <row r="39" customFormat="false" ht="12.8" hidden="false" customHeight="false" outlineLevel="0" collapsed="false">
      <c r="A39" s="3" t="s">
        <v>8</v>
      </c>
      <c r="B39" s="13" t="s">
        <v>23</v>
      </c>
      <c r="C39" s="3" t="s">
        <v>11</v>
      </c>
      <c r="D39" s="3" t="s">
        <v>5</v>
      </c>
      <c r="E39" s="14" t="n">
        <v>35.2047958374023</v>
      </c>
      <c r="F39" s="14" t="n">
        <v>36.7791557312012</v>
      </c>
      <c r="G39" s="14" t="n">
        <v>1.41638314723969</v>
      </c>
      <c r="H39" s="17" t="n">
        <f aca="false">10^((E39-45.881)/(-3.568))</f>
        <v>982.22206674045</v>
      </c>
    </row>
    <row r="40" customFormat="false" ht="12.8" hidden="false" customHeight="false" outlineLevel="0" collapsed="false">
      <c r="A40" s="3" t="s">
        <v>8</v>
      </c>
      <c r="B40" s="13" t="s">
        <v>23</v>
      </c>
      <c r="C40" s="3" t="s">
        <v>11</v>
      </c>
      <c r="D40" s="3" t="s">
        <v>5</v>
      </c>
      <c r="E40" s="14" t="n">
        <v>37.9499816894531</v>
      </c>
      <c r="F40" s="14" t="n">
        <v>36.7791557312012</v>
      </c>
      <c r="G40" s="14" t="n">
        <v>1.41638314723969</v>
      </c>
      <c r="H40" s="17" t="n">
        <f aca="false">10^((E40-45.881)/(-3.568))</f>
        <v>167.039443028281</v>
      </c>
    </row>
    <row r="41" customFormat="false" ht="12.8" hidden="false" customHeight="false" outlineLevel="0" collapsed="false">
      <c r="A41" s="3" t="s">
        <v>8</v>
      </c>
      <c r="B41" s="13" t="s">
        <v>27</v>
      </c>
      <c r="C41" s="3" t="s">
        <v>11</v>
      </c>
      <c r="D41" s="3" t="s">
        <v>10</v>
      </c>
      <c r="E41" s="14" t="n">
        <v>43.0516586303711</v>
      </c>
      <c r="F41" s="14" t="n">
        <v>43.0516586303711</v>
      </c>
      <c r="G41" s="14"/>
      <c r="H41" s="17" t="n">
        <f aca="false">10^((E41-45.881)/(-3.568))</f>
        <v>6.20835927295772</v>
      </c>
      <c r="I41" s="17" t="n">
        <f aca="false">10^((E41-45.853)/(-3.377))</f>
        <v>6.75360250494685</v>
      </c>
      <c r="J41" s="16"/>
    </row>
    <row r="42" customFormat="false" ht="12.8" hidden="false" customHeight="false" outlineLevel="0" collapsed="false">
      <c r="A42" s="3" t="s">
        <v>8</v>
      </c>
      <c r="B42" s="13" t="s">
        <v>27</v>
      </c>
      <c r="C42" s="3" t="s">
        <v>11</v>
      </c>
      <c r="D42" s="3" t="s">
        <v>10</v>
      </c>
      <c r="E42" s="13" t="s">
        <v>31</v>
      </c>
      <c r="F42" s="14" t="n">
        <v>43.0516586303711</v>
      </c>
      <c r="H42" s="17"/>
    </row>
    <row r="43" customFormat="false" ht="12.8" hidden="false" customHeight="false" outlineLevel="0" collapsed="false">
      <c r="A43" s="3" t="s">
        <v>8</v>
      </c>
      <c r="B43" s="13" t="s">
        <v>27</v>
      </c>
      <c r="C43" s="3" t="s">
        <v>11</v>
      </c>
      <c r="D43" s="3" t="s">
        <v>10</v>
      </c>
      <c r="E43" s="13" t="s">
        <v>31</v>
      </c>
      <c r="F43" s="14" t="n">
        <v>43.0516586303711</v>
      </c>
      <c r="H43" s="17"/>
    </row>
    <row r="44" customFormat="false" ht="12.8" hidden="false" customHeight="false" outlineLevel="0" collapsed="false">
      <c r="A44" s="13" t="s">
        <v>9</v>
      </c>
      <c r="B44" s="13" t="s">
        <v>24</v>
      </c>
      <c r="C44" s="3" t="s">
        <v>11</v>
      </c>
      <c r="D44" s="3" t="s">
        <v>5</v>
      </c>
      <c r="E44" s="14" t="n">
        <v>37.3941383361816</v>
      </c>
      <c r="F44" s="14" t="n">
        <v>35.2369956970215</v>
      </c>
      <c r="G44" s="14" t="n">
        <v>1.90705275535584</v>
      </c>
      <c r="H44" s="17" t="n">
        <f aca="false">10^((E44-45.881)/(-3.568))</f>
        <v>239.113846845597</v>
      </c>
      <c r="I44" s="16" t="n">
        <f aca="false">AVERAGE(H44:H46)</f>
        <v>1405.6808453145</v>
      </c>
      <c r="J44" s="16" t="n">
        <f aca="false">STDEV(H44:H46)</f>
        <v>1119.43993889571</v>
      </c>
    </row>
    <row r="45" customFormat="false" ht="12.8" hidden="false" customHeight="false" outlineLevel="0" collapsed="false">
      <c r="A45" s="13" t="s">
        <v>9</v>
      </c>
      <c r="B45" s="13" t="s">
        <v>24</v>
      </c>
      <c r="C45" s="3" t="s">
        <v>11</v>
      </c>
      <c r="D45" s="3" t="s">
        <v>5</v>
      </c>
      <c r="E45" s="14" t="n">
        <v>34.5417022705078</v>
      </c>
      <c r="F45" s="14" t="n">
        <v>35.2369956970215</v>
      </c>
      <c r="G45" s="14" t="n">
        <v>1.90705275535584</v>
      </c>
      <c r="H45" s="17" t="n">
        <f aca="false">10^((E45-45.881)/(-3.568))</f>
        <v>1506.79543705152</v>
      </c>
    </row>
    <row r="46" customFormat="false" ht="12.8" hidden="false" customHeight="false" outlineLevel="0" collapsed="false">
      <c r="A46" s="13" t="s">
        <v>9</v>
      </c>
      <c r="B46" s="13" t="s">
        <v>24</v>
      </c>
      <c r="C46" s="3" t="s">
        <v>11</v>
      </c>
      <c r="D46" s="3" t="s">
        <v>5</v>
      </c>
      <c r="E46" s="14" t="n">
        <v>33.775146484375</v>
      </c>
      <c r="F46" s="14" t="n">
        <v>35.2369956970215</v>
      </c>
      <c r="G46" s="14" t="n">
        <v>1.90705275535584</v>
      </c>
      <c r="H46" s="17" t="n">
        <f aca="false">10^((E46-45.881)/(-3.568))</f>
        <v>2471.13325204638</v>
      </c>
    </row>
    <row r="47" customFormat="false" ht="12.8" hidden="false" customHeight="false" outlineLevel="0" collapsed="false">
      <c r="A47" s="13" t="s">
        <v>9</v>
      </c>
      <c r="B47" s="13" t="s">
        <v>28</v>
      </c>
      <c r="C47" s="3" t="s">
        <v>11</v>
      </c>
      <c r="D47" s="3" t="s">
        <v>10</v>
      </c>
      <c r="E47" s="14" t="n">
        <v>39.7102470397949</v>
      </c>
      <c r="F47" s="14" t="n">
        <v>39.0398216247559</v>
      </c>
      <c r="G47" s="14" t="n">
        <v>2.80359745025635</v>
      </c>
      <c r="H47" s="17" t="n">
        <f aca="false">10^((E47-45.881)/(-3.568))</f>
        <v>53.6378203224189</v>
      </c>
      <c r="I47" s="16" t="n">
        <f aca="false">AVERAGE(H47:H49)</f>
        <v>224.582108933309</v>
      </c>
      <c r="J47" s="16" t="n">
        <f aca="false">STDEV(H47:H49)</f>
        <v>327.89468726531</v>
      </c>
    </row>
    <row r="48" customFormat="false" ht="12.8" hidden="false" customHeight="false" outlineLevel="0" collapsed="false">
      <c r="A48" s="13" t="s">
        <v>9</v>
      </c>
      <c r="B48" s="13" t="s">
        <v>28</v>
      </c>
      <c r="C48" s="3" t="s">
        <v>11</v>
      </c>
      <c r="D48" s="3" t="s">
        <v>10</v>
      </c>
      <c r="E48" s="14" t="n">
        <v>35.9617881774902</v>
      </c>
      <c r="F48" s="14" t="n">
        <v>39.0398216247559</v>
      </c>
      <c r="G48" s="14" t="n">
        <v>2.80359745025635</v>
      </c>
      <c r="H48" s="17" t="n">
        <f aca="false">10^((E48-45.881)/(-3.568))</f>
        <v>602.626404306321</v>
      </c>
    </row>
    <row r="49" customFormat="false" ht="12.8" hidden="false" customHeight="false" outlineLevel="0" collapsed="false">
      <c r="A49" s="13" t="s">
        <v>9</v>
      </c>
      <c r="B49" s="13" t="s">
        <v>28</v>
      </c>
      <c r="C49" s="3" t="s">
        <v>11</v>
      </c>
      <c r="D49" s="3" t="s">
        <v>10</v>
      </c>
      <c r="E49" s="14" t="n">
        <v>41.4474258422852</v>
      </c>
      <c r="F49" s="14" t="n">
        <v>39.0398216247559</v>
      </c>
      <c r="G49" s="14" t="n">
        <v>2.80359745025635</v>
      </c>
      <c r="H49" s="17" t="n">
        <f aca="false">10^((E49-45.881)/(-3.568))</f>
        <v>17.4821021711872</v>
      </c>
    </row>
    <row r="50" customFormat="false" ht="12.8" hidden="false" customHeight="false" outlineLevel="0" collapsed="false">
      <c r="A50" s="3" t="s">
        <v>4</v>
      </c>
      <c r="B50" s="13" t="s">
        <v>20</v>
      </c>
      <c r="C50" s="3" t="s">
        <v>6</v>
      </c>
      <c r="D50" s="3" t="s">
        <v>5</v>
      </c>
      <c r="E50" s="14" t="n">
        <v>43.3822555541992</v>
      </c>
      <c r="F50" s="14" t="n">
        <v>42.2715339660645</v>
      </c>
      <c r="G50" s="14" t="n">
        <v>1.25401329994202</v>
      </c>
      <c r="H50" s="17" t="n">
        <f aca="false">10^((E50-45.405)/(-3.524))</f>
        <v>3.74965271302416</v>
      </c>
      <c r="I50" s="16" t="n">
        <f aca="false">AVERAGE(H50:H52)</f>
        <v>9.72436053277124</v>
      </c>
      <c r="J50" s="16" t="n">
        <f aca="false">STDEV(H50:H52)</f>
        <v>8.020282035806</v>
      </c>
    </row>
    <row r="51" customFormat="false" ht="12.8" hidden="false" customHeight="false" outlineLevel="0" collapsed="false">
      <c r="A51" s="3" t="s">
        <v>4</v>
      </c>
      <c r="B51" s="13" t="s">
        <v>20</v>
      </c>
      <c r="C51" s="3" t="s">
        <v>6</v>
      </c>
      <c r="D51" s="3" t="s">
        <v>5</v>
      </c>
      <c r="E51" s="14" t="n">
        <v>42.5207023620605</v>
      </c>
      <c r="F51" s="14" t="n">
        <v>42.2715339660645</v>
      </c>
      <c r="G51" s="14" t="n">
        <v>1.25401329994202</v>
      </c>
      <c r="H51" s="17" t="n">
        <f aca="false">10^((E51-45.405)/(-3.524))</f>
        <v>6.5837397539436</v>
      </c>
    </row>
    <row r="52" customFormat="false" ht="12.8" hidden="false" customHeight="false" outlineLevel="0" collapsed="false">
      <c r="A52" s="3" t="s">
        <v>4</v>
      </c>
      <c r="B52" s="13" t="s">
        <v>20</v>
      </c>
      <c r="C52" s="3" t="s">
        <v>6</v>
      </c>
      <c r="D52" s="3" t="s">
        <v>5</v>
      </c>
      <c r="E52" s="14" t="n">
        <v>40.9116401672363</v>
      </c>
      <c r="F52" s="14" t="n">
        <v>42.2715339660645</v>
      </c>
      <c r="G52" s="14" t="n">
        <v>1.25401329994202</v>
      </c>
      <c r="H52" s="17" t="n">
        <f aca="false">10^((E52-45.405)/(-3.524))</f>
        <v>18.839689131346</v>
      </c>
    </row>
    <row r="53" customFormat="false" ht="12.8" hidden="false" customHeight="false" outlineLevel="0" collapsed="false">
      <c r="A53" s="3" t="s">
        <v>4</v>
      </c>
      <c r="B53" s="13" t="s">
        <v>25</v>
      </c>
      <c r="C53" s="3" t="s">
        <v>6</v>
      </c>
      <c r="D53" s="3" t="s">
        <v>10</v>
      </c>
      <c r="E53" s="14" t="n">
        <v>31.89137840271</v>
      </c>
      <c r="F53" s="14" t="n">
        <v>31.874662399292</v>
      </c>
      <c r="G53" s="14" t="n">
        <v>0.324820011854172</v>
      </c>
      <c r="H53" s="17" t="n">
        <f aca="false">10^((E53-45.405)/(-3.524))</f>
        <v>6835.01365110191</v>
      </c>
      <c r="I53" s="16" t="n">
        <f aca="false">AVERAGE(H53:H55)</f>
        <v>7014.79420816368</v>
      </c>
      <c r="J53" s="16" t="n">
        <f aca="false">STDEV(H53:H55)</f>
        <v>1492.35277677655</v>
      </c>
    </row>
    <row r="54" customFormat="false" ht="12.8" hidden="false" customHeight="false" outlineLevel="0" collapsed="false">
      <c r="A54" s="3" t="s">
        <v>4</v>
      </c>
      <c r="B54" s="13" t="s">
        <v>25</v>
      </c>
      <c r="C54" s="3" t="s">
        <v>6</v>
      </c>
      <c r="D54" s="3" t="s">
        <v>10</v>
      </c>
      <c r="E54" s="14" t="n">
        <v>31.541805267334</v>
      </c>
      <c r="F54" s="14" t="n">
        <v>31.874662399292</v>
      </c>
      <c r="G54" s="14" t="n">
        <v>0.324820011854172</v>
      </c>
      <c r="H54" s="17" t="n">
        <f aca="false">10^((E54-45.405)/(-3.524))</f>
        <v>8588.89337490053</v>
      </c>
    </row>
    <row r="55" customFormat="false" ht="12.8" hidden="false" customHeight="false" outlineLevel="0" collapsed="false">
      <c r="A55" s="3" t="s">
        <v>4</v>
      </c>
      <c r="B55" s="13" t="s">
        <v>25</v>
      </c>
      <c r="C55" s="3" t="s">
        <v>6</v>
      </c>
      <c r="D55" s="3" t="s">
        <v>10</v>
      </c>
      <c r="E55" s="14" t="n">
        <v>32.1907997131348</v>
      </c>
      <c r="F55" s="14" t="n">
        <v>31.874662399292</v>
      </c>
      <c r="G55" s="14" t="n">
        <v>0.324820011854172</v>
      </c>
      <c r="H55" s="17" t="n">
        <f aca="false">10^((E55-45.405)/(-3.524))</f>
        <v>5620.47559848859</v>
      </c>
    </row>
    <row r="56" customFormat="false" ht="12.8" hidden="false" customHeight="false" outlineLevel="0" collapsed="false">
      <c r="A56" s="3" t="s">
        <v>7</v>
      </c>
      <c r="B56" s="13" t="s">
        <v>22</v>
      </c>
      <c r="C56" s="3" t="s">
        <v>6</v>
      </c>
      <c r="D56" s="3" t="s">
        <v>5</v>
      </c>
      <c r="E56" s="14" t="n">
        <v>34.9990463256836</v>
      </c>
      <c r="F56" s="14" t="n">
        <v>36.0688362121582</v>
      </c>
      <c r="G56" s="14" t="n">
        <v>0.992287993431091</v>
      </c>
      <c r="H56" s="17" t="n">
        <f aca="false">10^((E56-45.405)/(-3.524))</f>
        <v>897.183529846191</v>
      </c>
      <c r="I56" s="16" t="n">
        <f aca="false">AVERAGE(H56:H58)</f>
        <v>514.356883885307</v>
      </c>
      <c r="J56" s="16" t="n">
        <f aca="false">STDEV(H56:H58)</f>
        <v>339.624020235839</v>
      </c>
    </row>
    <row r="57" customFormat="false" ht="12.8" hidden="false" customHeight="false" outlineLevel="0" collapsed="false">
      <c r="A57" s="3" t="s">
        <v>7</v>
      </c>
      <c r="B57" s="13" t="s">
        <v>22</v>
      </c>
      <c r="C57" s="3" t="s">
        <v>6</v>
      </c>
      <c r="D57" s="3" t="s">
        <v>5</v>
      </c>
      <c r="E57" s="14" t="n">
        <v>36.2483520507813</v>
      </c>
      <c r="F57" s="14" t="n">
        <v>36.0688362121582</v>
      </c>
      <c r="G57" s="14" t="n">
        <v>0.992287993431091</v>
      </c>
      <c r="H57" s="17" t="n">
        <f aca="false">10^((E57-45.405)/(-3.524))</f>
        <v>396.61373450252</v>
      </c>
    </row>
    <row r="58" customFormat="false" ht="12.8" hidden="false" customHeight="false" outlineLevel="0" collapsed="false">
      <c r="A58" s="3" t="s">
        <v>7</v>
      </c>
      <c r="B58" s="13" t="s">
        <v>22</v>
      </c>
      <c r="C58" s="3" t="s">
        <v>6</v>
      </c>
      <c r="D58" s="3" t="s">
        <v>5</v>
      </c>
      <c r="E58" s="14" t="n">
        <v>36.959114074707</v>
      </c>
      <c r="F58" s="14" t="n">
        <v>36.0688362121582</v>
      </c>
      <c r="G58" s="14" t="n">
        <v>0.992287993431091</v>
      </c>
      <c r="H58" s="17" t="n">
        <f aca="false">10^((E58-45.405)/(-3.524))</f>
        <v>249.273387307211</v>
      </c>
    </row>
    <row r="59" customFormat="false" ht="12.8" hidden="false" customHeight="false" outlineLevel="0" collapsed="false">
      <c r="A59" s="3" t="s">
        <v>7</v>
      </c>
      <c r="B59" s="13" t="s">
        <v>26</v>
      </c>
      <c r="C59" s="3" t="s">
        <v>6</v>
      </c>
      <c r="D59" s="3" t="s">
        <v>10</v>
      </c>
      <c r="E59" s="14" t="n">
        <v>32.8837203979492</v>
      </c>
      <c r="F59" s="14" t="n">
        <v>32.1412544250488</v>
      </c>
      <c r="G59" s="14" t="n">
        <v>0.665037155151367</v>
      </c>
      <c r="H59" s="17" t="n">
        <f aca="false">10^((E59-45.405)/(-3.524))</f>
        <v>3573.91353659195</v>
      </c>
      <c r="I59" s="16" t="n">
        <f aca="false">AVERAGE(H59:H61)</f>
        <v>6154.40344636218</v>
      </c>
      <c r="J59" s="16" t="n">
        <f aca="false">STDEV(H59:H61)</f>
        <v>2381.35849383929</v>
      </c>
    </row>
    <row r="60" customFormat="false" ht="12.8" hidden="false" customHeight="false" outlineLevel="0" collapsed="false">
      <c r="A60" s="3" t="s">
        <v>7</v>
      </c>
      <c r="B60" s="13" t="s">
        <v>26</v>
      </c>
      <c r="C60" s="3" t="s">
        <v>6</v>
      </c>
      <c r="D60" s="3" t="s">
        <v>10</v>
      </c>
      <c r="E60" s="14" t="n">
        <v>31.6002197265625</v>
      </c>
      <c r="F60" s="14" t="n">
        <v>32.1412544250488</v>
      </c>
      <c r="G60" s="14" t="n">
        <v>0.665037155151367</v>
      </c>
      <c r="H60" s="17" t="n">
        <f aca="false">10^((E60-45.405)/(-3.524))</f>
        <v>8267.24924330926</v>
      </c>
    </row>
    <row r="61" customFormat="false" ht="12.8" hidden="false" customHeight="false" outlineLevel="0" collapsed="false">
      <c r="A61" s="3" t="s">
        <v>7</v>
      </c>
      <c r="B61" s="13" t="s">
        <v>26</v>
      </c>
      <c r="C61" s="3" t="s">
        <v>6</v>
      </c>
      <c r="D61" s="3" t="s">
        <v>10</v>
      </c>
      <c r="E61" s="14" t="n">
        <v>31.9398231506348</v>
      </c>
      <c r="F61" s="14" t="n">
        <v>32.1412544250488</v>
      </c>
      <c r="G61" s="14" t="n">
        <v>0.665037155151367</v>
      </c>
      <c r="H61" s="17" t="n">
        <f aca="false">10^((E61-45.405)/(-3.524))</f>
        <v>6622.04755918533</v>
      </c>
    </row>
    <row r="62" customFormat="false" ht="12.8" hidden="false" customHeight="false" outlineLevel="0" collapsed="false">
      <c r="A62" s="3" t="s">
        <v>8</v>
      </c>
      <c r="B62" s="13" t="s">
        <v>23</v>
      </c>
      <c r="C62" s="3" t="s">
        <v>6</v>
      </c>
      <c r="D62" s="3" t="s">
        <v>5</v>
      </c>
      <c r="E62" s="14" t="n">
        <v>42.7796936035156</v>
      </c>
      <c r="F62" s="14" t="n">
        <v>40.2139282226563</v>
      </c>
      <c r="G62" s="14" t="n">
        <v>2.22799634933472</v>
      </c>
      <c r="H62" s="17" t="n">
        <f aca="false">10^((E62-45.405)/(-3.524))</f>
        <v>5.5587752302659</v>
      </c>
      <c r="I62" s="16" t="n">
        <f aca="false">AVERAGE(H62:H64)</f>
        <v>47.9288998830446</v>
      </c>
      <c r="J62" s="16" t="n">
        <f aca="false">STDEV(H62:H64)</f>
        <v>37.4200070799533</v>
      </c>
    </row>
    <row r="63" customFormat="false" ht="12.8" hidden="false" customHeight="false" outlineLevel="0" collapsed="false">
      <c r="A63" s="3" t="s">
        <v>8</v>
      </c>
      <c r="B63" s="13" t="s">
        <v>23</v>
      </c>
      <c r="C63" s="3" t="s">
        <v>6</v>
      </c>
      <c r="D63" s="3" t="s">
        <v>5</v>
      </c>
      <c r="E63" s="14" t="n">
        <v>39.0941352844238</v>
      </c>
      <c r="F63" s="14" t="n">
        <v>40.2139282226563</v>
      </c>
      <c r="G63" s="14" t="n">
        <v>2.22799634933472</v>
      </c>
      <c r="H63" s="17" t="n">
        <f aca="false">10^((E63-45.405)/(-3.524))</f>
        <v>61.7766375917857</v>
      </c>
    </row>
    <row r="64" customFormat="false" ht="12.8" hidden="false" customHeight="false" outlineLevel="0" collapsed="false">
      <c r="A64" s="3" t="s">
        <v>8</v>
      </c>
      <c r="B64" s="13" t="s">
        <v>23</v>
      </c>
      <c r="C64" s="3" t="s">
        <v>6</v>
      </c>
      <c r="D64" s="3" t="s">
        <v>5</v>
      </c>
      <c r="E64" s="14" t="n">
        <v>38.767951965332</v>
      </c>
      <c r="F64" s="14" t="n">
        <v>40.2139282226563</v>
      </c>
      <c r="G64" s="14" t="n">
        <v>2.22799634933472</v>
      </c>
      <c r="H64" s="17" t="n">
        <f aca="false">10^((E64-45.405)/(-3.524))</f>
        <v>76.4512868270823</v>
      </c>
    </row>
    <row r="65" customFormat="false" ht="12.8" hidden="false" customHeight="false" outlineLevel="0" collapsed="false">
      <c r="A65" s="3" t="s">
        <v>8</v>
      </c>
      <c r="B65" s="13" t="s">
        <v>27</v>
      </c>
      <c r="C65" s="3" t="s">
        <v>6</v>
      </c>
      <c r="D65" s="3" t="s">
        <v>10</v>
      </c>
      <c r="E65" s="14" t="n">
        <v>38.1146202087402</v>
      </c>
      <c r="F65" s="14" t="n">
        <v>38.0625152587891</v>
      </c>
      <c r="G65" s="14" t="n">
        <v>0.266087621450424</v>
      </c>
      <c r="H65" s="17" t="n">
        <f aca="false">10^((E65-45.405)/(-3.524))</f>
        <v>117.160100744158</v>
      </c>
      <c r="I65" s="16" t="n">
        <f aca="false">AVERAGE(H65:H67)</f>
        <v>122.461951922861</v>
      </c>
      <c r="J65" s="16" t="n">
        <f aca="false">STDEV(H65:H67)</f>
        <v>21.7208040582207</v>
      </c>
    </row>
    <row r="66" customFormat="false" ht="12.8" hidden="false" customHeight="false" outlineLevel="0" collapsed="false">
      <c r="A66" s="3" t="s">
        <v>8</v>
      </c>
      <c r="B66" s="13" t="s">
        <v>27</v>
      </c>
      <c r="C66" s="3" t="s">
        <v>6</v>
      </c>
      <c r="D66" s="3" t="s">
        <v>10</v>
      </c>
      <c r="E66" s="14" t="n">
        <v>38.298698425293</v>
      </c>
      <c r="F66" s="14" t="n">
        <v>38.0625152587891</v>
      </c>
      <c r="G66" s="14" t="n">
        <v>0.266087621450424</v>
      </c>
      <c r="H66" s="17" t="n">
        <f aca="false">10^((E66-45.405)/(-3.524))</f>
        <v>103.882919681478</v>
      </c>
    </row>
    <row r="67" customFormat="false" ht="12.8" hidden="false" customHeight="false" outlineLevel="0" collapsed="false">
      <c r="A67" s="3" t="s">
        <v>8</v>
      </c>
      <c r="B67" s="13" t="s">
        <v>27</v>
      </c>
      <c r="C67" s="3" t="s">
        <v>6</v>
      </c>
      <c r="D67" s="3" t="s">
        <v>10</v>
      </c>
      <c r="E67" s="14" t="n">
        <v>37.7742309570313</v>
      </c>
      <c r="F67" s="14" t="n">
        <v>38.0625152587891</v>
      </c>
      <c r="G67" s="14" t="n">
        <v>0.266087621450424</v>
      </c>
      <c r="H67" s="17" t="n">
        <f aca="false">10^((E67-45.405)/(-3.524))</f>
        <v>146.342835342948</v>
      </c>
    </row>
    <row r="68" customFormat="false" ht="12.8" hidden="false" customHeight="false" outlineLevel="0" collapsed="false">
      <c r="A68" s="13" t="s">
        <v>9</v>
      </c>
      <c r="B68" s="13" t="s">
        <v>24</v>
      </c>
      <c r="C68" s="3" t="s">
        <v>6</v>
      </c>
      <c r="D68" s="3" t="s">
        <v>5</v>
      </c>
      <c r="E68" s="14" t="n">
        <v>36.8108749389648</v>
      </c>
      <c r="F68" s="14" t="n">
        <v>40.1604232788086</v>
      </c>
      <c r="G68" s="14" t="n">
        <v>4.73697662353516</v>
      </c>
      <c r="H68" s="17" t="n">
        <f aca="false">10^((E68-45.405)/(-3.524))</f>
        <v>274.625907001407</v>
      </c>
      <c r="I68" s="16" t="n">
        <f aca="false">AVERAGE(H68:H70)</f>
        <v>139.037676128661</v>
      </c>
      <c r="J68" s="16" t="n">
        <f aca="false">STDEV(H68:H70)</f>
        <v>191.750714998412</v>
      </c>
    </row>
    <row r="69" customFormat="false" ht="12.8" hidden="false" customHeight="false" outlineLevel="0" collapsed="false">
      <c r="A69" s="13" t="s">
        <v>9</v>
      </c>
      <c r="B69" s="13" t="s">
        <v>24</v>
      </c>
      <c r="C69" s="3" t="s">
        <v>6</v>
      </c>
      <c r="D69" s="3" t="s">
        <v>5</v>
      </c>
      <c r="E69" s="14" t="n">
        <v>43.5099716186523</v>
      </c>
      <c r="F69" s="14" t="n">
        <v>40.1604232788086</v>
      </c>
      <c r="G69" s="14" t="n">
        <v>4.73697662353516</v>
      </c>
      <c r="H69" s="17" t="n">
        <f aca="false">10^((E69-45.405)/(-3.524))</f>
        <v>3.44944525591557</v>
      </c>
    </row>
    <row r="70" customFormat="false" ht="12.8" hidden="false" customHeight="false" outlineLevel="0" collapsed="false">
      <c r="A70" s="13" t="s">
        <v>9</v>
      </c>
      <c r="B70" s="13" t="s">
        <v>24</v>
      </c>
      <c r="C70" s="3" t="s">
        <v>6</v>
      </c>
      <c r="D70" s="3" t="s">
        <v>5</v>
      </c>
      <c r="E70" s="14" t="s">
        <v>31</v>
      </c>
      <c r="F70" s="14" t="n">
        <v>40.1604232788086</v>
      </c>
      <c r="G70" s="14" t="n">
        <v>4.73697662353516</v>
      </c>
      <c r="H70" s="17"/>
    </row>
    <row r="71" customFormat="false" ht="12.8" hidden="false" customHeight="false" outlineLevel="0" collapsed="false">
      <c r="A71" s="13" t="s">
        <v>9</v>
      </c>
      <c r="B71" s="13" t="s">
        <v>28</v>
      </c>
      <c r="C71" s="3" t="s">
        <v>6</v>
      </c>
      <c r="D71" s="3" t="s">
        <v>10</v>
      </c>
      <c r="E71" s="14" t="n">
        <v>34.9294586181641</v>
      </c>
      <c r="F71" s="14" t="n">
        <v>33.9396553039551</v>
      </c>
      <c r="G71" s="14" t="n">
        <v>0.886951446533203</v>
      </c>
      <c r="H71" s="17" t="n">
        <f aca="false">10^((E71-45.405)/(-3.524))</f>
        <v>938.918914330368</v>
      </c>
      <c r="I71" s="16" t="n">
        <f aca="false">AVERAGE(H71:H73)</f>
        <v>1982.69082191951</v>
      </c>
      <c r="J71" s="16" t="n">
        <f aca="false">STDEV(H71:H73)</f>
        <v>976.760408005307</v>
      </c>
    </row>
    <row r="72" customFormat="false" ht="12.8" hidden="false" customHeight="false" outlineLevel="0" collapsed="false">
      <c r="A72" s="13" t="s">
        <v>9</v>
      </c>
      <c r="B72" s="13" t="s">
        <v>28</v>
      </c>
      <c r="C72" s="3" t="s">
        <v>6</v>
      </c>
      <c r="D72" s="3" t="s">
        <v>10</v>
      </c>
      <c r="E72" s="14" t="n">
        <v>33.6725692749023</v>
      </c>
      <c r="F72" s="14" t="n">
        <v>33.9396553039551</v>
      </c>
      <c r="G72" s="14" t="n">
        <v>0.886951446533203</v>
      </c>
      <c r="H72" s="17" t="n">
        <f aca="false">10^((E72-45.405)/(-3.524))</f>
        <v>2134.48753195999</v>
      </c>
    </row>
    <row r="73" customFormat="false" ht="12.8" hidden="false" customHeight="false" outlineLevel="0" collapsed="false">
      <c r="A73" s="13" t="s">
        <v>9</v>
      </c>
      <c r="B73" s="13" t="s">
        <v>28</v>
      </c>
      <c r="C73" s="3" t="s">
        <v>6</v>
      </c>
      <c r="D73" s="3" t="s">
        <v>10</v>
      </c>
      <c r="E73" s="14" t="n">
        <v>33.2169380187988</v>
      </c>
      <c r="F73" s="14" t="n">
        <v>33.9396553039551</v>
      </c>
      <c r="G73" s="14" t="n">
        <v>0.886951446533203</v>
      </c>
      <c r="H73" s="17" t="n">
        <f aca="false">10^((E73-45.405)/(-3.524))</f>
        <v>2874.66601946818</v>
      </c>
    </row>
  </sheetData>
  <autoFilter ref="B1:J25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1" activeCellId="1" sqref="C10:C17 A11"/>
    </sheetView>
  </sheetViews>
  <sheetFormatPr defaultColWidth="11.625" defaultRowHeight="12.8" zeroHeight="false" outlineLevelRow="0" outlineLevelCol="0"/>
  <cols>
    <col collapsed="false" customWidth="true" hidden="false" outlineLevel="0" max="8" min="8" style="0" width="19.08"/>
    <col collapsed="false" customWidth="true" hidden="false" outlineLevel="0" max="1024" min="1024" style="0" width="11.52"/>
  </cols>
  <sheetData>
    <row r="1" customFormat="false" ht="35.05" hidden="false" customHeight="false" outlineLevel="0" collapsed="false">
      <c r="A1" s="18" t="s">
        <v>2</v>
      </c>
      <c r="B1" s="18" t="s">
        <v>15</v>
      </c>
      <c r="C1" s="18" t="s">
        <v>17</v>
      </c>
      <c r="D1" s="18" t="s">
        <v>32</v>
      </c>
      <c r="E1" s="18" t="s">
        <v>14</v>
      </c>
      <c r="F1" s="18" t="s">
        <v>33</v>
      </c>
      <c r="G1" s="7" t="s">
        <v>16</v>
      </c>
      <c r="H1" s="18" t="s">
        <v>34</v>
      </c>
    </row>
    <row r="2" customFormat="false" ht="12.8" hidden="false" customHeight="false" outlineLevel="0" collapsed="false">
      <c r="A2" s="3" t="s">
        <v>11</v>
      </c>
      <c r="B2" s="0" t="n">
        <v>37.9</v>
      </c>
      <c r="C2" s="0" t="n">
        <v>2.5</v>
      </c>
      <c r="D2" s="0" t="n">
        <v>120</v>
      </c>
      <c r="E2" s="0" t="n">
        <v>2</v>
      </c>
      <c r="F2" s="0" t="n">
        <v>0.05</v>
      </c>
      <c r="G2" s="0" t="n">
        <v>2.491</v>
      </c>
    </row>
    <row r="3" customFormat="false" ht="12.8" hidden="false" customHeight="false" outlineLevel="0" collapsed="false">
      <c r="A3" s="3" t="s">
        <v>11</v>
      </c>
      <c r="B3" s="0" t="n">
        <v>37</v>
      </c>
      <c r="C3" s="0" t="n">
        <v>0.3</v>
      </c>
      <c r="D3" s="0" t="n">
        <v>1200</v>
      </c>
      <c r="E3" s="0" t="n">
        <v>3</v>
      </c>
      <c r="F3" s="0" t="n">
        <v>0.05</v>
      </c>
      <c r="G3" s="0" t="n">
        <v>2.491</v>
      </c>
      <c r="H3" s="0" t="n">
        <v>309</v>
      </c>
    </row>
    <row r="4" customFormat="false" ht="12.8" hidden="false" customHeight="false" outlineLevel="0" collapsed="false">
      <c r="A4" s="3" t="s">
        <v>11</v>
      </c>
      <c r="B4" s="0" t="n">
        <v>32.3</v>
      </c>
      <c r="C4" s="0" t="n">
        <v>0.1</v>
      </c>
      <c r="D4" s="0" t="n">
        <v>12000</v>
      </c>
      <c r="E4" s="0" t="n">
        <v>4</v>
      </c>
      <c r="F4" s="0" t="n">
        <v>0.05</v>
      </c>
      <c r="G4" s="0" t="n">
        <v>3.808</v>
      </c>
      <c r="H4" s="0" t="n">
        <v>6422</v>
      </c>
    </row>
    <row r="5" customFormat="false" ht="12.8" hidden="false" customHeight="false" outlineLevel="0" collapsed="false">
      <c r="A5" s="3" t="s">
        <v>11</v>
      </c>
      <c r="B5" s="0" t="n">
        <v>28.4</v>
      </c>
      <c r="C5" s="0" t="n">
        <v>0.1</v>
      </c>
      <c r="D5" s="0" t="n">
        <v>120000</v>
      </c>
      <c r="E5" s="0" t="n">
        <v>5</v>
      </c>
      <c r="F5" s="0" t="n">
        <v>0.05</v>
      </c>
      <c r="G5" s="0" t="n">
        <v>4.889</v>
      </c>
      <c r="H5" s="0" t="n">
        <v>77413</v>
      </c>
    </row>
    <row r="6" customFormat="false" ht="12.8" hidden="false" customHeight="false" outlineLevel="0" collapsed="false">
      <c r="A6" s="3" t="s">
        <v>11</v>
      </c>
      <c r="B6" s="0" t="n">
        <v>25.2</v>
      </c>
      <c r="C6" s="0" t="n">
        <v>0</v>
      </c>
      <c r="D6" s="0" t="n">
        <v>1200000</v>
      </c>
      <c r="E6" s="0" t="n">
        <v>6</v>
      </c>
      <c r="F6" s="0" t="n">
        <v>0.05</v>
      </c>
      <c r="G6" s="0" t="n">
        <v>5.797</v>
      </c>
      <c r="H6" s="0" t="n">
        <v>627238</v>
      </c>
    </row>
    <row r="7" customFormat="false" ht="12.8" hidden="false" customHeight="false" outlineLevel="0" collapsed="false">
      <c r="A7" s="3" t="s">
        <v>11</v>
      </c>
      <c r="B7" s="0" t="n">
        <v>22.1</v>
      </c>
      <c r="C7" s="0" t="n">
        <v>0</v>
      </c>
      <c r="D7" s="0" t="n">
        <v>12000000</v>
      </c>
      <c r="E7" s="0" t="n">
        <v>7</v>
      </c>
      <c r="F7" s="0" t="n">
        <v>0.05</v>
      </c>
      <c r="G7" s="0" t="n">
        <v>6.66</v>
      </c>
      <c r="H7" s="0" t="n">
        <v>4567327</v>
      </c>
    </row>
    <row r="8" customFormat="false" ht="12.8" hidden="false" customHeight="false" outlineLevel="0" collapsed="false">
      <c r="A8" s="3" t="s">
        <v>6</v>
      </c>
      <c r="B8" s="0" t="n">
        <v>35.2</v>
      </c>
      <c r="C8" s="0" t="n">
        <v>1.4</v>
      </c>
      <c r="D8" s="0" t="n">
        <v>1200</v>
      </c>
      <c r="E8" s="0" t="n">
        <v>3</v>
      </c>
      <c r="F8" s="0" t="n">
        <v>0.05</v>
      </c>
      <c r="G8" s="0" t="n">
        <v>2.886</v>
      </c>
      <c r="H8" s="0" t="n">
        <v>770</v>
      </c>
    </row>
    <row r="9" customFormat="false" ht="12.8" hidden="false" customHeight="false" outlineLevel="0" collapsed="false">
      <c r="A9" s="3" t="s">
        <v>6</v>
      </c>
      <c r="B9" s="0" t="n">
        <v>31.6</v>
      </c>
      <c r="C9" s="0" t="n">
        <v>0.8</v>
      </c>
      <c r="D9" s="0" t="n">
        <v>12000</v>
      </c>
      <c r="E9" s="0" t="n">
        <v>4</v>
      </c>
      <c r="F9" s="0" t="n">
        <v>0.05</v>
      </c>
      <c r="G9" s="0" t="n">
        <v>3.929</v>
      </c>
      <c r="H9" s="0" t="n">
        <v>8498</v>
      </c>
    </row>
    <row r="10" customFormat="false" ht="12.8" hidden="false" customHeight="false" outlineLevel="0" collapsed="false">
      <c r="A10" s="3" t="s">
        <v>6</v>
      </c>
      <c r="B10" s="0" t="n">
        <v>28</v>
      </c>
      <c r="C10" s="0" t="n">
        <v>0</v>
      </c>
      <c r="D10" s="0" t="n">
        <v>120000</v>
      </c>
      <c r="E10" s="0" t="n">
        <v>5</v>
      </c>
      <c r="F10" s="0" t="n">
        <v>0.05</v>
      </c>
      <c r="G10" s="0" t="n">
        <v>4.938</v>
      </c>
      <c r="H10" s="0" t="n">
        <v>86754</v>
      </c>
    </row>
    <row r="11" customFormat="false" ht="12.8" hidden="false" customHeight="false" outlineLevel="0" collapsed="false">
      <c r="A11" s="3" t="s">
        <v>6</v>
      </c>
      <c r="B11" s="0" t="n">
        <v>23.9</v>
      </c>
      <c r="C11" s="0" t="n">
        <v>0.3</v>
      </c>
      <c r="D11" s="0" t="n">
        <v>1200000</v>
      </c>
      <c r="E11" s="0" t="n">
        <v>6</v>
      </c>
      <c r="F11" s="0" t="n">
        <v>0.05</v>
      </c>
      <c r="G11" s="0" t="n">
        <v>6.092</v>
      </c>
      <c r="H11" s="0" t="n">
        <v>1235608</v>
      </c>
    </row>
    <row r="12" customFormat="false" ht="12.8" hidden="false" customHeight="false" outlineLevel="0" collapsed="false">
      <c r="A12" s="3" t="s">
        <v>6</v>
      </c>
      <c r="B12" s="0" t="n">
        <v>20.8</v>
      </c>
      <c r="C12" s="0" t="n">
        <v>0.3</v>
      </c>
      <c r="D12" s="0" t="n">
        <v>12000000</v>
      </c>
      <c r="E12" s="0" t="n">
        <v>7</v>
      </c>
      <c r="F12" s="0" t="n">
        <v>0.05</v>
      </c>
      <c r="G12" s="0" t="n">
        <v>6.995</v>
      </c>
      <c r="H12" s="0" t="n">
        <v>9880016</v>
      </c>
    </row>
    <row r="13" customFormat="false" ht="12.8" hidden="false" customHeight="false" outlineLevel="0" collapsed="false">
      <c r="A13" s="0" t="s">
        <v>21</v>
      </c>
      <c r="B13" s="0" t="n">
        <v>35.1</v>
      </c>
      <c r="C13" s="0" t="n">
        <v>0</v>
      </c>
      <c r="D13" s="0" t="n">
        <v>1000</v>
      </c>
      <c r="E13" s="0" t="n">
        <v>3</v>
      </c>
      <c r="F13" s="0" t="n">
        <v>0.05</v>
      </c>
      <c r="G13" s="0" t="n">
        <v>2.879</v>
      </c>
      <c r="H13" s="0" t="n">
        <v>757</v>
      </c>
    </row>
    <row r="14" customFormat="false" ht="12.8" hidden="false" customHeight="false" outlineLevel="0" collapsed="false">
      <c r="A14" s="0" t="s">
        <v>21</v>
      </c>
      <c r="B14" s="0" t="n">
        <v>30.6</v>
      </c>
      <c r="C14" s="0" t="n">
        <v>0.5</v>
      </c>
      <c r="D14" s="0" t="n">
        <v>10000</v>
      </c>
      <c r="E14" s="0" t="n">
        <v>4</v>
      </c>
      <c r="F14" s="0" t="n">
        <v>0.05</v>
      </c>
      <c r="G14" s="0" t="n">
        <v>4.13</v>
      </c>
      <c r="H14" s="0" t="n">
        <v>13485</v>
      </c>
    </row>
    <row r="15" customFormat="false" ht="12.8" hidden="false" customHeight="false" outlineLevel="0" collapsed="false">
      <c r="A15" s="0" t="s">
        <v>21</v>
      </c>
      <c r="B15" s="0" t="n">
        <v>27.5</v>
      </c>
      <c r="C15" s="0" t="n">
        <v>0.3</v>
      </c>
      <c r="D15" s="0" t="n">
        <v>100000</v>
      </c>
      <c r="E15" s="0" t="n">
        <v>5</v>
      </c>
      <c r="F15" s="0" t="n">
        <v>0.05</v>
      </c>
      <c r="G15" s="0" t="n">
        <v>5.025</v>
      </c>
      <c r="H15" s="0" t="n">
        <v>105890</v>
      </c>
    </row>
    <row r="16" customFormat="false" ht="12.8" hidden="false" customHeight="false" outlineLevel="0" collapsed="false">
      <c r="A16" s="0" t="s">
        <v>21</v>
      </c>
      <c r="B16" s="0" t="n">
        <v>23.9</v>
      </c>
      <c r="C16" s="0" t="n">
        <v>0.1</v>
      </c>
      <c r="D16" s="0" t="n">
        <v>1000000</v>
      </c>
      <c r="E16" s="0" t="n">
        <v>6</v>
      </c>
      <c r="F16" s="0" t="n">
        <v>0.05</v>
      </c>
      <c r="G16" s="0" t="n">
        <v>6.026</v>
      </c>
      <c r="H16" s="0" t="n">
        <v>1062129</v>
      </c>
    </row>
    <row r="17" customFormat="false" ht="12.8" hidden="false" customHeight="false" outlineLevel="0" collapsed="false">
      <c r="A17" s="0" t="s">
        <v>21</v>
      </c>
      <c r="B17" s="0" t="n">
        <v>20.6</v>
      </c>
      <c r="C17" s="0" t="n">
        <v>0.2</v>
      </c>
      <c r="D17" s="0" t="n">
        <v>10000000</v>
      </c>
      <c r="E17" s="0" t="n">
        <v>7</v>
      </c>
      <c r="F17" s="0" t="n">
        <v>0.05</v>
      </c>
      <c r="G17" s="0" t="n">
        <v>6.96</v>
      </c>
      <c r="H17" s="0" t="n">
        <v>9115004</v>
      </c>
    </row>
    <row r="18" customFormat="false" ht="12.8" hidden="false" customHeight="false" outlineLevel="0" collapsed="false">
      <c r="A18" s="0" t="s">
        <v>21</v>
      </c>
      <c r="B18" s="0" t="n">
        <v>17</v>
      </c>
      <c r="C18" s="0" t="n">
        <v>0</v>
      </c>
      <c r="D18" s="0" t="n">
        <v>100000000</v>
      </c>
      <c r="E18" s="0" t="n">
        <v>8</v>
      </c>
      <c r="F18" s="0" t="n">
        <v>0.05</v>
      </c>
      <c r="G18" s="0" t="n">
        <v>7.981</v>
      </c>
      <c r="H18" s="0" t="n">
        <v>95670333</v>
      </c>
    </row>
  </sheetData>
  <autoFilter ref="A1:H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2022-02-10T12:24:26Z</dcterms:created>
  <dc:creator>Job van Riet</dc:creator>
  <dc:description/>
  <dc:language>en-US</dc:language>
  <cp:lastModifiedBy>Job van Riet</cp:lastModifiedBy>
  <dcterms:modified xsi:type="dcterms:W3CDTF">2022-02-11T14:18:19Z</dcterms:modified>
  <cp:revision>17</cp:revision>
  <dc:subject/>
  <dc:title/>
</cp:coreProperties>
</file>