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Git\SDR\Tasks\Lab_02\"/>
    </mc:Choice>
  </mc:AlternateContent>
  <xr:revisionPtr revIDLastSave="0" documentId="13_ncr:1_{5E030CCC-0C71-4729-90C5-4B2037CAB8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R2" i="1"/>
  <c r="W2" i="1" s="1"/>
  <c r="R3" i="1"/>
  <c r="S3" i="1" s="1"/>
  <c r="T3" i="1" s="1"/>
  <c r="R4" i="1"/>
  <c r="S4" i="1" s="1"/>
  <c r="T4" i="1" s="1"/>
  <c r="R5" i="1"/>
  <c r="S5" i="1" s="1"/>
  <c r="T5" i="1" s="1"/>
  <c r="R6" i="1"/>
  <c r="W6" i="1" s="1"/>
  <c r="R7" i="1"/>
  <c r="W7" i="1" s="1"/>
  <c r="R8" i="1"/>
  <c r="S8" i="1" s="1"/>
  <c r="T8" i="1" s="1"/>
  <c r="V8" i="1"/>
  <c r="M19" i="1"/>
  <c r="V2" i="1"/>
  <c r="V3" i="1"/>
  <c r="V4" i="1"/>
  <c r="V5" i="1"/>
  <c r="V6" i="1"/>
  <c r="V7" i="1"/>
  <c r="U2" i="1"/>
  <c r="M18" i="1"/>
  <c r="U3" i="1"/>
  <c r="U4" i="1"/>
  <c r="U5" i="1"/>
  <c r="U6" i="1"/>
  <c r="U7" i="1"/>
  <c r="U8" i="1"/>
  <c r="M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M8" i="1"/>
  <c r="Q3" i="1"/>
  <c r="Q4" i="1"/>
  <c r="Q5" i="1"/>
  <c r="Q6" i="1"/>
  <c r="Q7" i="1"/>
  <c r="Q8" i="1"/>
  <c r="Q2" i="1"/>
  <c r="W5" i="1" l="1"/>
  <c r="W4" i="1"/>
  <c r="S2" i="1"/>
  <c r="T2" i="1" s="1"/>
  <c r="W3" i="1"/>
  <c r="S6" i="1"/>
  <c r="T6" i="1" s="1"/>
  <c r="S7" i="1"/>
  <c r="T7" i="1" s="1"/>
  <c r="R9" i="1"/>
  <c r="S9" i="1" s="1"/>
  <c r="W8" i="1"/>
  <c r="M17" i="1"/>
  <c r="M15" i="1"/>
  <c r="M16" i="1"/>
  <c r="M14" i="1"/>
  <c r="M2" i="1"/>
  <c r="P2" i="1" l="1"/>
  <c r="P3" i="1"/>
  <c r="P4" i="1" l="1"/>
  <c r="P5" i="1" l="1"/>
  <c r="P7" i="1" l="1"/>
  <c r="P6" i="1"/>
  <c r="P8" i="1" l="1"/>
</calcChain>
</file>

<file path=xl/sharedStrings.xml><?xml version="1.0" encoding="utf-8"?>
<sst xmlns="http://schemas.openxmlformats.org/spreadsheetml/2006/main" count="23" uniqueCount="23">
  <si>
    <t>Количество данных в выборке:</t>
  </si>
  <si>
    <t>Уровень значимости:</t>
  </si>
  <si>
    <t>Вариант № 4</t>
  </si>
  <si>
    <t>F - нормальный закон распределения с плотностью</t>
  </si>
  <si>
    <t>Максимум:</t>
  </si>
  <si>
    <t>Минимум:</t>
  </si>
  <si>
    <t>Количество интервалов:</t>
  </si>
  <si>
    <t>Длинна одного интервала:</t>
  </si>
  <si>
    <t>Вероятность попадания</t>
  </si>
  <si>
    <t>Плотность вероятности</t>
  </si>
  <si>
    <t>Интервальный ряд</t>
  </si>
  <si>
    <t>Середина интервала</t>
  </si>
  <si>
    <t>Интервалы</t>
  </si>
  <si>
    <t>Значения интервалов</t>
  </si>
  <si>
    <t>среднеквадратичное отклонение:</t>
  </si>
  <si>
    <t>мат. ожидание:</t>
  </si>
  <si>
    <t>Квадратичное отклонение</t>
  </si>
  <si>
    <t>Ожидаемая плотность вероятности</t>
  </si>
  <si>
    <t>Количество степеней свободы:</t>
  </si>
  <si>
    <t>p*</t>
  </si>
  <si>
    <t>p наблюдаемое</t>
  </si>
  <si>
    <t>p критическое</t>
  </si>
  <si>
    <t>Вывод: т.к. значение Pнаб &gt;&gt; Pкр, данные в выборке распределяются не по нармальному закону с данными параметрами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</si>
</sst>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2" fontId="0" fillId="0" borderId="0" xfId="0" applyNumberFormat="1"/>
    <xf numFmtId="0" fontId="3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Лист1!$T$1</c:f>
              <c:strCache>
                <c:ptCount val="1"/>
                <c:pt idx="0">
                  <c:v>Плотность вероятности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numRef>
              <c:f>Лист1!$Q$2:$Q$8</c:f>
              <c:numCache>
                <c:formatCode>General</c:formatCode>
                <c:ptCount val="7"/>
                <c:pt idx="0">
                  <c:v>0.75</c:v>
                </c:pt>
                <c:pt idx="1">
                  <c:v>1.95</c:v>
                </c:pt>
                <c:pt idx="2">
                  <c:v>2.95</c:v>
                </c:pt>
                <c:pt idx="3">
                  <c:v>3.95</c:v>
                </c:pt>
                <c:pt idx="4">
                  <c:v>4.8000000000000007</c:v>
                </c:pt>
                <c:pt idx="5">
                  <c:v>5.95</c:v>
                </c:pt>
                <c:pt idx="6">
                  <c:v>9.85</c:v>
                </c:pt>
              </c:numCache>
            </c:numRef>
          </c:cat>
          <c:val>
            <c:numRef>
              <c:f>Лист1!$T$2:$T$8</c:f>
              <c:numCache>
                <c:formatCode>0.00</c:formatCode>
                <c:ptCount val="7"/>
                <c:pt idx="0">
                  <c:v>0.10666666666666667</c:v>
                </c:pt>
                <c:pt idx="1">
                  <c:v>0.15555555555555559</c:v>
                </c:pt>
                <c:pt idx="2">
                  <c:v>0.12727272727272729</c:v>
                </c:pt>
                <c:pt idx="3">
                  <c:v>0.1444444444444444</c:v>
                </c:pt>
                <c:pt idx="4">
                  <c:v>0.17500000000000004</c:v>
                </c:pt>
                <c:pt idx="5">
                  <c:v>9.3333333333333338E-2</c:v>
                </c:pt>
                <c:pt idx="6">
                  <c:v>2.3809523809523808E-2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D-4AB2-8430-07AC6BEA6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9685888"/>
        <c:axId val="1457195552"/>
      </c:barChart>
      <c:lineChart>
        <c:grouping val="standard"/>
        <c:varyColors val="0"/>
        <c:ser>
          <c:idx val="1"/>
          <c:order val="1"/>
          <c:tx>
            <c:strRef>
              <c:f>Лист1!$U$1</c:f>
              <c:strCache>
                <c:ptCount val="1"/>
                <c:pt idx="0">
                  <c:v>Ожидаемая плотность вероятности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Лист1!$U$2:$U$8</c:f>
              <c:numCache>
                <c:formatCode>0.00</c:formatCode>
                <c:ptCount val="7"/>
                <c:pt idx="0">
                  <c:v>6.4942446828019501E-2</c:v>
                </c:pt>
                <c:pt idx="1">
                  <c:v>0.10465462059128235</c:v>
                </c:pt>
                <c:pt idx="2">
                  <c:v>0.13360141465364953</c:v>
                </c:pt>
                <c:pt idx="3">
                  <c:v>0.14834843279525894</c:v>
                </c:pt>
                <c:pt idx="4">
                  <c:v>0.14531233226320905</c:v>
                </c:pt>
                <c:pt idx="5">
                  <c:v>0.12036065559036485</c:v>
                </c:pt>
                <c:pt idx="6">
                  <c:v>1.6085930137050997E-2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D-4AB2-8430-07AC6BEA6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685888"/>
        <c:axId val="1457195552"/>
      </c:lineChart>
      <c:catAx>
        <c:axId val="145968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95552"/>
        <c:crosses val="autoZero"/>
        <c:auto val="1"/>
        <c:lblAlgn val="ctr"/>
        <c:lblOffset val="100"/>
        <c:noMultiLvlLbl val="0"/>
      </c:catAx>
      <c:valAx>
        <c:axId val="14571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6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8</xdr:row>
          <xdr:rowOff>142875</xdr:rowOff>
        </xdr:from>
        <xdr:to>
          <xdr:col>11</xdr:col>
          <xdr:colOff>1657350</xdr:colOff>
          <xdr:row>11</xdr:row>
          <xdr:rowOff>180975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12</xdr:col>
      <xdr:colOff>38100</xdr:colOff>
      <xdr:row>10</xdr:row>
      <xdr:rowOff>9525</xdr:rowOff>
    </xdr:from>
    <xdr:to>
      <xdr:col>12</xdr:col>
      <xdr:colOff>428576</xdr:colOff>
      <xdr:row>11</xdr:row>
      <xdr:rowOff>9501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1952625"/>
          <a:ext cx="390476" cy="190476"/>
        </a:xfrm>
        <a:prstGeom prst="rect">
          <a:avLst/>
        </a:prstGeom>
      </xdr:spPr>
    </xdr:pic>
    <xdr:clientData/>
  </xdr:twoCellAnchor>
  <xdr:twoCellAnchor>
    <xdr:from>
      <xdr:col>12</xdr:col>
      <xdr:colOff>57150</xdr:colOff>
      <xdr:row>9</xdr:row>
      <xdr:rowOff>19050</xdr:rowOff>
    </xdr:from>
    <xdr:to>
      <xdr:col>12</xdr:col>
      <xdr:colOff>428625</xdr:colOff>
      <xdr:row>10</xdr:row>
      <xdr:rowOff>9525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771650"/>
          <a:ext cx="3714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566737</xdr:colOff>
      <xdr:row>9</xdr:row>
      <xdr:rowOff>157161</xdr:rowOff>
    </xdr:from>
    <xdr:to>
      <xdr:col>21</xdr:col>
      <xdr:colOff>19050</xdr:colOff>
      <xdr:row>40</xdr:row>
      <xdr:rowOff>133350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0</xdr:row>
          <xdr:rowOff>0</xdr:rowOff>
        </xdr:from>
        <xdr:to>
          <xdr:col>23</xdr:col>
          <xdr:colOff>390525</xdr:colOff>
          <xdr:row>0</xdr:row>
          <xdr:rowOff>238125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abSelected="1" topLeftCell="K1" workbookViewId="0">
      <selection activeCell="W12" sqref="W12"/>
    </sheetView>
  </sheetViews>
  <sheetFormatPr defaultRowHeight="15" x14ac:dyDescent="0.25"/>
  <cols>
    <col min="12" max="12" width="35.85546875" customWidth="1"/>
    <col min="13" max="13" width="16.28515625" customWidth="1"/>
    <col min="15" max="15" width="15.5703125" customWidth="1"/>
    <col min="16" max="16" width="13.28515625" customWidth="1"/>
    <col min="17" max="17" width="15" customWidth="1"/>
    <col min="18" max="18" width="14.5703125" customWidth="1"/>
    <col min="19" max="19" width="16.5703125" customWidth="1"/>
    <col min="20" max="20" width="15.42578125" customWidth="1"/>
    <col min="21" max="21" width="24.140625" customWidth="1"/>
    <col min="23" max="23" width="22.85546875" customWidth="1"/>
  </cols>
  <sheetData>
    <row r="1" spans="1:23" ht="30.75" customHeight="1" x14ac:dyDescent="0.25">
      <c r="A1" s="1">
        <v>3.41</v>
      </c>
      <c r="C1" t="s">
        <v>16</v>
      </c>
      <c r="L1" s="4" t="s">
        <v>2</v>
      </c>
      <c r="M1" s="6"/>
      <c r="N1" s="6"/>
      <c r="O1" s="6" t="s">
        <v>13</v>
      </c>
      <c r="P1" s="6" t="s">
        <v>12</v>
      </c>
      <c r="Q1" s="6" t="s">
        <v>11</v>
      </c>
      <c r="R1" s="6" t="s">
        <v>10</v>
      </c>
      <c r="S1" s="6" t="s">
        <v>8</v>
      </c>
      <c r="T1" s="6" t="s">
        <v>9</v>
      </c>
      <c r="U1" s="6" t="s">
        <v>17</v>
      </c>
      <c r="V1" s="6" t="s">
        <v>19</v>
      </c>
    </row>
    <row r="2" spans="1:23" x14ac:dyDescent="0.25">
      <c r="A2" s="1">
        <v>5.25</v>
      </c>
      <c r="C2" s="7">
        <f>($M$8-A1)^2</f>
        <v>0.62504836000000064</v>
      </c>
      <c r="L2" t="s">
        <v>0</v>
      </c>
      <c r="M2">
        <f>COUNT(A:A)</f>
        <v>100</v>
      </c>
      <c r="O2" s="5">
        <v>0</v>
      </c>
      <c r="P2" t="str">
        <f>_xlfn.CONCAT(O2, " - ",  O3)</f>
        <v>0 - 1,5</v>
      </c>
      <c r="Q2">
        <f>(O2+O3)/2</f>
        <v>0.75</v>
      </c>
      <c r="R2">
        <f t="shared" ref="R2:R7" si="0">COUNTIFS(A:A,"&gt;"&amp;O2,A:A,"&lt;="&amp;O3)</f>
        <v>16</v>
      </c>
      <c r="S2">
        <f>R2/$M$2</f>
        <v>0.16</v>
      </c>
      <c r="T2" s="7">
        <f>S2/(O3-O2)</f>
        <v>0.10666666666666667</v>
      </c>
      <c r="U2" s="7">
        <f>(1/($M$7*SQRT(2*PI()))*EXP(-(((Q2-$M$8)^2)/(2*($M$7)^2))))</f>
        <v>6.4942446828019501E-2</v>
      </c>
      <c r="V2" s="7">
        <f>(_xlfn.NORM.S.DIST(O3,TRUE)-0.5)-(_xlfn.NORM.S.DIST(O2,TRUE)-0.5)</f>
        <v>0.43319279873114191</v>
      </c>
      <c r="W2" s="7">
        <f>((R2 - $M$2*V2)^2)/($M$2*V2)</f>
        <v>17.228888729721351</v>
      </c>
    </row>
    <row r="3" spans="1:23" ht="15.75" customHeight="1" x14ac:dyDescent="0.25">
      <c r="A3" s="1">
        <v>8.66</v>
      </c>
      <c r="C3" s="7">
        <f t="shared" ref="C3:C66" si="1">($M$8-A2)^2</f>
        <v>1.1012403599999989</v>
      </c>
      <c r="L3" s="9" t="s">
        <v>3</v>
      </c>
      <c r="M3" s="9"/>
      <c r="N3" s="3"/>
      <c r="O3" s="5">
        <v>1.5</v>
      </c>
      <c r="P3" t="str">
        <f t="shared" ref="P3:P8" si="2">_xlfn.CONCAT(O3, " - ",  O4)</f>
        <v>1,5 - 2,4</v>
      </c>
      <c r="Q3">
        <f t="shared" ref="Q3:Q8" si="3">(O3+O4)/2</f>
        <v>1.95</v>
      </c>
      <c r="R3">
        <f t="shared" si="0"/>
        <v>14</v>
      </c>
      <c r="S3">
        <f t="shared" ref="S3:S9" si="4">R3/$M$2</f>
        <v>0.14000000000000001</v>
      </c>
      <c r="T3" s="7">
        <f t="shared" ref="T3:T8" si="5">S3/(O4-O3)</f>
        <v>0.15555555555555559</v>
      </c>
      <c r="U3" s="7">
        <f t="shared" ref="U3:U8" si="6">(1/($M$7*SQRT(2*PI()))*EXP(-(((Q3-$M$8)^2)/(2*($M$7)^2))))</f>
        <v>0.10465462059128235</v>
      </c>
      <c r="V3" s="7">
        <f t="shared" ref="V3:V7" si="7">(_xlfn.NORM.S.DIST(O4,TRUE)-0.5)-(_xlfn.NORM.S.DIST(O3,TRUE)-0.5)</f>
        <v>5.860966534426193E-2</v>
      </c>
      <c r="W3" s="7">
        <f t="shared" ref="W3:W7" si="8">((R3 - $M$2*V3)^2)/($M$2*V3)</f>
        <v>11.302549735547302</v>
      </c>
    </row>
    <row r="4" spans="1:23" ht="15" customHeight="1" x14ac:dyDescent="0.25">
      <c r="A4" s="1">
        <v>2.42</v>
      </c>
      <c r="C4" s="7">
        <f t="shared" si="1"/>
        <v>19.886248359999996</v>
      </c>
      <c r="L4" s="9"/>
      <c r="M4" s="9"/>
      <c r="N4" s="3"/>
      <c r="O4" s="5">
        <v>2.4</v>
      </c>
      <c r="P4" t="str">
        <f t="shared" si="2"/>
        <v>2,4 - 3,5</v>
      </c>
      <c r="Q4">
        <f t="shared" si="3"/>
        <v>2.95</v>
      </c>
      <c r="R4">
        <f t="shared" si="0"/>
        <v>14</v>
      </c>
      <c r="S4">
        <f t="shared" si="4"/>
        <v>0.14000000000000001</v>
      </c>
      <c r="T4" s="7">
        <f t="shared" si="5"/>
        <v>0.12727272727272729</v>
      </c>
      <c r="U4" s="7">
        <f t="shared" si="6"/>
        <v>0.13360141465364953</v>
      </c>
      <c r="V4" s="7">
        <f t="shared" si="7"/>
        <v>7.9649068455606153E-3</v>
      </c>
      <c r="W4" s="7">
        <f t="shared" si="8"/>
        <v>218.87595375981368</v>
      </c>
    </row>
    <row r="5" spans="1:23" x14ac:dyDescent="0.25">
      <c r="A5" s="1">
        <v>4.76</v>
      </c>
      <c r="C5" s="7">
        <f t="shared" si="1"/>
        <v>3.1705363600000021</v>
      </c>
      <c r="L5" t="s">
        <v>1</v>
      </c>
      <c r="M5">
        <v>0.05</v>
      </c>
      <c r="O5" s="5">
        <v>3.5</v>
      </c>
      <c r="P5" t="str">
        <f t="shared" si="2"/>
        <v>3,5 - 4,4</v>
      </c>
      <c r="Q5">
        <f t="shared" si="3"/>
        <v>3.95</v>
      </c>
      <c r="R5">
        <f t="shared" si="0"/>
        <v>13</v>
      </c>
      <c r="S5">
        <f t="shared" si="4"/>
        <v>0.13</v>
      </c>
      <c r="T5" s="7">
        <f t="shared" si="5"/>
        <v>0.1444444444444444</v>
      </c>
      <c r="U5" s="7">
        <f t="shared" si="6"/>
        <v>0.14834843279525894</v>
      </c>
      <c r="V5" s="7">
        <f t="shared" si="7"/>
        <v>2.2721653512780549E-4</v>
      </c>
      <c r="W5" s="7">
        <f t="shared" si="8"/>
        <v>7411.861693405297</v>
      </c>
    </row>
    <row r="6" spans="1:23" x14ac:dyDescent="0.25">
      <c r="A6" s="1">
        <v>1.6</v>
      </c>
      <c r="C6" s="7">
        <f t="shared" si="1"/>
        <v>0.31292835999999913</v>
      </c>
      <c r="O6" s="5">
        <v>4.4000000000000004</v>
      </c>
      <c r="P6" t="str">
        <f t="shared" si="2"/>
        <v>4,4 - 5,2</v>
      </c>
      <c r="Q6">
        <f t="shared" si="3"/>
        <v>4.8000000000000007</v>
      </c>
      <c r="R6">
        <f t="shared" si="0"/>
        <v>14</v>
      </c>
      <c r="S6">
        <f t="shared" si="4"/>
        <v>0.14000000000000001</v>
      </c>
      <c r="T6" s="7">
        <f t="shared" si="5"/>
        <v>0.17500000000000004</v>
      </c>
      <c r="U6" s="7">
        <f t="shared" si="6"/>
        <v>0.14531233226320905</v>
      </c>
      <c r="V6" s="7">
        <f t="shared" si="7"/>
        <v>5.3128996445606091E-6</v>
      </c>
      <c r="W6" s="7">
        <f t="shared" si="8"/>
        <v>368885.42467372864</v>
      </c>
    </row>
    <row r="7" spans="1:23" x14ac:dyDescent="0.25">
      <c r="A7" s="1">
        <v>3.62</v>
      </c>
      <c r="C7" s="7">
        <f t="shared" si="1"/>
        <v>6.7631203600000021</v>
      </c>
      <c r="L7" t="s">
        <v>14</v>
      </c>
      <c r="M7" s="7">
        <f>SQRT(AVERAGE(C2:C101))</f>
        <v>2.6774715012488923</v>
      </c>
      <c r="O7" s="5">
        <v>5.2</v>
      </c>
      <c r="P7" t="str">
        <f t="shared" si="2"/>
        <v>5,2 - 6,7</v>
      </c>
      <c r="Q7">
        <f t="shared" si="3"/>
        <v>5.95</v>
      </c>
      <c r="R7">
        <f t="shared" si="0"/>
        <v>14</v>
      </c>
      <c r="S7">
        <f t="shared" si="4"/>
        <v>0.14000000000000001</v>
      </c>
      <c r="T7" s="7">
        <f t="shared" si="5"/>
        <v>9.3333333333333338E-2</v>
      </c>
      <c r="U7" s="7">
        <f t="shared" si="6"/>
        <v>0.12036065559036485</v>
      </c>
      <c r="V7" s="7">
        <f t="shared" si="7"/>
        <v>9.9633842176594101E-8</v>
      </c>
      <c r="W7" s="7">
        <f t="shared" si="8"/>
        <v>19672002.679365233</v>
      </c>
    </row>
    <row r="8" spans="1:23" ht="15.75" x14ac:dyDescent="0.25">
      <c r="A8" s="1">
        <v>4.8499999999999996</v>
      </c>
      <c r="C8" s="7">
        <f t="shared" si="1"/>
        <v>0.33709636000000054</v>
      </c>
      <c r="L8" s="2" t="s">
        <v>15</v>
      </c>
      <c r="M8" s="7">
        <f>AVERAGE(A:A)</f>
        <v>4.2006000000000006</v>
      </c>
      <c r="O8" s="5">
        <v>6.7</v>
      </c>
      <c r="P8" t="str">
        <f t="shared" si="2"/>
        <v>6,7 - 13</v>
      </c>
      <c r="Q8">
        <f t="shared" si="3"/>
        <v>9.85</v>
      </c>
      <c r="R8">
        <f>COUNTIFS(A:A,"&gt;"&amp;O8,A:A,"&lt;="&amp;O9)</f>
        <v>15</v>
      </c>
      <c r="S8">
        <f t="shared" si="4"/>
        <v>0.15</v>
      </c>
      <c r="T8" s="7">
        <f t="shared" si="5"/>
        <v>2.3809523809523808E-2</v>
      </c>
      <c r="U8" s="7">
        <f t="shared" si="6"/>
        <v>1.6085930137050997E-2</v>
      </c>
      <c r="V8" s="7">
        <f>(_xlfn.NORM.S.DIST(O9,TRUE)-0.5)-(_xlfn.NORM.S.DIST(O8,TRUE)-0.5)</f>
        <v>1.0420997398341569E-11</v>
      </c>
      <c r="W8" s="7">
        <f>((R8 - $M$2*V8)^2)/($M$2*V8)</f>
        <v>215910235237.69827</v>
      </c>
    </row>
    <row r="9" spans="1:23" ht="15.75" x14ac:dyDescent="0.25">
      <c r="A9" s="1">
        <v>3.3</v>
      </c>
      <c r="C9" s="7">
        <f t="shared" si="1"/>
        <v>0.4217203599999988</v>
      </c>
      <c r="L9" s="2"/>
      <c r="O9" s="5">
        <v>13</v>
      </c>
      <c r="R9">
        <f>SUM(R2:R8)</f>
        <v>100</v>
      </c>
      <c r="S9">
        <f t="shared" si="4"/>
        <v>1</v>
      </c>
    </row>
    <row r="10" spans="1:23" x14ac:dyDescent="0.25">
      <c r="A10" s="1">
        <v>9.2799999999999994</v>
      </c>
      <c r="C10" s="7">
        <f t="shared" si="1"/>
        <v>0.81108036000000128</v>
      </c>
      <c r="O10" s="5"/>
    </row>
    <row r="11" spans="1:23" x14ac:dyDescent="0.25">
      <c r="A11" s="1">
        <v>9.26</v>
      </c>
      <c r="C11" s="7">
        <f t="shared" si="1"/>
        <v>25.800304359999988</v>
      </c>
    </row>
    <row r="12" spans="1:23" x14ac:dyDescent="0.25">
      <c r="A12" s="1">
        <v>4.92</v>
      </c>
      <c r="C12" s="7">
        <f t="shared" si="1"/>
        <v>25.597528359999991</v>
      </c>
    </row>
    <row r="13" spans="1:23" x14ac:dyDescent="0.25">
      <c r="A13" s="1">
        <v>1.32</v>
      </c>
      <c r="C13" s="7">
        <f t="shared" si="1"/>
        <v>0.51753635999999914</v>
      </c>
    </row>
    <row r="14" spans="1:23" x14ac:dyDescent="0.25">
      <c r="A14" s="1">
        <v>2.39</v>
      </c>
      <c r="C14" s="7">
        <f t="shared" si="1"/>
        <v>8.2978563600000008</v>
      </c>
      <c r="L14" t="s">
        <v>5</v>
      </c>
      <c r="M14">
        <f>MIN(A:A)</f>
        <v>0.14000000000000001</v>
      </c>
    </row>
    <row r="15" spans="1:23" x14ac:dyDescent="0.25">
      <c r="A15" s="1">
        <v>4.7</v>
      </c>
      <c r="C15" s="7">
        <f t="shared" si="1"/>
        <v>3.2782723600000017</v>
      </c>
      <c r="L15" t="s">
        <v>4</v>
      </c>
      <c r="M15">
        <f>MAX(A:A)</f>
        <v>12.32</v>
      </c>
    </row>
    <row r="16" spans="1:23" x14ac:dyDescent="0.25">
      <c r="A16" s="1">
        <v>1.19</v>
      </c>
      <c r="C16" s="7">
        <f t="shared" si="1"/>
        <v>0.24940035999999963</v>
      </c>
      <c r="L16" t="s">
        <v>6</v>
      </c>
      <c r="M16">
        <f>ROUNDDOWN(1+3.322*LOG10(M2),0)</f>
        <v>7</v>
      </c>
    </row>
    <row r="17" spans="1:13" x14ac:dyDescent="0.25">
      <c r="A17" s="1">
        <v>5.94</v>
      </c>
      <c r="C17" s="7">
        <f t="shared" si="1"/>
        <v>9.0637123600000038</v>
      </c>
      <c r="L17" t="s">
        <v>7</v>
      </c>
      <c r="M17">
        <f>(M15-M14)/(M16-1)</f>
        <v>2.0299999999999998</v>
      </c>
    </row>
    <row r="18" spans="1:13" x14ac:dyDescent="0.25">
      <c r="A18" s="1">
        <v>4.3499999999999996</v>
      </c>
      <c r="C18" s="7">
        <f t="shared" si="1"/>
        <v>3.0255123599999996</v>
      </c>
      <c r="L18" t="s">
        <v>18</v>
      </c>
      <c r="M18">
        <f>M16-2-1</f>
        <v>4</v>
      </c>
    </row>
    <row r="19" spans="1:13" x14ac:dyDescent="0.25">
      <c r="A19" s="1">
        <v>3.18</v>
      </c>
      <c r="C19" s="7">
        <f t="shared" si="1"/>
        <v>2.2320359999999727E-2</v>
      </c>
      <c r="L19" t="s">
        <v>21</v>
      </c>
      <c r="M19" s="7">
        <f>_xlfn.CHISQ.INV(1-M5, M18)</f>
        <v>9.4877290367811575</v>
      </c>
    </row>
    <row r="20" spans="1:13" x14ac:dyDescent="0.25">
      <c r="A20" s="1">
        <v>2.52</v>
      </c>
      <c r="C20" s="7">
        <f t="shared" si="1"/>
        <v>1.0416243600000008</v>
      </c>
      <c r="L20" t="s">
        <v>20</v>
      </c>
      <c r="M20" s="7">
        <f>SUM(W2:W8)</f>
        <v>215930283785.07141</v>
      </c>
    </row>
    <row r="21" spans="1:13" x14ac:dyDescent="0.25">
      <c r="A21" s="1">
        <v>5.71</v>
      </c>
      <c r="C21" s="7">
        <f t="shared" si="1"/>
        <v>2.8244163600000016</v>
      </c>
    </row>
    <row r="22" spans="1:13" ht="60.75" customHeight="1" x14ac:dyDescent="0.25">
      <c r="A22" s="1">
        <v>12.32</v>
      </c>
      <c r="C22" s="7">
        <f t="shared" si="1"/>
        <v>2.2782883599999981</v>
      </c>
      <c r="L22" s="8" t="s">
        <v>22</v>
      </c>
    </row>
    <row r="23" spans="1:13" x14ac:dyDescent="0.25">
      <c r="A23" s="1">
        <v>4.42</v>
      </c>
      <c r="C23" s="7">
        <f t="shared" si="1"/>
        <v>65.924656359999986</v>
      </c>
    </row>
    <row r="24" spans="1:13" x14ac:dyDescent="0.25">
      <c r="A24" s="1">
        <v>2.46</v>
      </c>
      <c r="C24" s="7">
        <f t="shared" si="1"/>
        <v>4.8136359999999725E-2</v>
      </c>
    </row>
    <row r="25" spans="1:13" x14ac:dyDescent="0.25">
      <c r="A25" s="1">
        <v>3.38</v>
      </c>
      <c r="C25" s="7">
        <f t="shared" si="1"/>
        <v>3.029688360000002</v>
      </c>
    </row>
    <row r="26" spans="1:13" x14ac:dyDescent="0.25">
      <c r="A26" s="1">
        <v>1.19</v>
      </c>
      <c r="C26" s="7">
        <f t="shared" si="1"/>
        <v>0.67338436000000113</v>
      </c>
    </row>
    <row r="27" spans="1:13" x14ac:dyDescent="0.25">
      <c r="A27" s="1">
        <v>5.28</v>
      </c>
      <c r="C27" s="7">
        <f t="shared" si="1"/>
        <v>9.0637123600000038</v>
      </c>
    </row>
    <row r="28" spans="1:13" x14ac:dyDescent="0.25">
      <c r="A28" s="1">
        <v>5.82</v>
      </c>
      <c r="C28" s="7">
        <f t="shared" si="1"/>
        <v>1.1651043599999993</v>
      </c>
    </row>
    <row r="29" spans="1:13" x14ac:dyDescent="0.25">
      <c r="A29" s="1">
        <v>5.97</v>
      </c>
      <c r="C29" s="7">
        <f t="shared" si="1"/>
        <v>2.6224563599999993</v>
      </c>
    </row>
    <row r="30" spans="1:13" x14ac:dyDescent="0.25">
      <c r="A30" s="1">
        <v>6.76</v>
      </c>
      <c r="C30" s="7">
        <f t="shared" si="1"/>
        <v>3.1307763599999974</v>
      </c>
    </row>
    <row r="31" spans="1:13" x14ac:dyDescent="0.25">
      <c r="A31" s="1">
        <v>9.4499999999999993</v>
      </c>
      <c r="C31" s="7">
        <f t="shared" si="1"/>
        <v>6.5505283599999959</v>
      </c>
    </row>
    <row r="32" spans="1:13" x14ac:dyDescent="0.25">
      <c r="A32" s="1">
        <v>2.86</v>
      </c>
      <c r="C32" s="7">
        <f t="shared" si="1"/>
        <v>27.556200359999988</v>
      </c>
    </row>
    <row r="33" spans="1:3" x14ac:dyDescent="0.25">
      <c r="A33" s="1">
        <v>2.73</v>
      </c>
      <c r="C33" s="7">
        <f t="shared" si="1"/>
        <v>1.7972083600000017</v>
      </c>
    </row>
    <row r="34" spans="1:3" x14ac:dyDescent="0.25">
      <c r="A34" s="1">
        <v>4.3600000000000003</v>
      </c>
      <c r="C34" s="7">
        <f t="shared" si="1"/>
        <v>2.1626643600000017</v>
      </c>
    </row>
    <row r="35" spans="1:3" x14ac:dyDescent="0.25">
      <c r="A35" s="1">
        <v>9.89</v>
      </c>
      <c r="C35" s="7">
        <f t="shared" si="1"/>
        <v>2.5408359999999925E-2</v>
      </c>
    </row>
    <row r="36" spans="1:3" x14ac:dyDescent="0.25">
      <c r="A36" s="1">
        <v>6.8</v>
      </c>
      <c r="C36" s="7">
        <f t="shared" si="1"/>
        <v>32.369272360000004</v>
      </c>
    </row>
    <row r="37" spans="1:3" x14ac:dyDescent="0.25">
      <c r="A37" s="1">
        <v>0.18</v>
      </c>
      <c r="C37" s="7">
        <f t="shared" si="1"/>
        <v>6.7568803599999958</v>
      </c>
    </row>
    <row r="38" spans="1:3" x14ac:dyDescent="0.25">
      <c r="A38" s="1">
        <v>2.06</v>
      </c>
      <c r="C38" s="7">
        <f t="shared" si="1"/>
        <v>16.165224360000007</v>
      </c>
    </row>
    <row r="39" spans="1:3" x14ac:dyDescent="0.25">
      <c r="A39" s="1">
        <v>1.23</v>
      </c>
      <c r="C39" s="7">
        <f t="shared" si="1"/>
        <v>4.5821683600000025</v>
      </c>
    </row>
    <row r="40" spans="1:3" x14ac:dyDescent="0.25">
      <c r="A40" s="1">
        <v>3.56</v>
      </c>
      <c r="C40" s="7">
        <f t="shared" si="1"/>
        <v>8.8244643600000039</v>
      </c>
    </row>
    <row r="41" spans="1:3" x14ac:dyDescent="0.25">
      <c r="A41" s="1">
        <v>0.64</v>
      </c>
      <c r="C41" s="7">
        <f t="shared" si="1"/>
        <v>0.41036836000000065</v>
      </c>
    </row>
    <row r="42" spans="1:3" x14ac:dyDescent="0.25">
      <c r="A42" s="1">
        <v>4.25</v>
      </c>
      <c r="C42" s="7">
        <f t="shared" si="1"/>
        <v>12.677872360000004</v>
      </c>
    </row>
    <row r="43" spans="1:3" x14ac:dyDescent="0.25">
      <c r="A43" s="1">
        <v>1.77</v>
      </c>
      <c r="C43" s="7">
        <f t="shared" si="1"/>
        <v>2.4403599999999453E-3</v>
      </c>
    </row>
    <row r="44" spans="1:3" x14ac:dyDescent="0.25">
      <c r="A44" s="1">
        <v>12.16</v>
      </c>
      <c r="C44" s="7">
        <f t="shared" si="1"/>
        <v>5.9078163600000027</v>
      </c>
    </row>
    <row r="45" spans="1:3" x14ac:dyDescent="0.25">
      <c r="A45" s="1">
        <v>0.14000000000000001</v>
      </c>
      <c r="C45" s="7">
        <f t="shared" si="1"/>
        <v>63.352048359999991</v>
      </c>
    </row>
    <row r="46" spans="1:3" x14ac:dyDescent="0.25">
      <c r="A46" s="1">
        <v>7.6</v>
      </c>
      <c r="C46" s="7">
        <f t="shared" si="1"/>
        <v>16.488472360000006</v>
      </c>
    </row>
    <row r="47" spans="1:3" x14ac:dyDescent="0.25">
      <c r="A47" s="1">
        <v>7.15</v>
      </c>
      <c r="C47" s="7">
        <f t="shared" si="1"/>
        <v>11.555920359999995</v>
      </c>
    </row>
    <row r="48" spans="1:3" x14ac:dyDescent="0.25">
      <c r="A48" s="1">
        <v>4.57</v>
      </c>
      <c r="C48" s="7">
        <f t="shared" si="1"/>
        <v>8.6989603599999992</v>
      </c>
    </row>
    <row r="49" spans="1:3" x14ac:dyDescent="0.25">
      <c r="A49" s="1">
        <v>1.68</v>
      </c>
      <c r="C49" s="7">
        <f t="shared" si="1"/>
        <v>0.1364563599999998</v>
      </c>
    </row>
    <row r="50" spans="1:3" x14ac:dyDescent="0.25">
      <c r="A50" s="1">
        <v>0.21</v>
      </c>
      <c r="C50" s="7">
        <f t="shared" si="1"/>
        <v>6.3534243600000044</v>
      </c>
    </row>
    <row r="51" spans="1:3" x14ac:dyDescent="0.25">
      <c r="A51" s="1">
        <v>2.0499999999999998</v>
      </c>
      <c r="C51" s="7">
        <f t="shared" si="1"/>
        <v>15.924888360000004</v>
      </c>
    </row>
    <row r="52" spans="1:3" x14ac:dyDescent="0.25">
      <c r="A52" s="1">
        <v>1.53</v>
      </c>
      <c r="C52" s="7">
        <f t="shared" si="1"/>
        <v>4.6250803600000028</v>
      </c>
    </row>
    <row r="53" spans="1:3" x14ac:dyDescent="0.25">
      <c r="A53" s="1">
        <v>1.63</v>
      </c>
      <c r="C53" s="7">
        <f t="shared" si="1"/>
        <v>7.1321043600000014</v>
      </c>
    </row>
    <row r="54" spans="1:3" x14ac:dyDescent="0.25">
      <c r="A54" s="1">
        <v>1.88</v>
      </c>
      <c r="C54" s="7">
        <f t="shared" si="1"/>
        <v>6.6079843600000032</v>
      </c>
    </row>
    <row r="55" spans="1:3" x14ac:dyDescent="0.25">
      <c r="A55" s="1">
        <v>3.5</v>
      </c>
      <c r="C55" s="7">
        <f t="shared" si="1"/>
        <v>5.3851843600000029</v>
      </c>
    </row>
    <row r="56" spans="1:3" x14ac:dyDescent="0.25">
      <c r="A56" s="1">
        <v>1.93</v>
      </c>
      <c r="C56" s="7">
        <f t="shared" si="1"/>
        <v>0.49084036000000075</v>
      </c>
    </row>
    <row r="57" spans="1:3" x14ac:dyDescent="0.25">
      <c r="A57" s="1">
        <v>4.1900000000000004</v>
      </c>
      <c r="C57" s="7">
        <f t="shared" si="1"/>
        <v>5.1556243600000036</v>
      </c>
    </row>
    <row r="58" spans="1:3" x14ac:dyDescent="0.25">
      <c r="A58" s="1">
        <v>1.88</v>
      </c>
      <c r="C58" s="7">
        <f t="shared" si="1"/>
        <v>1.123600000000035E-4</v>
      </c>
    </row>
    <row r="59" spans="1:3" x14ac:dyDescent="0.25">
      <c r="A59" s="1">
        <v>2.61</v>
      </c>
      <c r="C59" s="7">
        <f t="shared" si="1"/>
        <v>5.3851843600000029</v>
      </c>
    </row>
    <row r="60" spans="1:3" x14ac:dyDescent="0.25">
      <c r="A60" s="1">
        <v>3.49</v>
      </c>
      <c r="C60" s="7">
        <f t="shared" si="1"/>
        <v>2.5300083600000023</v>
      </c>
    </row>
    <row r="61" spans="1:3" x14ac:dyDescent="0.25">
      <c r="A61" s="1">
        <v>4.9400000000000004</v>
      </c>
      <c r="C61" s="7">
        <f t="shared" si="1"/>
        <v>0.50495236000000043</v>
      </c>
    </row>
    <row r="62" spans="1:3" x14ac:dyDescent="0.25">
      <c r="A62" s="1">
        <v>1.18</v>
      </c>
      <c r="C62" s="7">
        <f t="shared" si="1"/>
        <v>0.54671235999999979</v>
      </c>
    </row>
    <row r="63" spans="1:3" x14ac:dyDescent="0.25">
      <c r="A63" s="1">
        <v>5.12</v>
      </c>
      <c r="C63" s="7">
        <f t="shared" si="1"/>
        <v>9.1240243600000053</v>
      </c>
    </row>
    <row r="64" spans="1:3" x14ac:dyDescent="0.25">
      <c r="A64" s="1">
        <v>3.98</v>
      </c>
      <c r="C64" s="7">
        <f t="shared" si="1"/>
        <v>0.84529635999999919</v>
      </c>
    </row>
    <row r="65" spans="1:3" x14ac:dyDescent="0.25">
      <c r="A65" s="1">
        <v>5.15</v>
      </c>
      <c r="C65" s="7">
        <f t="shared" si="1"/>
        <v>4.8664360000000254E-2</v>
      </c>
    </row>
    <row r="66" spans="1:3" x14ac:dyDescent="0.25">
      <c r="A66" s="1">
        <v>0.53</v>
      </c>
      <c r="C66" s="7">
        <f t="shared" si="1"/>
        <v>0.90136035999999964</v>
      </c>
    </row>
    <row r="67" spans="1:3" x14ac:dyDescent="0.25">
      <c r="A67" s="1">
        <v>4.25</v>
      </c>
      <c r="C67" s="7">
        <f t="shared" ref="C67:C101" si="9">($M$8-A66)^2</f>
        <v>13.473304360000002</v>
      </c>
    </row>
    <row r="68" spans="1:3" x14ac:dyDescent="0.25">
      <c r="A68" s="1">
        <v>4.97</v>
      </c>
      <c r="C68" s="7">
        <f t="shared" si="9"/>
        <v>2.4403599999999453E-3</v>
      </c>
    </row>
    <row r="69" spans="1:3" x14ac:dyDescent="0.25">
      <c r="A69" s="1">
        <v>6.24</v>
      </c>
      <c r="C69" s="7">
        <f t="shared" si="9"/>
        <v>0.59197635999999876</v>
      </c>
    </row>
    <row r="70" spans="1:3" x14ac:dyDescent="0.25">
      <c r="A70" s="1">
        <v>6.08</v>
      </c>
      <c r="C70" s="7">
        <f t="shared" si="9"/>
        <v>4.1591523599999984</v>
      </c>
    </row>
    <row r="71" spans="1:3" x14ac:dyDescent="0.25">
      <c r="A71" s="1">
        <v>11.43</v>
      </c>
      <c r="C71" s="7">
        <f t="shared" si="9"/>
        <v>3.532144359999998</v>
      </c>
    </row>
    <row r="72" spans="1:3" x14ac:dyDescent="0.25">
      <c r="A72" s="1">
        <v>4.4800000000000004</v>
      </c>
      <c r="C72" s="7">
        <f t="shared" si="9"/>
        <v>52.264224359999986</v>
      </c>
    </row>
    <row r="73" spans="1:3" x14ac:dyDescent="0.25">
      <c r="A73" s="1">
        <v>1.45</v>
      </c>
      <c r="C73" s="7">
        <f t="shared" si="9"/>
        <v>7.806435999999993E-2</v>
      </c>
    </row>
    <row r="74" spans="1:3" x14ac:dyDescent="0.25">
      <c r="A74" s="1">
        <v>1.38</v>
      </c>
      <c r="C74" s="7">
        <f t="shared" si="9"/>
        <v>7.5658003600000017</v>
      </c>
    </row>
    <row r="75" spans="1:3" x14ac:dyDescent="0.25">
      <c r="A75" s="1">
        <v>0.81</v>
      </c>
      <c r="C75" s="7">
        <f t="shared" si="9"/>
        <v>7.9557843600000036</v>
      </c>
    </row>
    <row r="76" spans="1:3" x14ac:dyDescent="0.25">
      <c r="A76" s="1">
        <v>5.43</v>
      </c>
      <c r="C76" s="7">
        <f t="shared" si="9"/>
        <v>11.496168360000004</v>
      </c>
    </row>
    <row r="77" spans="1:3" x14ac:dyDescent="0.25">
      <c r="A77" s="1">
        <v>6.18</v>
      </c>
      <c r="C77" s="7">
        <f t="shared" si="9"/>
        <v>1.5114243599999979</v>
      </c>
    </row>
    <row r="78" spans="1:3" x14ac:dyDescent="0.25">
      <c r="A78" s="1">
        <v>7.89</v>
      </c>
      <c r="C78" s="7">
        <f t="shared" si="9"/>
        <v>3.9180243599999969</v>
      </c>
    </row>
    <row r="79" spans="1:3" x14ac:dyDescent="0.25">
      <c r="A79" s="1">
        <v>2.1</v>
      </c>
      <c r="C79" s="7">
        <f t="shared" si="9"/>
        <v>13.611672359999993</v>
      </c>
    </row>
    <row r="80" spans="1:3" x14ac:dyDescent="0.25">
      <c r="A80" s="1">
        <v>2.7</v>
      </c>
      <c r="C80" s="7">
        <f t="shared" si="9"/>
        <v>4.412520360000002</v>
      </c>
    </row>
    <row r="81" spans="1:3" x14ac:dyDescent="0.25">
      <c r="A81" s="1">
        <v>4.79</v>
      </c>
      <c r="C81" s="7">
        <f t="shared" si="9"/>
        <v>2.2518003600000012</v>
      </c>
    </row>
    <row r="82" spans="1:3" x14ac:dyDescent="0.25">
      <c r="A82" s="1">
        <v>3.24</v>
      </c>
      <c r="C82" s="7">
        <f t="shared" si="9"/>
        <v>0.3473923599999994</v>
      </c>
    </row>
    <row r="83" spans="1:3" x14ac:dyDescent="0.25">
      <c r="A83" s="1">
        <v>3.99</v>
      </c>
      <c r="C83" s="7">
        <f t="shared" si="9"/>
        <v>0.9227523600000006</v>
      </c>
    </row>
    <row r="84" spans="1:3" x14ac:dyDescent="0.25">
      <c r="A84" s="1">
        <v>9.6199999999999992</v>
      </c>
      <c r="C84" s="7">
        <f t="shared" si="9"/>
        <v>4.4352360000000146E-2</v>
      </c>
    </row>
    <row r="85" spans="1:3" x14ac:dyDescent="0.25">
      <c r="A85" s="1">
        <v>1.28</v>
      </c>
      <c r="C85" s="7">
        <f t="shared" si="9"/>
        <v>29.369896359999984</v>
      </c>
    </row>
    <row r="86" spans="1:3" x14ac:dyDescent="0.25">
      <c r="A86" s="1">
        <v>3.9</v>
      </c>
      <c r="C86" s="7">
        <f t="shared" si="9"/>
        <v>8.5299043600000015</v>
      </c>
    </row>
    <row r="87" spans="1:3" x14ac:dyDescent="0.25">
      <c r="A87" s="1">
        <v>4.13</v>
      </c>
      <c r="C87" s="7">
        <f t="shared" si="9"/>
        <v>9.0360360000000389E-2</v>
      </c>
    </row>
    <row r="88" spans="1:3" x14ac:dyDescent="0.25">
      <c r="A88" s="1">
        <v>4.82</v>
      </c>
      <c r="C88" s="7">
        <f t="shared" si="9"/>
        <v>4.9843600000000939E-3</v>
      </c>
    </row>
    <row r="89" spans="1:3" x14ac:dyDescent="0.25">
      <c r="A89" s="1">
        <v>1.66</v>
      </c>
      <c r="C89" s="7">
        <f t="shared" si="9"/>
        <v>0.38365635999999964</v>
      </c>
    </row>
    <row r="90" spans="1:3" x14ac:dyDescent="0.25">
      <c r="A90" s="1">
        <v>7.84</v>
      </c>
      <c r="C90" s="7">
        <f t="shared" si="9"/>
        <v>6.454648360000002</v>
      </c>
    </row>
    <row r="91" spans="1:3" x14ac:dyDescent="0.25">
      <c r="A91" s="1">
        <v>1.45</v>
      </c>
      <c r="C91" s="7">
        <f t="shared" si="9"/>
        <v>13.245232359999996</v>
      </c>
    </row>
    <row r="92" spans="1:3" x14ac:dyDescent="0.25">
      <c r="A92" s="1">
        <v>4.79</v>
      </c>
      <c r="C92" s="7">
        <f t="shared" si="9"/>
        <v>7.5658003600000017</v>
      </c>
    </row>
    <row r="93" spans="1:3" x14ac:dyDescent="0.25">
      <c r="A93" s="1">
        <v>3.98</v>
      </c>
      <c r="C93" s="7">
        <f t="shared" si="9"/>
        <v>0.3473923599999994</v>
      </c>
    </row>
    <row r="94" spans="1:3" x14ac:dyDescent="0.25">
      <c r="A94" s="1">
        <v>5.34</v>
      </c>
      <c r="C94" s="7">
        <f t="shared" si="9"/>
        <v>4.8664360000000254E-2</v>
      </c>
    </row>
    <row r="95" spans="1:3" x14ac:dyDescent="0.25">
      <c r="A95" s="1">
        <v>1.67</v>
      </c>
      <c r="C95" s="7">
        <f t="shared" si="9"/>
        <v>1.2982323599999983</v>
      </c>
    </row>
    <row r="96" spans="1:3" x14ac:dyDescent="0.25">
      <c r="A96" s="1">
        <v>5.56</v>
      </c>
      <c r="C96" s="7">
        <f t="shared" si="9"/>
        <v>6.403936360000003</v>
      </c>
    </row>
    <row r="97" spans="1:3" x14ac:dyDescent="0.25">
      <c r="A97" s="1">
        <v>5.72</v>
      </c>
      <c r="C97" s="7">
        <f t="shared" si="9"/>
        <v>1.8479683599999974</v>
      </c>
    </row>
    <row r="98" spans="1:3" x14ac:dyDescent="0.25">
      <c r="A98" s="1">
        <v>6.38</v>
      </c>
      <c r="C98" s="7">
        <f t="shared" si="9"/>
        <v>2.3085763599999978</v>
      </c>
    </row>
    <row r="99" spans="1:3" x14ac:dyDescent="0.25">
      <c r="A99" s="1">
        <v>3.91</v>
      </c>
      <c r="C99" s="7">
        <f t="shared" si="9"/>
        <v>4.7497843599999969</v>
      </c>
    </row>
    <row r="100" spans="1:3" x14ac:dyDescent="0.25">
      <c r="A100" s="1">
        <v>1.49</v>
      </c>
      <c r="C100" s="7">
        <f t="shared" si="9"/>
        <v>8.4448360000000236E-2</v>
      </c>
    </row>
    <row r="101" spans="1:3" x14ac:dyDescent="0.25">
      <c r="C101" s="7">
        <f t="shared" si="9"/>
        <v>7.3473523600000021</v>
      </c>
    </row>
  </sheetData>
  <mergeCells count="1">
    <mergeCell ref="L3:M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30" r:id="rId4">
          <objectPr defaultSize="0" autoPict="0" r:id="rId5">
            <anchor moveWithCells="1" sizeWithCells="1">
              <from>
                <xdr:col>11</xdr:col>
                <xdr:colOff>47625</xdr:colOff>
                <xdr:row>8</xdr:row>
                <xdr:rowOff>142875</xdr:rowOff>
              </from>
              <to>
                <xdr:col>11</xdr:col>
                <xdr:colOff>1657350</xdr:colOff>
                <xdr:row>11</xdr:row>
                <xdr:rowOff>180975</xdr:rowOff>
              </to>
            </anchor>
          </objectPr>
        </oleObject>
      </mc:Choice>
      <mc:Fallback>
        <oleObject progId="Equation.3" shapeId="1030" r:id="rId4"/>
      </mc:Fallback>
    </mc:AlternateContent>
    <mc:AlternateContent xmlns:mc="http://schemas.openxmlformats.org/markup-compatibility/2006">
      <mc:Choice Requires="x14">
        <oleObject progId="Equation.3" shapeId="1031" r:id="rId6">
          <objectPr defaultSize="0" autoPict="0" r:id="rId7">
            <anchor moveWithCells="1" sizeWithCells="1">
              <from>
                <xdr:col>22</xdr:col>
                <xdr:colOff>0</xdr:colOff>
                <xdr:row>0</xdr:row>
                <xdr:rowOff>0</xdr:rowOff>
              </from>
              <to>
                <xdr:col>23</xdr:col>
                <xdr:colOff>390525</xdr:colOff>
                <xdr:row>0</xdr:row>
                <xdr:rowOff>238125</xdr:rowOff>
              </to>
            </anchor>
          </objectPr>
        </oleObject>
      </mc:Choice>
      <mc:Fallback>
        <oleObject progId="Equation.3" shapeId="1031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John_Lenin</dc:creator>
  <cp:lastModifiedBy>Andrey Zimin</cp:lastModifiedBy>
  <dcterms:created xsi:type="dcterms:W3CDTF">2015-06-05T18:19:34Z</dcterms:created>
  <dcterms:modified xsi:type="dcterms:W3CDTF">2023-10-21T09:24:06Z</dcterms:modified>
</cp:coreProperties>
</file>