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 de caja" sheetId="1" r:id="rId4"/>
  </sheets>
  <definedNames/>
  <calcPr/>
  <extLst>
    <ext uri="GoogleSheetsCustomDataVersion2">
      <go:sheetsCustomData xmlns:go="http://customooxmlschemas.google.com/" r:id="rId5" roundtripDataChecksum="AXoDmMODzJ6tz3F/Yc5ya/1FQi2AVj1HSnBEDvZ9et4="/>
    </ext>
  </extLst>
</workbook>
</file>

<file path=xl/sharedStrings.xml><?xml version="1.0" encoding="utf-8"?>
<sst xmlns="http://schemas.openxmlformats.org/spreadsheetml/2006/main" count="62" uniqueCount="49">
  <si>
    <t>Mes 1</t>
  </si>
  <si>
    <t>Mes 2</t>
  </si>
  <si>
    <t>Mes 3</t>
  </si>
  <si>
    <t>Mes 4</t>
  </si>
  <si>
    <t>Total</t>
  </si>
  <si>
    <t>ANTECEDENTES</t>
  </si>
  <si>
    <t>Sueldos Equipo Desarrollo</t>
  </si>
  <si>
    <t>Ingresos</t>
  </si>
  <si>
    <t>Precio Proyecto</t>
  </si>
  <si>
    <t>Equipo</t>
  </si>
  <si>
    <t>Cargo</t>
  </si>
  <si>
    <t>Sueldo Mensual</t>
  </si>
  <si>
    <t>Valor Hora</t>
  </si>
  <si>
    <t>/H</t>
  </si>
  <si>
    <t>Inversión</t>
  </si>
  <si>
    <t>Costo</t>
  </si>
  <si>
    <t>Desarrollador</t>
  </si>
  <si>
    <t>Saldo Anterior</t>
  </si>
  <si>
    <t>Ganancia</t>
  </si>
  <si>
    <t>Cuota 1</t>
  </si>
  <si>
    <t>Interes Bancario</t>
  </si>
  <si>
    <t>Cuota 2</t>
  </si>
  <si>
    <t>Prestamo a Solicitar</t>
  </si>
  <si>
    <t>Cuota 3</t>
  </si>
  <si>
    <t>FINANCIERO</t>
  </si>
  <si>
    <t>Total sueldos / mes</t>
  </si>
  <si>
    <t>Otros</t>
  </si>
  <si>
    <t>Tasa Descuento</t>
  </si>
  <si>
    <t>Total sueldo / diario</t>
  </si>
  <si>
    <t>Total Ingresos</t>
  </si>
  <si>
    <t>INVERSION</t>
  </si>
  <si>
    <t>FLUJO 1</t>
  </si>
  <si>
    <t>Egresos</t>
  </si>
  <si>
    <t>Flujo 2</t>
  </si>
  <si>
    <t>Oficina</t>
  </si>
  <si>
    <t>-</t>
  </si>
  <si>
    <t>Flujo 3</t>
  </si>
  <si>
    <t>Equipos</t>
  </si>
  <si>
    <t>Registro de Dominio + Hosting</t>
  </si>
  <si>
    <t>Flujo 4</t>
  </si>
  <si>
    <t>Sueldos</t>
  </si>
  <si>
    <t>Imprevistos</t>
  </si>
  <si>
    <t>VAN</t>
  </si>
  <si>
    <t>Compras Infra</t>
  </si>
  <si>
    <t>TIR</t>
  </si>
  <si>
    <t>Amortización Crédito</t>
  </si>
  <si>
    <t>ROI</t>
  </si>
  <si>
    <t>Total Egresos</t>
  </si>
  <si>
    <t>Flujo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</si>
</sst>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_ ;_ * \-#,##0_ ;_ * &quot;-&quot;_ ;_ @_ "/>
    <numFmt numFmtId="165" formatCode="[$$]#,##0"/>
    <numFmt numFmtId="166" formatCode="_ * #,##0.00_ ;_ * \-#,##0.00_ ;_ * &quot;-&quot;_ ;_ @_ 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1"/>
      <name val="Arial"/>
    </font>
    <font>
      <b/>
      <sz val="12.0"/>
      <color rgb="FFFF0000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Border="1" applyFont="1"/>
    <xf borderId="2" fillId="2" fontId="1" numFmtId="0" xfId="0" applyAlignment="1" applyBorder="1" applyFill="1" applyFont="1">
      <alignment horizontal="center"/>
    </xf>
    <xf borderId="3" fillId="0" fontId="3" numFmtId="0" xfId="0" applyBorder="1" applyFont="1"/>
    <xf borderId="4" fillId="2" fontId="4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1" fillId="2" fontId="5" numFmtId="0" xfId="0" applyAlignment="1" applyBorder="1" applyFont="1">
      <alignment shrinkToFit="0" wrapText="1"/>
    </xf>
    <xf borderId="1" fillId="0" fontId="1" numFmtId="164" xfId="0" applyBorder="1" applyFont="1" applyNumberFormat="1"/>
    <xf borderId="0" fillId="0" fontId="1" numFmtId="164" xfId="0" applyFont="1" applyNumberFormat="1"/>
    <xf borderId="1" fillId="0" fontId="1" numFmtId="0" xfId="0" applyBorder="1" applyFont="1"/>
    <xf borderId="7" fillId="3" fontId="4" numFmtId="0" xfId="0" applyBorder="1" applyFill="1" applyFont="1"/>
    <xf borderId="8" fillId="3" fontId="4" numFmtId="0" xfId="0" applyBorder="1" applyFont="1"/>
    <xf borderId="8" fillId="3" fontId="4" numFmtId="0" xfId="0" applyAlignment="1" applyBorder="1" applyFont="1">
      <alignment horizontal="right"/>
    </xf>
    <xf borderId="1" fillId="0" fontId="2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readingOrder="0"/>
    </xf>
    <xf borderId="9" fillId="0" fontId="6" numFmtId="0" xfId="0" applyBorder="1" applyFont="1"/>
    <xf borderId="10" fillId="0" fontId="6" numFmtId="0" xfId="0" applyBorder="1" applyFont="1"/>
    <xf borderId="10" fillId="0" fontId="6" numFmtId="165" xfId="0" applyAlignment="1" applyBorder="1" applyFont="1" applyNumberFormat="1">
      <alignment horizontal="right"/>
    </xf>
    <xf borderId="10" fillId="0" fontId="6" numFmtId="165" xfId="0" applyAlignment="1" applyBorder="1" applyFont="1" applyNumberFormat="1">
      <alignment horizontal="right" readingOrder="0"/>
    </xf>
    <xf borderId="1" fillId="0" fontId="1" numFmtId="166" xfId="0" applyBorder="1" applyFont="1" applyNumberFormat="1"/>
    <xf borderId="1" fillId="0" fontId="6" numFmtId="0" xfId="0" applyBorder="1" applyFont="1"/>
    <xf borderId="1" fillId="0" fontId="6" numFmtId="165" xfId="0" applyAlignment="1" applyBorder="1" applyFont="1" applyNumberFormat="1">
      <alignment horizontal="right"/>
    </xf>
    <xf borderId="1" fillId="0" fontId="6" numFmtId="165" xfId="0" applyAlignment="1" applyBorder="1" applyFont="1" applyNumberFormat="1">
      <alignment horizontal="right" readingOrder="0"/>
    </xf>
    <xf borderId="11" fillId="2" fontId="1" numFmtId="0" xfId="0" applyAlignment="1" applyBorder="1" applyFont="1">
      <alignment horizontal="center"/>
    </xf>
    <xf borderId="12" fillId="0" fontId="3" numFmtId="0" xfId="0" applyBorder="1" applyFont="1"/>
    <xf borderId="13" fillId="0" fontId="1" numFmtId="0" xfId="0" applyBorder="1" applyFont="1"/>
    <xf borderId="0" fillId="0" fontId="1" numFmtId="0" xfId="0" applyFont="1"/>
    <xf borderId="1" fillId="0" fontId="1" numFmtId="9" xfId="0" applyAlignment="1" applyBorder="1" applyFont="1" applyNumberFormat="1">
      <alignment readingOrder="0"/>
    </xf>
    <xf borderId="5" fillId="0" fontId="1" numFmtId="164" xfId="0" applyBorder="1" applyFont="1" applyNumberFormat="1"/>
    <xf borderId="1" fillId="0" fontId="2" numFmtId="0" xfId="0" applyAlignment="1" applyBorder="1" applyFont="1">
      <alignment readingOrder="0" shrinkToFit="0" wrapText="1"/>
    </xf>
    <xf borderId="1" fillId="0" fontId="1" numFmtId="10" xfId="0" applyBorder="1" applyFont="1" applyNumberFormat="1"/>
    <xf borderId="1" fillId="0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71"/>
    <col customWidth="1" min="3" max="3" width="14.57"/>
    <col customWidth="1" min="4" max="6" width="13.0"/>
    <col customWidth="1" min="7" max="7" width="12.71"/>
    <col customWidth="1" min="8" max="8" width="10.71"/>
    <col customWidth="1" min="9" max="9" width="22.0"/>
    <col customWidth="1" min="10" max="10" width="12.71"/>
    <col customWidth="1" min="11" max="11" width="11.43"/>
    <col customWidth="1" min="12" max="12" width="17.29"/>
    <col customWidth="1" min="13" max="13" width="21.29"/>
    <col customWidth="1" min="14" max="14" width="19.14"/>
    <col customWidth="1" min="15" max="15" width="17.14"/>
    <col customWidth="1" min="16" max="16" width="11.57"/>
    <col customWidth="1" min="17" max="25" width="10.71"/>
  </cols>
  <sheetData>
    <row r="1">
      <c r="B1" s="1"/>
    </row>
    <row r="2">
      <c r="B2" s="1"/>
    </row>
    <row r="3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I3" s="3" t="s">
        <v>5</v>
      </c>
      <c r="J3" s="4"/>
      <c r="L3" s="5" t="s">
        <v>6</v>
      </c>
      <c r="M3" s="6"/>
      <c r="N3" s="6"/>
      <c r="O3" s="6"/>
      <c r="P3" s="7"/>
    </row>
    <row r="4">
      <c r="B4" s="8" t="s">
        <v>7</v>
      </c>
      <c r="C4" s="9"/>
      <c r="D4" s="9"/>
      <c r="E4" s="9"/>
      <c r="F4" s="9"/>
      <c r="G4" s="9"/>
      <c r="H4" s="10"/>
      <c r="I4" s="11" t="s">
        <v>8</v>
      </c>
      <c r="J4" s="9">
        <f>D7+E8+F9</f>
        <v>8000000</v>
      </c>
      <c r="L4" s="12" t="s">
        <v>9</v>
      </c>
      <c r="M4" s="13" t="s">
        <v>10</v>
      </c>
      <c r="N4" s="13" t="s">
        <v>11</v>
      </c>
      <c r="O4" s="14" t="s">
        <v>12</v>
      </c>
      <c r="P4" s="13" t="s">
        <v>13</v>
      </c>
    </row>
    <row r="5">
      <c r="B5" s="15" t="s">
        <v>14</v>
      </c>
      <c r="C5" s="16">
        <v>1.5E7</v>
      </c>
      <c r="D5" s="16"/>
      <c r="E5" s="16"/>
      <c r="F5" s="16"/>
      <c r="G5" s="9">
        <f>SUM(C5:F5)</f>
        <v>15000000</v>
      </c>
      <c r="H5" s="10"/>
      <c r="I5" s="9" t="s">
        <v>15</v>
      </c>
      <c r="J5" s="9">
        <f>G22</f>
        <v>17200000</v>
      </c>
      <c r="L5" s="17"/>
      <c r="M5" s="18" t="s">
        <v>16</v>
      </c>
      <c r="N5" s="19">
        <f t="shared" ref="N5:N8" si="2">(8*O5) *20</f>
        <v>800000</v>
      </c>
      <c r="O5" s="20">
        <v>5000.0</v>
      </c>
      <c r="P5" s="18" t="s">
        <v>13</v>
      </c>
    </row>
    <row r="6">
      <c r="B6" s="15" t="s">
        <v>17</v>
      </c>
      <c r="C6" s="9"/>
      <c r="D6" s="9">
        <f t="shared" ref="D6:F6" si="1">+C24</f>
        <v>9505000</v>
      </c>
      <c r="E6" s="9">
        <f t="shared" si="1"/>
        <v>8110000</v>
      </c>
      <c r="F6" s="9">
        <f t="shared" si="1"/>
        <v>6695000</v>
      </c>
      <c r="G6" s="9"/>
      <c r="H6" s="10"/>
      <c r="I6" s="9" t="s">
        <v>18</v>
      </c>
      <c r="J6" s="9">
        <f>+J4-J5</f>
        <v>-9200000</v>
      </c>
      <c r="L6" s="17"/>
      <c r="M6" s="18" t="s">
        <v>16</v>
      </c>
      <c r="N6" s="19">
        <f t="shared" si="2"/>
        <v>800000</v>
      </c>
      <c r="O6" s="20">
        <v>5000.0</v>
      </c>
      <c r="P6" s="18" t="s">
        <v>13</v>
      </c>
    </row>
    <row r="7">
      <c r="B7" s="15" t="s">
        <v>19</v>
      </c>
      <c r="C7" s="9"/>
      <c r="D7" s="16">
        <v>2500000.0</v>
      </c>
      <c r="E7" s="11"/>
      <c r="F7" s="9"/>
      <c r="G7" s="9">
        <f t="shared" ref="G7:G9" si="3">SUM(C7:F7)</f>
        <v>2500000</v>
      </c>
      <c r="H7" s="10"/>
      <c r="I7" s="9" t="s">
        <v>20</v>
      </c>
      <c r="J7" s="21">
        <f>1.08</f>
        <v>1.08</v>
      </c>
      <c r="L7" s="22"/>
      <c r="M7" s="22" t="s">
        <v>16</v>
      </c>
      <c r="N7" s="23">
        <f t="shared" si="2"/>
        <v>800000</v>
      </c>
      <c r="O7" s="24">
        <v>5000.0</v>
      </c>
      <c r="P7" s="22" t="s">
        <v>13</v>
      </c>
    </row>
    <row r="8">
      <c r="B8" s="15" t="s">
        <v>21</v>
      </c>
      <c r="C8" s="9"/>
      <c r="D8" s="9"/>
      <c r="E8" s="16">
        <v>2500000.0</v>
      </c>
      <c r="F8" s="9"/>
      <c r="G8" s="9">
        <f t="shared" si="3"/>
        <v>2500000</v>
      </c>
      <c r="H8" s="10"/>
      <c r="I8" s="9" t="s">
        <v>22</v>
      </c>
      <c r="J8" s="9">
        <f>+C5</f>
        <v>15000000</v>
      </c>
      <c r="L8" s="11"/>
      <c r="M8" s="11" t="s">
        <v>16</v>
      </c>
      <c r="N8" s="23">
        <f t="shared" si="2"/>
        <v>0</v>
      </c>
      <c r="O8" s="24"/>
      <c r="P8" s="22" t="s">
        <v>13</v>
      </c>
    </row>
    <row r="9">
      <c r="B9" s="15" t="s">
        <v>23</v>
      </c>
      <c r="C9" s="9"/>
      <c r="D9" s="9"/>
      <c r="E9" s="9"/>
      <c r="F9" s="16">
        <v>3000000.0</v>
      </c>
      <c r="G9" s="9">
        <f t="shared" si="3"/>
        <v>3000000</v>
      </c>
      <c r="H9" s="10"/>
      <c r="I9" s="25" t="s">
        <v>24</v>
      </c>
      <c r="J9" s="26"/>
      <c r="L9" s="27"/>
      <c r="M9" s="18" t="s">
        <v>25</v>
      </c>
      <c r="N9" s="19">
        <f>SUM(N5:N8)</f>
        <v>2400000</v>
      </c>
      <c r="O9" s="28"/>
      <c r="P9" s="28"/>
    </row>
    <row r="10">
      <c r="B10" s="15" t="s">
        <v>26</v>
      </c>
      <c r="C10" s="9"/>
      <c r="D10" s="9"/>
      <c r="E10" s="9"/>
      <c r="F10" s="9"/>
      <c r="G10" s="9"/>
      <c r="H10" s="10"/>
      <c r="I10" s="9" t="s">
        <v>27</v>
      </c>
      <c r="J10" s="29">
        <v>0.13</v>
      </c>
      <c r="L10" s="27"/>
      <c r="M10" s="18" t="s">
        <v>28</v>
      </c>
      <c r="N10" s="19">
        <f>8*O5</f>
        <v>40000</v>
      </c>
      <c r="O10" s="28"/>
      <c r="P10" s="28"/>
    </row>
    <row r="11">
      <c r="C11" s="10"/>
      <c r="D11" s="30"/>
      <c r="E11" s="10"/>
      <c r="F11" s="30"/>
      <c r="G11" s="10"/>
      <c r="H11" s="10"/>
      <c r="I11" s="9"/>
      <c r="J11" s="9"/>
      <c r="L11" s="27"/>
      <c r="M11" s="18"/>
      <c r="N11" s="19"/>
      <c r="O11" s="28"/>
      <c r="P11" s="28"/>
    </row>
    <row r="12">
      <c r="B12" s="15" t="s">
        <v>29</v>
      </c>
      <c r="C12" s="9">
        <f t="shared" ref="C12:F12" si="4">SUM(C5:C11)</f>
        <v>15000000</v>
      </c>
      <c r="D12" s="9">
        <f t="shared" si="4"/>
        <v>12005000</v>
      </c>
      <c r="E12" s="9">
        <f t="shared" si="4"/>
        <v>10610000</v>
      </c>
      <c r="F12" s="9">
        <f t="shared" si="4"/>
        <v>9695000</v>
      </c>
      <c r="G12" s="9">
        <f>SUM(C12:F12)</f>
        <v>47310000</v>
      </c>
      <c r="H12" s="10"/>
      <c r="I12" s="9" t="s">
        <v>30</v>
      </c>
      <c r="J12" s="9">
        <f>C5*-1</f>
        <v>-15000000</v>
      </c>
    </row>
    <row r="13">
      <c r="B13" s="1"/>
      <c r="C13" s="10"/>
      <c r="D13" s="10"/>
      <c r="E13" s="10"/>
      <c r="F13" s="10"/>
      <c r="G13" s="10"/>
      <c r="H13" s="10"/>
      <c r="I13" s="9" t="s">
        <v>31</v>
      </c>
      <c r="J13" s="9">
        <f>+C24</f>
        <v>9505000</v>
      </c>
    </row>
    <row r="14">
      <c r="B14" s="8" t="s">
        <v>32</v>
      </c>
      <c r="C14" s="10"/>
      <c r="D14" s="10"/>
      <c r="E14" s="10"/>
      <c r="F14" s="10"/>
      <c r="G14" s="10"/>
      <c r="H14" s="10"/>
      <c r="I14" s="9" t="s">
        <v>33</v>
      </c>
      <c r="J14" s="9">
        <f>+D24</f>
        <v>8110000</v>
      </c>
    </row>
    <row r="15">
      <c r="B15" s="15" t="s">
        <v>34</v>
      </c>
      <c r="C15" s="16" t="s">
        <v>35</v>
      </c>
      <c r="D15" s="16" t="s">
        <v>35</v>
      </c>
      <c r="E15" s="16" t="s">
        <v>35</v>
      </c>
      <c r="F15" s="16" t="s">
        <v>35</v>
      </c>
      <c r="G15" s="9">
        <f t="shared" ref="G15:G22" si="5">SUM(C15:F15)</f>
        <v>0</v>
      </c>
      <c r="H15" s="10"/>
      <c r="I15" s="9" t="s">
        <v>36</v>
      </c>
      <c r="J15" s="9">
        <f>+E24</f>
        <v>6695000</v>
      </c>
    </row>
    <row r="16">
      <c r="B16" s="31" t="s">
        <v>37</v>
      </c>
      <c r="C16" s="16">
        <v>1500000.0</v>
      </c>
      <c r="D16" s="16" t="s">
        <v>35</v>
      </c>
      <c r="E16" s="16" t="s">
        <v>35</v>
      </c>
      <c r="F16" s="16" t="s">
        <v>35</v>
      </c>
      <c r="G16" s="9">
        <f t="shared" si="5"/>
        <v>1500000</v>
      </c>
      <c r="H16" s="10"/>
      <c r="I16" s="9"/>
      <c r="J16" s="9"/>
    </row>
    <row r="17">
      <c r="B17" s="2" t="s">
        <v>38</v>
      </c>
      <c r="C17" s="16">
        <v>150000.0</v>
      </c>
      <c r="D17" s="16">
        <v>50000.0</v>
      </c>
      <c r="E17" s="16">
        <v>50000.0</v>
      </c>
      <c r="F17" s="16">
        <v>50000.0</v>
      </c>
      <c r="G17" s="9">
        <f t="shared" si="5"/>
        <v>300000</v>
      </c>
      <c r="H17" s="10"/>
      <c r="I17" s="9" t="s">
        <v>39</v>
      </c>
      <c r="J17" s="9">
        <f>+F24</f>
        <v>5800000</v>
      </c>
    </row>
    <row r="18">
      <c r="B18" s="15" t="s">
        <v>40</v>
      </c>
      <c r="C18" s="9">
        <f>N9</f>
        <v>2400000</v>
      </c>
      <c r="D18" s="9">
        <f>N9</f>
        <v>2400000</v>
      </c>
      <c r="E18" s="9">
        <f>N9</f>
        <v>2400000</v>
      </c>
      <c r="F18" s="9">
        <f>N9</f>
        <v>2400000</v>
      </c>
      <c r="G18" s="9">
        <f t="shared" si="5"/>
        <v>9600000</v>
      </c>
      <c r="H18" s="10"/>
      <c r="I18" s="9"/>
      <c r="J18" s="9"/>
    </row>
    <row r="19">
      <c r="B19" s="15" t="s">
        <v>41</v>
      </c>
      <c r="C19" s="16">
        <v>100000.0</v>
      </c>
      <c r="D19" s="16">
        <v>100000.0</v>
      </c>
      <c r="E19" s="16">
        <v>100000.0</v>
      </c>
      <c r="F19" s="16">
        <v>100000.0</v>
      </c>
      <c r="G19" s="9">
        <f t="shared" si="5"/>
        <v>400000</v>
      </c>
      <c r="H19" s="10"/>
      <c r="I19" s="9" t="s">
        <v>42</v>
      </c>
      <c r="J19" s="9">
        <f t="array" ref="J19">NPV(J10,J14:J17)+J12</f>
        <v>1439849.137</v>
      </c>
      <c r="L19" s="10"/>
    </row>
    <row r="20">
      <c r="B20" s="15" t="s">
        <v>43</v>
      </c>
      <c r="C20" s="9"/>
      <c r="D20" s="9"/>
      <c r="E20" s="16">
        <v>20000.0</v>
      </c>
      <c r="F20" s="9"/>
      <c r="G20" s="9">
        <f t="shared" si="5"/>
        <v>20000</v>
      </c>
      <c r="H20" s="10"/>
      <c r="I20" s="9" t="s">
        <v>44</v>
      </c>
      <c r="J20" s="32">
        <f>IRR(J12:J17)</f>
        <v>0.3939717316</v>
      </c>
    </row>
    <row r="21">
      <c r="B21" s="15" t="s">
        <v>45</v>
      </c>
      <c r="C21" s="16">
        <v>1345000.0</v>
      </c>
      <c r="D21" s="16">
        <v>1345000.0</v>
      </c>
      <c r="E21" s="16">
        <v>1345000.0</v>
      </c>
      <c r="F21" s="16">
        <v>1345000.0</v>
      </c>
      <c r="G21" s="9">
        <f t="shared" si="5"/>
        <v>5380000</v>
      </c>
      <c r="H21" s="10"/>
      <c r="I21" s="9" t="s">
        <v>46</v>
      </c>
      <c r="J21" s="33">
        <f>(G12-G22)/C5</f>
        <v>2.007333333</v>
      </c>
    </row>
    <row r="22" ht="15.75" customHeight="1">
      <c r="B22" s="15" t="s">
        <v>47</v>
      </c>
      <c r="C22" s="9">
        <f t="shared" ref="C22:F22" si="6">SUM(C15:C21)</f>
        <v>5495000</v>
      </c>
      <c r="D22" s="9">
        <f t="shared" si="6"/>
        <v>3895000</v>
      </c>
      <c r="E22" s="9">
        <f t="shared" si="6"/>
        <v>3915000</v>
      </c>
      <c r="F22" s="9">
        <f t="shared" si="6"/>
        <v>3895000</v>
      </c>
      <c r="G22" s="9">
        <f t="shared" si="5"/>
        <v>17200000</v>
      </c>
      <c r="H22" s="10"/>
      <c r="I22" s="10"/>
      <c r="J22" s="10"/>
    </row>
    <row r="23" ht="15.75" customHeight="1">
      <c r="B23" s="1"/>
      <c r="C23" s="10"/>
      <c r="D23" s="10"/>
      <c r="E23" s="10"/>
      <c r="F23" s="10"/>
      <c r="G23" s="10"/>
      <c r="H23" s="10"/>
      <c r="I23" s="10"/>
      <c r="J23" s="10"/>
    </row>
    <row r="24" ht="15.75" customHeight="1">
      <c r="B24" s="8" t="s">
        <v>48</v>
      </c>
      <c r="C24" s="9">
        <f t="shared" ref="C24:G24" si="7">+C12-C22</f>
        <v>9505000</v>
      </c>
      <c r="D24" s="9">
        <f t="shared" si="7"/>
        <v>8110000</v>
      </c>
      <c r="E24" s="9">
        <f t="shared" si="7"/>
        <v>6695000</v>
      </c>
      <c r="F24" s="9">
        <f t="shared" si="7"/>
        <v>5800000</v>
      </c>
      <c r="G24" s="9">
        <f t="shared" si="7"/>
        <v>30110000</v>
      </c>
      <c r="H24" s="10"/>
      <c r="I24" s="10"/>
      <c r="J24" s="10"/>
    </row>
    <row r="25" ht="15.75" customHeight="1">
      <c r="B25" s="1"/>
      <c r="C25" s="10"/>
      <c r="D25" s="10"/>
      <c r="E25" s="10"/>
      <c r="F25" s="10"/>
      <c r="G25" s="10"/>
      <c r="I25" s="10"/>
      <c r="J25" s="10"/>
    </row>
    <row r="26" ht="15.75" customHeight="1">
      <c r="B26" s="1"/>
      <c r="C26" s="10"/>
      <c r="D26" s="10"/>
      <c r="E26" s="10"/>
      <c r="F26" s="10"/>
      <c r="G26" s="10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  <row r="1001" ht="15.75" customHeight="1">
      <c r="B1001" s="1"/>
    </row>
  </sheetData>
  <mergeCells count="3">
    <mergeCell ref="I3:J3"/>
    <mergeCell ref="L3:P3"/>
    <mergeCell ref="I9:J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2022-05-06T14:02:52Z</dcterms:created>
  <dc:creator>cetecom</dc:creator>
</cp:coreProperties>
</file>