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0-2021 UCI DATA ANALYTICS\"/>
    </mc:Choice>
  </mc:AlternateContent>
  <xr:revisionPtr revIDLastSave="0" documentId="13_ncr:1_{0C869D5A-B457-469E-A537-99753AFD6FEC}" xr6:coauthVersionLast="45" xr6:coauthVersionMax="45" xr10:uidLastSave="{00000000-0000-0000-0000-000000000000}"/>
  <bookViews>
    <workbookView xWindow="-28080" yWindow="0" windowWidth="27525" windowHeight="15375" activeTab="4" xr2:uid="{00000000-000D-0000-FFFF-FFFF00000000}"/>
  </bookViews>
  <sheets>
    <sheet name="Data" sheetId="1" r:id="rId1"/>
    <sheet name="Category" sheetId="2" r:id="rId2"/>
    <sheet name="SubCategory" sheetId="3" r:id="rId3"/>
    <sheet name="Month" sheetId="7" r:id="rId4"/>
    <sheet name="Goals" sheetId="8" r:id="rId5"/>
    <sheet name="Outcomes" sheetId="9" r:id="rId6"/>
  </sheets>
  <definedNames>
    <definedName name="_xlnm._FilterDatabase" localSheetId="0" hidden="1">Data!$A$1:$T$4115</definedName>
    <definedName name="Goal">Data!$D:$D</definedName>
    <definedName name="Pledged">Data!$E:$E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8" l="1"/>
  <c r="J9" i="9" l="1"/>
  <c r="I9" i="9"/>
  <c r="J8" i="9"/>
  <c r="I8" i="9"/>
  <c r="J7" i="9"/>
  <c r="I7" i="9"/>
  <c r="J6" i="9"/>
  <c r="I6" i="9"/>
  <c r="J5" i="9"/>
  <c r="I5" i="9"/>
  <c r="J4" i="9"/>
  <c r="I4" i="9"/>
  <c r="C3" i="8"/>
  <c r="E14" i="8"/>
  <c r="D14" i="8"/>
  <c r="C14" i="8"/>
  <c r="E13" i="8"/>
  <c r="D13" i="8"/>
  <c r="C13" i="8"/>
  <c r="E12" i="8"/>
  <c r="D12" i="8"/>
  <c r="C12" i="8"/>
  <c r="E11" i="8"/>
  <c r="D11" i="8"/>
  <c r="C11" i="8"/>
  <c r="E10" i="8"/>
  <c r="D10" i="8"/>
  <c r="C10" i="8"/>
  <c r="E9" i="8"/>
  <c r="D9" i="8"/>
  <c r="C9" i="8"/>
  <c r="E8" i="8"/>
  <c r="D8" i="8"/>
  <c r="C8" i="8"/>
  <c r="E7" i="8"/>
  <c r="D7" i="8"/>
  <c r="C7" i="8"/>
  <c r="E6" i="8"/>
  <c r="D6" i="8"/>
  <c r="C6" i="8"/>
  <c r="E5" i="8"/>
  <c r="D5" i="8"/>
  <c r="C5" i="8"/>
  <c r="E4" i="8"/>
  <c r="D4" i="8"/>
  <c r="E3" i="8"/>
  <c r="D3" i="8"/>
  <c r="T531" i="1"/>
  <c r="T2655" i="1"/>
  <c r="T689" i="1"/>
  <c r="T145" i="1"/>
  <c r="T1252" i="1"/>
  <c r="T797" i="1"/>
  <c r="T764" i="1"/>
  <c r="T1403" i="1"/>
  <c r="T2573" i="1"/>
  <c r="T1549" i="1"/>
  <c r="T1008" i="1"/>
  <c r="T167" i="1"/>
  <c r="T1060" i="1"/>
  <c r="T999" i="1"/>
  <c r="T1815" i="1"/>
  <c r="T604" i="1"/>
  <c r="T2087" i="1"/>
  <c r="T257" i="1"/>
  <c r="T2211" i="1"/>
  <c r="T1902" i="1"/>
  <c r="T411" i="1"/>
  <c r="T2751" i="1"/>
  <c r="T1736" i="1"/>
  <c r="T220" i="1"/>
  <c r="T2463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9" i="1"/>
  <c r="T420" i="1"/>
  <c r="T269" i="1"/>
  <c r="T1908" i="1"/>
  <c r="T1016" i="1"/>
  <c r="T776" i="1"/>
  <c r="T1099" i="1"/>
  <c r="T1799" i="1"/>
  <c r="T607" i="1"/>
  <c r="T2598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4" i="1"/>
  <c r="T2623" i="1"/>
  <c r="T1315" i="1"/>
  <c r="T2708" i="1"/>
  <c r="T2053" i="1"/>
  <c r="T2156" i="1"/>
  <c r="T2022" i="1"/>
  <c r="T572" i="1"/>
  <c r="T2109" i="1"/>
  <c r="T1329" i="1"/>
  <c r="T2958" i="1"/>
  <c r="T2676" i="1"/>
  <c r="T2091" i="1"/>
  <c r="T959" i="1"/>
  <c r="T1649" i="1"/>
  <c r="T1383" i="1"/>
  <c r="T925" i="1"/>
  <c r="T2674" i="1"/>
  <c r="T1384" i="1"/>
  <c r="T1122" i="1"/>
  <c r="T2275" i="1"/>
  <c r="T2889" i="1"/>
  <c r="T2707" i="1"/>
  <c r="T1994" i="1"/>
  <c r="T2738" i="1"/>
  <c r="T1428" i="1"/>
  <c r="T2042" i="1"/>
  <c r="T1183" i="1"/>
  <c r="T1404" i="1"/>
  <c r="T875" i="1"/>
  <c r="T2147" i="1"/>
  <c r="T2599" i="1"/>
  <c r="T1739" i="1"/>
  <c r="T1175" i="1"/>
  <c r="T873" i="1"/>
  <c r="T1372" i="1"/>
  <c r="T1788" i="1"/>
  <c r="T2001" i="1"/>
  <c r="T1093" i="1"/>
  <c r="T1139" i="1"/>
  <c r="T916" i="1"/>
  <c r="T1513" i="1"/>
  <c r="T2570" i="1"/>
  <c r="T1336" i="1"/>
  <c r="T1234" i="1"/>
  <c r="T1051" i="1"/>
  <c r="T1430" i="1"/>
  <c r="T3507" i="1"/>
  <c r="T3639" i="1"/>
  <c r="T3706" i="1"/>
  <c r="T3021" i="1"/>
  <c r="T3757" i="1"/>
  <c r="T3212" i="1"/>
  <c r="T2140" i="1"/>
  <c r="T2986" i="1"/>
  <c r="T1949" i="1"/>
  <c r="T3728" i="1"/>
  <c r="T3771" i="1"/>
  <c r="T3765" i="1"/>
  <c r="T876" i="1"/>
  <c r="T3719" i="1"/>
  <c r="T3751" i="1"/>
  <c r="T2757" i="1"/>
  <c r="T3758" i="1"/>
  <c r="T3720" i="1"/>
  <c r="T1207" i="1"/>
  <c r="T2685" i="1"/>
  <c r="T3715" i="1"/>
  <c r="T2185" i="1"/>
  <c r="T3512" i="1"/>
  <c r="T3750" i="1"/>
  <c r="T1848" i="1"/>
  <c r="T2810" i="1"/>
  <c r="T3091" i="1"/>
  <c r="T3743" i="1"/>
  <c r="T3334" i="1"/>
  <c r="T3160" i="1"/>
  <c r="T284" i="1"/>
  <c r="T3040" i="1"/>
  <c r="T3376" i="1"/>
  <c r="T2794" i="1"/>
  <c r="T3335" i="1"/>
  <c r="T3182" i="1"/>
  <c r="T1975" i="1"/>
  <c r="T3555" i="1"/>
  <c r="T3752" i="1"/>
  <c r="T3506" i="1"/>
  <c r="T3753" i="1"/>
  <c r="T3571" i="1"/>
  <c r="T2726" i="1"/>
  <c r="T3709" i="1"/>
  <c r="T2559" i="1"/>
  <c r="T3731" i="1"/>
  <c r="T1566" i="1"/>
  <c r="T3494" i="1"/>
  <c r="T2820" i="1"/>
  <c r="T2626" i="1"/>
  <c r="T2819" i="1"/>
  <c r="T3635" i="1"/>
  <c r="T3718" i="1"/>
  <c r="T3766" i="1"/>
  <c r="T3747" i="1"/>
  <c r="T2182" i="1"/>
  <c r="T3762" i="1"/>
  <c r="T2996" i="1"/>
  <c r="T3713" i="1"/>
  <c r="T2973" i="1"/>
  <c r="T2761" i="1"/>
  <c r="T2507" i="1"/>
  <c r="T3767" i="1"/>
  <c r="T1242" i="1"/>
  <c r="T3268" i="1"/>
  <c r="T1785" i="1"/>
  <c r="T3754" i="1"/>
  <c r="T2465" i="1"/>
  <c r="T3763" i="1"/>
  <c r="T2806" i="1"/>
  <c r="T3278" i="1"/>
  <c r="T2908" i="1"/>
  <c r="T3469" i="1"/>
  <c r="T3768" i="1"/>
  <c r="T3606" i="1"/>
  <c r="T3710" i="1"/>
  <c r="T2112" i="1"/>
  <c r="T2887" i="1"/>
  <c r="T2870" i="1"/>
  <c r="T3735" i="1"/>
  <c r="T2051" i="1"/>
  <c r="T2776" i="1"/>
  <c r="T3748" i="1"/>
  <c r="T2496" i="1"/>
  <c r="T52" i="1"/>
  <c r="T2181" i="1"/>
  <c r="T3733" i="1"/>
  <c r="T1818" i="1"/>
  <c r="T3721" i="1"/>
  <c r="T3727" i="1"/>
  <c r="T1543" i="1"/>
  <c r="T1777" i="1"/>
  <c r="T3637" i="1"/>
  <c r="T3453" i="1"/>
  <c r="T3636" i="1"/>
  <c r="T3511" i="1"/>
  <c r="T306" i="1"/>
  <c r="T612" i="1"/>
  <c r="T3128" i="1"/>
  <c r="T772" i="1"/>
  <c r="T2791" i="1"/>
  <c r="T3722" i="1"/>
  <c r="T3057" i="1"/>
  <c r="T3711" i="1"/>
  <c r="T3708" i="1"/>
  <c r="T3775" i="1"/>
  <c r="T2907" i="1"/>
  <c r="T3725" i="1"/>
  <c r="T3740" i="1"/>
  <c r="T3759" i="1"/>
  <c r="T3239" i="1"/>
  <c r="T3712" i="1"/>
  <c r="T3097" i="1"/>
  <c r="T3714" i="1"/>
  <c r="T2762" i="1"/>
  <c r="T3736" i="1"/>
  <c r="T3716" i="1"/>
  <c r="T3277" i="1"/>
  <c r="T3726" i="1"/>
  <c r="T2909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6" i="1"/>
  <c r="T2086" i="1"/>
  <c r="T305" i="1"/>
  <c r="T793" i="1"/>
  <c r="T444" i="1"/>
  <c r="T222" i="1"/>
  <c r="T137" i="1"/>
  <c r="T87" i="1"/>
  <c r="T675" i="1"/>
  <c r="T387" i="1"/>
  <c r="T1020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7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8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600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38" i="1"/>
  <c r="T2732" i="1"/>
  <c r="T3019" i="1"/>
  <c r="T2965" i="1"/>
  <c r="T3563" i="1"/>
  <c r="T3051" i="1"/>
  <c r="T3746" i="1"/>
  <c r="T2532" i="1"/>
  <c r="T3755" i="1"/>
  <c r="T3438" i="1"/>
  <c r="T2748" i="1"/>
  <c r="T2619" i="1"/>
  <c r="T3760" i="1"/>
  <c r="T3068" i="1"/>
  <c r="T3605" i="1"/>
  <c r="T3769" i="1"/>
  <c r="T3744" i="1"/>
  <c r="T1944" i="1"/>
  <c r="T3773" i="1"/>
  <c r="T3573" i="1"/>
  <c r="T3774" i="1"/>
  <c r="T934" i="1"/>
  <c r="T3509" i="1"/>
  <c r="T3280" i="1"/>
  <c r="T3617" i="1"/>
  <c r="T2483" i="1"/>
  <c r="T3572" i="1"/>
  <c r="T3179" i="1"/>
  <c r="T3313" i="1"/>
  <c r="T2770" i="1"/>
  <c r="T3729" i="1"/>
  <c r="T2698" i="1"/>
  <c r="T3396" i="1"/>
  <c r="T3180" i="1"/>
  <c r="T3312" i="1"/>
  <c r="T3235" i="1"/>
  <c r="T3730" i="1"/>
  <c r="T2447" i="1"/>
  <c r="T3408" i="1"/>
  <c r="T3409" i="1"/>
  <c r="T3772" i="1"/>
  <c r="T3717" i="1"/>
  <c r="T2206" i="1"/>
  <c r="T3640" i="1"/>
  <c r="T3044" i="1"/>
  <c r="T3191" i="1"/>
  <c r="T1261" i="1"/>
  <c r="T3741" i="1"/>
  <c r="T3749" i="1"/>
  <c r="T3267" i="1"/>
  <c r="T948" i="1"/>
  <c r="T3038" i="1"/>
  <c r="T2427" i="1"/>
  <c r="T3638" i="1"/>
  <c r="T3761" i="1"/>
  <c r="T1193" i="1"/>
  <c r="T3764" i="1"/>
  <c r="T3737" i="1"/>
  <c r="T1196" i="1"/>
  <c r="T868" i="1"/>
  <c r="T1960" i="1"/>
  <c r="T3508" i="1"/>
  <c r="T885" i="1"/>
  <c r="T3032" i="1"/>
  <c r="T807" i="1"/>
  <c r="T3276" i="1"/>
  <c r="T3723" i="1"/>
  <c r="T3734" i="1"/>
  <c r="T2947" i="1"/>
  <c r="T3770" i="1"/>
  <c r="T3738" i="1"/>
  <c r="T3707" i="1"/>
  <c r="T3724" i="1"/>
  <c r="T3373" i="1"/>
  <c r="T3745" i="1"/>
  <c r="T3634" i="1"/>
  <c r="T3377" i="1"/>
  <c r="T1567" i="1"/>
  <c r="T1935" i="1"/>
  <c r="T2948" i="1"/>
  <c r="T3739" i="1"/>
  <c r="T2934" i="1"/>
  <c r="T3095" i="1"/>
  <c r="T2811" i="1"/>
  <c r="T3264" i="1"/>
  <c r="T2906" i="1"/>
  <c r="T2560" i="1"/>
  <c r="T2765" i="1"/>
  <c r="T3510" i="1"/>
  <c r="T3732" i="1"/>
  <c r="T3027" i="1"/>
  <c r="T3495" i="1"/>
  <c r="T923" i="1"/>
  <c r="T3279" i="1"/>
  <c r="T346" i="1"/>
  <c r="T3756" i="1"/>
  <c r="T2959" i="1"/>
  <c r="T3742" i="1"/>
  <c r="T1614" i="1"/>
  <c r="T1151" i="1"/>
  <c r="T1131" i="1"/>
  <c r="T1419" i="1"/>
  <c r="T1005" i="1"/>
  <c r="T1354" i="1"/>
  <c r="T609" i="1"/>
  <c r="T1996" i="1"/>
  <c r="T716" i="1"/>
  <c r="T2167" i="1"/>
  <c r="T2057" i="1"/>
  <c r="T1376" i="1"/>
  <c r="T1332" i="1"/>
  <c r="T591" i="1"/>
  <c r="T1903" i="1"/>
  <c r="T495" i="1"/>
  <c r="T1865" i="1"/>
  <c r="T1347" i="1"/>
  <c r="T1725" i="1"/>
  <c r="T526" i="1"/>
  <c r="T2672" i="1"/>
  <c r="T3677" i="1"/>
  <c r="T3424" i="1"/>
  <c r="T3672" i="1"/>
  <c r="T3216" i="1"/>
  <c r="T3569" i="1"/>
  <c r="T549" i="1"/>
  <c r="T3266" i="1"/>
  <c r="T3989" i="1"/>
  <c r="T3554" i="1"/>
  <c r="T3223" i="1"/>
  <c r="T3362" i="1"/>
  <c r="T1359" i="1"/>
  <c r="T3971" i="1"/>
  <c r="T3079" i="1"/>
  <c r="T2128" i="1"/>
  <c r="T3990" i="1"/>
  <c r="T2976" i="1"/>
  <c r="T2149" i="1"/>
  <c r="T4012" i="1"/>
  <c r="T3298" i="1"/>
  <c r="T3492" i="1"/>
  <c r="T3255" i="1"/>
  <c r="T3968" i="1"/>
  <c r="T3222" i="1"/>
  <c r="T3676" i="1"/>
  <c r="T3976" i="1"/>
  <c r="T3680" i="1"/>
  <c r="T3983" i="1"/>
  <c r="T2917" i="1"/>
  <c r="T3459" i="1"/>
  <c r="T3037" i="1"/>
  <c r="T3110" i="1"/>
  <c r="T4000" i="1"/>
  <c r="T2805" i="1"/>
  <c r="T3186" i="1"/>
  <c r="T2896" i="1"/>
  <c r="T3674" i="1"/>
  <c r="T3532" i="1"/>
  <c r="T3488" i="1"/>
  <c r="T3003" i="1"/>
  <c r="T3682" i="1"/>
  <c r="T4014" i="1"/>
  <c r="T3962" i="1"/>
  <c r="T3678" i="1"/>
  <c r="T3535" i="1"/>
  <c r="T3988" i="1"/>
  <c r="T3250" i="1"/>
  <c r="T1620" i="1"/>
  <c r="T2839" i="1"/>
  <c r="T3679" i="1"/>
  <c r="T2942" i="1"/>
  <c r="T3236" i="1"/>
  <c r="T2913" i="1"/>
  <c r="T3094" i="1"/>
  <c r="T3402" i="1"/>
  <c r="T2736" i="1"/>
  <c r="T3568" i="1"/>
  <c r="T3458" i="1"/>
  <c r="T2438" i="1"/>
  <c r="T3374" i="1"/>
  <c r="T3143" i="1"/>
  <c r="T3043" i="1"/>
  <c r="T3967" i="1"/>
  <c r="T2607" i="1"/>
  <c r="T4006" i="1"/>
  <c r="T3055" i="1"/>
  <c r="T3533" i="1"/>
  <c r="T4016" i="1"/>
  <c r="T2115" i="1"/>
  <c r="T3590" i="1"/>
  <c r="T3980" i="1"/>
  <c r="T3965" i="1"/>
  <c r="T3984" i="1"/>
  <c r="T573" i="1"/>
  <c r="T3985" i="1"/>
  <c r="T4013" i="1"/>
  <c r="T3992" i="1"/>
  <c r="T3241" i="1"/>
  <c r="T4015" i="1"/>
  <c r="T3670" i="1"/>
  <c r="T2846" i="1"/>
  <c r="T2888" i="1"/>
  <c r="T2808" i="1"/>
  <c r="T3966" i="1"/>
  <c r="T3993" i="1"/>
  <c r="T3977" i="1"/>
  <c r="T1256" i="1"/>
  <c r="T3166" i="1"/>
  <c r="T3994" i="1"/>
  <c r="T2803" i="1"/>
  <c r="T3531" i="1"/>
  <c r="T2524" i="1"/>
  <c r="T3979" i="1"/>
  <c r="T2209" i="1"/>
  <c r="T3681" i="1"/>
  <c r="T3626" i="1"/>
  <c r="T3603" i="1"/>
  <c r="T3963" i="1"/>
  <c r="T3468" i="1"/>
  <c r="T3671" i="1"/>
  <c r="T3123" i="1"/>
  <c r="T172" i="1"/>
  <c r="T22" i="1"/>
  <c r="T319" i="1"/>
  <c r="T112" i="1"/>
  <c r="T1063" i="1"/>
  <c r="T2309" i="1"/>
  <c r="T1812" i="1"/>
  <c r="T185" i="1"/>
  <c r="T1407" i="1"/>
  <c r="T2007" i="1"/>
  <c r="T342" i="1"/>
  <c r="T1551" i="1"/>
  <c r="T79" i="1"/>
  <c r="T254" i="1"/>
  <c r="T617" i="1"/>
  <c r="T673" i="1"/>
  <c r="T433" i="1"/>
  <c r="T283" i="1"/>
  <c r="T1546" i="1"/>
  <c r="T2077" i="1"/>
  <c r="T3153" i="1"/>
  <c r="T3016" i="1"/>
  <c r="T2522" i="1"/>
  <c r="T2402" i="1"/>
  <c r="T1950" i="1"/>
  <c r="T3557" i="1"/>
  <c r="T1179" i="1"/>
  <c r="T2526" i="1"/>
  <c r="T189" i="1"/>
  <c r="T323" i="1"/>
  <c r="T615" i="1"/>
  <c r="T663" i="1"/>
  <c r="T2963" i="1"/>
  <c r="T3481" i="1"/>
  <c r="T2409" i="1"/>
  <c r="T2110" i="1"/>
  <c r="T577" i="1"/>
  <c r="T2274" i="1"/>
  <c r="T771" i="1"/>
  <c r="T426" i="1"/>
  <c r="T3683" i="1"/>
  <c r="T3263" i="1"/>
  <c r="T2852" i="1"/>
  <c r="T355" i="1"/>
  <c r="T2632" i="1"/>
  <c r="T3956" i="1"/>
  <c r="T1392" i="1"/>
  <c r="T532" i="1"/>
  <c r="T68" i="1"/>
  <c r="T1719" i="1"/>
  <c r="T2892" i="1"/>
  <c r="T2176" i="1"/>
  <c r="T229" i="1"/>
  <c r="T2608" i="1"/>
  <c r="T2566" i="1"/>
  <c r="T3673" i="1"/>
  <c r="T1756" i="1"/>
  <c r="T512" i="1"/>
  <c r="T76" i="1"/>
  <c r="T2759" i="1"/>
  <c r="T987" i="1"/>
  <c r="T1220" i="1"/>
  <c r="T2441" i="1"/>
  <c r="T2696" i="1"/>
  <c r="T2382" i="1"/>
  <c r="T3964" i="1"/>
  <c r="T149" i="1"/>
  <c r="T769" i="1"/>
  <c r="T3237" i="1"/>
  <c r="T4008" i="1"/>
  <c r="T241" i="1"/>
  <c r="T3116" i="1"/>
  <c r="T2979" i="1"/>
  <c r="T1773" i="1"/>
  <c r="T2139" i="1"/>
  <c r="T2512" i="1"/>
  <c r="T2834" i="1"/>
  <c r="T3167" i="1"/>
  <c r="T2985" i="1"/>
  <c r="T1615" i="1"/>
  <c r="T730" i="1"/>
  <c r="T248" i="1"/>
  <c r="T1081" i="1"/>
  <c r="T897" i="1"/>
  <c r="T415" i="1"/>
  <c r="T1687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946" i="1"/>
  <c r="T2927" i="1"/>
  <c r="T3942" i="1"/>
  <c r="T3588" i="1"/>
  <c r="T3933" i="1"/>
  <c r="T1693" i="1"/>
  <c r="T3938" i="1"/>
  <c r="T3001" i="1"/>
  <c r="T3944" i="1"/>
  <c r="T2019" i="1"/>
  <c r="T3922" i="1"/>
  <c r="T3525" i="1"/>
  <c r="T3296" i="1"/>
  <c r="T3370" i="1"/>
  <c r="T2800" i="1"/>
  <c r="T3008" i="1"/>
  <c r="T1385" i="1"/>
  <c r="T3448" i="1"/>
  <c r="T3625" i="1"/>
  <c r="T2766" i="1"/>
  <c r="T2321" i="1"/>
  <c r="T2301" i="1"/>
  <c r="T2521" i="1"/>
  <c r="T1779" i="1"/>
  <c r="T2335" i="1"/>
  <c r="T2403" i="1"/>
  <c r="T912" i="1"/>
  <c r="T2146" i="1"/>
  <c r="T1869" i="1"/>
  <c r="T1952" i="1"/>
  <c r="T535" i="1"/>
  <c r="T866" i="1"/>
  <c r="T1697" i="1"/>
  <c r="T1602" i="1"/>
  <c r="T800" i="1"/>
  <c r="T500" i="1"/>
  <c r="T708" i="1"/>
  <c r="T1476" i="1"/>
  <c r="T1322" i="1"/>
  <c r="T1181" i="1"/>
  <c r="T1768" i="1"/>
  <c r="T1776" i="1"/>
  <c r="T993" i="1"/>
  <c r="T1599" i="1"/>
  <c r="T1077" i="1"/>
  <c r="T1501" i="1"/>
  <c r="T803" i="1"/>
  <c r="T1280" i="1"/>
  <c r="T1240" i="1"/>
  <c r="T1289" i="1"/>
  <c r="T2047" i="1"/>
  <c r="T2320" i="1"/>
  <c r="T2395" i="1"/>
  <c r="T1731" i="1"/>
  <c r="T2194" i="1"/>
  <c r="T1269" i="1"/>
  <c r="T841" i="1"/>
  <c r="T1856" i="1"/>
  <c r="T2641" i="1"/>
  <c r="T2725" i="1"/>
  <c r="T1632" i="1"/>
  <c r="T455" i="1"/>
  <c r="T1387" i="1"/>
  <c r="T2122" i="1"/>
  <c r="T1805" i="1"/>
  <c r="T583" i="1"/>
  <c r="T1062" i="1"/>
  <c r="T2830" i="1"/>
  <c r="T2137" i="1"/>
  <c r="T2660" i="1"/>
  <c r="T1928" i="1"/>
  <c r="T1406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04" i="1"/>
  <c r="T2844" i="1"/>
  <c r="T1203" i="1"/>
  <c r="T980" i="1"/>
  <c r="T1650" i="1"/>
  <c r="T1375" i="1"/>
  <c r="T2841" i="1"/>
  <c r="T250" i="1"/>
  <c r="T2099" i="1"/>
  <c r="T2642" i="1"/>
  <c r="T2225" i="1"/>
  <c r="T1993" i="1"/>
  <c r="T1282" i="1"/>
  <c r="T1684" i="1"/>
  <c r="T3124" i="1"/>
  <c r="T3006" i="1"/>
  <c r="T3164" i="1"/>
  <c r="T1627" i="1"/>
  <c r="T3320" i="1"/>
  <c r="T2561" i="1"/>
  <c r="T2224" i="1"/>
  <c r="T3290" i="1"/>
  <c r="T2322" i="1"/>
  <c r="T3234" i="1"/>
  <c r="T2822" i="1"/>
  <c r="T3227" i="1"/>
  <c r="T3319" i="1"/>
  <c r="T2502" i="1"/>
  <c r="T3871" i="1"/>
  <c r="T2187" i="1"/>
  <c r="T2158" i="1"/>
  <c r="T3228" i="1"/>
  <c r="T2553" i="1"/>
  <c r="T3096" i="1"/>
  <c r="T3382" i="1"/>
  <c r="T2835" i="1"/>
  <c r="T1906" i="1"/>
  <c r="T3456" i="1"/>
  <c r="T2494" i="1"/>
  <c r="T2960" i="1"/>
  <c r="T3888" i="1"/>
  <c r="T3207" i="1"/>
  <c r="T1741" i="1"/>
  <c r="T3071" i="1"/>
  <c r="T2890" i="1"/>
  <c r="T1722" i="1"/>
  <c r="T2974" i="1"/>
  <c r="T861" i="1"/>
  <c r="T2983" i="1"/>
  <c r="T1488" i="1"/>
  <c r="T3877" i="1"/>
  <c r="T3215" i="1"/>
  <c r="T2866" i="1"/>
  <c r="T3447" i="1"/>
  <c r="T3867" i="1"/>
  <c r="T3163" i="1"/>
  <c r="T3015" i="1"/>
  <c r="T3024" i="1"/>
  <c r="T2980" i="1"/>
  <c r="T3862" i="1"/>
  <c r="T3880" i="1"/>
  <c r="T3881" i="1"/>
  <c r="T2662" i="1"/>
  <c r="T3078" i="1"/>
  <c r="T3858" i="1"/>
  <c r="T3383" i="1"/>
  <c r="T1923" i="1"/>
  <c r="T3886" i="1"/>
  <c r="T2784" i="1"/>
  <c r="T3876" i="1"/>
  <c r="T3381" i="1"/>
  <c r="T2981" i="1"/>
  <c r="T3134" i="1"/>
  <c r="T3869" i="1"/>
  <c r="T1218" i="1"/>
  <c r="T1044" i="1"/>
  <c r="T2816" i="1"/>
  <c r="T2817" i="1"/>
  <c r="T3014" i="1"/>
  <c r="T3865" i="1"/>
  <c r="T3861" i="1"/>
  <c r="T2049" i="1"/>
  <c r="T3890" i="1"/>
  <c r="T2807" i="1"/>
  <c r="T3054" i="1"/>
  <c r="T2143" i="1"/>
  <c r="T3083" i="1"/>
  <c r="T2083" i="1"/>
  <c r="T3291" i="1"/>
  <c r="T3887" i="1"/>
  <c r="T3338" i="1"/>
  <c r="T3417" i="1"/>
  <c r="T3339" i="1"/>
  <c r="T2068" i="1"/>
  <c r="T2245" i="1"/>
  <c r="T2536" i="1"/>
  <c r="T2858" i="1"/>
  <c r="T937" i="1"/>
  <c r="T1717" i="1"/>
  <c r="T2859" i="1"/>
  <c r="T4011" i="1"/>
  <c r="T2699" i="1"/>
  <c r="T2875" i="1"/>
  <c r="T2132" i="1"/>
  <c r="T430" i="1"/>
  <c r="T423" i="1"/>
  <c r="T3065" i="1"/>
  <c r="T951" i="1"/>
  <c r="T468" i="1"/>
  <c r="T2428" i="1"/>
  <c r="T2932" i="1"/>
  <c r="T2416" i="1"/>
  <c r="T427" i="1"/>
  <c r="T332" i="1"/>
  <c r="T206" i="1"/>
  <c r="T2517" i="1"/>
  <c r="T2779" i="1"/>
  <c r="T2420" i="1"/>
  <c r="T2853" i="1"/>
  <c r="T1979" i="1"/>
  <c r="T1389" i="1"/>
  <c r="T3113" i="1"/>
  <c r="T543" i="1"/>
  <c r="T1763" i="1"/>
  <c r="T2935" i="1"/>
  <c r="T924" i="1"/>
  <c r="T2750" i="1"/>
  <c r="T2868" i="1"/>
  <c r="T1653" i="1"/>
  <c r="T1584" i="1"/>
  <c r="T2398" i="1"/>
  <c r="T88" i="1"/>
  <c r="T294" i="1"/>
  <c r="T2108" i="1"/>
  <c r="T3499" i="1"/>
  <c r="T3609" i="1"/>
  <c r="T271" i="1"/>
  <c r="T3112" i="1"/>
  <c r="T1938" i="1"/>
  <c r="T1679" i="1"/>
  <c r="T944" i="1"/>
  <c r="T3995" i="1"/>
  <c r="T2010" i="1"/>
  <c r="T3403" i="1"/>
  <c r="T2953" i="1"/>
  <c r="T2703" i="1"/>
  <c r="T453" i="1"/>
  <c r="T1211" i="1"/>
  <c r="T2505" i="1"/>
  <c r="T3230" i="1"/>
  <c r="T3229" i="1"/>
  <c r="T233" i="1"/>
  <c r="T622" i="1"/>
  <c r="T421" i="1"/>
  <c r="T1140" i="1"/>
  <c r="T1572" i="1"/>
  <c r="T1483" i="1"/>
  <c r="T403" i="1"/>
  <c r="T53" i="1"/>
  <c r="T2930" i="1"/>
  <c r="T559" i="1"/>
  <c r="T2912" i="1"/>
  <c r="T946" i="1"/>
  <c r="T2943" i="1"/>
  <c r="T3200" i="1"/>
  <c r="T3" i="1"/>
  <c r="T788" i="1"/>
  <c r="T1526" i="1"/>
  <c r="T2922" i="1"/>
  <c r="T1596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8" i="1"/>
  <c r="T954" i="1"/>
  <c r="T1188" i="1"/>
  <c r="T1163" i="1"/>
  <c r="T2338" i="1"/>
  <c r="T1794" i="1"/>
  <c r="T2554" i="1"/>
  <c r="T2911" i="1"/>
  <c r="T3854" i="1"/>
  <c r="T3522" i="1"/>
  <c r="T795" i="1"/>
  <c r="T3565" i="1"/>
  <c r="T2884" i="1"/>
  <c r="T3848" i="1"/>
  <c r="T3654" i="1"/>
  <c r="T2952" i="1"/>
  <c r="T3842" i="1"/>
  <c r="T3849" i="1"/>
  <c r="T3853" i="1"/>
  <c r="T3845" i="1"/>
  <c r="T3474" i="1"/>
  <c r="T3850" i="1"/>
  <c r="T3847" i="1"/>
  <c r="T3843" i="1"/>
  <c r="T3844" i="1"/>
  <c r="T3841" i="1"/>
  <c r="T3851" i="1"/>
  <c r="T3289" i="1"/>
  <c r="T3846" i="1"/>
  <c r="T2987" i="1"/>
  <c r="T3852" i="1"/>
  <c r="T837" i="1"/>
  <c r="T3183" i="1"/>
  <c r="T1167" i="1"/>
  <c r="T3058" i="1"/>
  <c r="T3315" i="1"/>
  <c r="T2436" i="1"/>
  <c r="T3214" i="1"/>
  <c r="T3839" i="1"/>
  <c r="T3270" i="1"/>
  <c r="T3521" i="1"/>
  <c r="T1426" i="1"/>
  <c r="T3317" i="1"/>
  <c r="T175" i="1"/>
  <c r="T899" i="1"/>
  <c r="T3318" i="1"/>
  <c r="T2530" i="1"/>
  <c r="T1964" i="1"/>
  <c r="T3491" i="1"/>
  <c r="T3249" i="1"/>
  <c r="T2752" i="1"/>
  <c r="T3836" i="1"/>
  <c r="T2333" i="1"/>
  <c r="T3473" i="1"/>
  <c r="T3835" i="1"/>
  <c r="T961" i="1"/>
  <c r="T2241" i="1"/>
  <c r="T3580" i="1"/>
  <c r="T3416" i="1"/>
  <c r="T3446" i="1"/>
  <c r="T3328" i="1"/>
  <c r="T1460" i="1"/>
  <c r="T341" i="1"/>
  <c r="T1804" i="1"/>
  <c r="T3310" i="1"/>
  <c r="T1968" i="1"/>
  <c r="T3414" i="1"/>
  <c r="T3133" i="1"/>
  <c r="T3331" i="1"/>
  <c r="T2741" i="1"/>
  <c r="T2918" i="1"/>
  <c r="T1570" i="1"/>
  <c r="T2124" i="1"/>
  <c r="T3011" i="1"/>
  <c r="T3827" i="1"/>
  <c r="T2499" i="1"/>
  <c r="T3316" i="1"/>
  <c r="T2898" i="1"/>
  <c r="T3652" i="1"/>
  <c r="T267" i="1"/>
  <c r="T3583" i="1"/>
  <c r="T3518" i="1"/>
  <c r="T3260" i="1"/>
  <c r="T2999" i="1"/>
  <c r="T3178" i="1"/>
  <c r="T3104" i="1"/>
  <c r="T3582" i="1"/>
  <c r="T3825" i="1"/>
  <c r="T3389" i="1"/>
  <c r="T3832" i="1"/>
  <c r="T3496" i="1"/>
  <c r="T2740" i="1"/>
  <c r="T3833" i="1"/>
  <c r="T3520" i="1"/>
  <c r="T2613" i="1"/>
  <c r="T3653" i="1"/>
  <c r="T3445" i="1"/>
  <c r="T3497" i="1"/>
  <c r="T3824" i="1"/>
  <c r="T2120" i="1"/>
  <c r="T3454" i="1"/>
  <c r="T3650" i="1"/>
  <c r="T3287" i="1"/>
  <c r="T2881" i="1"/>
  <c r="T733" i="1"/>
  <c r="T3069" i="1"/>
  <c r="T3581" i="1"/>
  <c r="T3830" i="1"/>
  <c r="T3837" i="1"/>
  <c r="T3831" i="1"/>
  <c r="T2991" i="1"/>
  <c r="T3806" i="1"/>
  <c r="T3129" i="1"/>
  <c r="T2651" i="1"/>
  <c r="T3787" i="1"/>
  <c r="T3206" i="1"/>
  <c r="T3194" i="1"/>
  <c r="T2899" i="1"/>
  <c r="T3788" i="1"/>
  <c r="T2396" i="1"/>
  <c r="T3285" i="1"/>
  <c r="T2821" i="1"/>
  <c r="T2989" i="1"/>
  <c r="T3813" i="1"/>
  <c r="T3023" i="1"/>
  <c r="T3357" i="1"/>
  <c r="T3812" i="1"/>
  <c r="T2247" i="1"/>
  <c r="T3793" i="1"/>
  <c r="T3356" i="1"/>
  <c r="T3816" i="1"/>
  <c r="T3798" i="1"/>
  <c r="T1847" i="1"/>
  <c r="T1589" i="1"/>
  <c r="T2381" i="1"/>
  <c r="T2340" i="1"/>
  <c r="T3470" i="1"/>
  <c r="T3130" i="1"/>
  <c r="T3410" i="1"/>
  <c r="T3807" i="1"/>
  <c r="T3378" i="1"/>
  <c r="T2413" i="1"/>
  <c r="T2612" i="1"/>
  <c r="T3513" i="1"/>
  <c r="T3814" i="1"/>
  <c r="T3574" i="1"/>
  <c r="T1487" i="1"/>
  <c r="T1029" i="1"/>
  <c r="T3601" i="1"/>
  <c r="T3329" i="1"/>
  <c r="T3132" i="1"/>
  <c r="T362" i="1"/>
  <c r="T563" i="1"/>
  <c r="T847" i="1"/>
  <c r="T763" i="1"/>
  <c r="T1482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7" i="1"/>
  <c r="T940" i="1"/>
  <c r="T1641" i="1"/>
  <c r="T213" i="1"/>
  <c r="T407" i="1"/>
  <c r="T312" i="1"/>
  <c r="T508" i="1"/>
  <c r="T329" i="1"/>
  <c r="T505" i="1"/>
  <c r="T1721" i="1"/>
  <c r="T649" i="1"/>
  <c r="T373" i="1"/>
  <c r="T2305" i="1"/>
  <c r="T3052" i="1"/>
  <c r="T1930" i="1"/>
  <c r="T3884" i="1"/>
  <c r="T2113" i="1"/>
  <c r="T3418" i="1"/>
  <c r="T3855" i="1"/>
  <c r="T3872" i="1"/>
  <c r="T3337" i="1"/>
  <c r="T3088" i="1"/>
  <c r="T3859" i="1"/>
  <c r="T2957" i="1"/>
  <c r="T3882" i="1"/>
  <c r="T3860" i="1"/>
  <c r="T3000" i="1"/>
  <c r="T3883" i="1"/>
  <c r="T2920" i="1"/>
  <c r="T1685" i="1"/>
  <c r="T3585" i="1"/>
  <c r="T2005" i="1"/>
  <c r="T1844" i="1"/>
  <c r="T1728" i="1"/>
  <c r="T1748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82" i="1"/>
  <c r="T825" i="1"/>
  <c r="T1974" i="1"/>
  <c r="T2290" i="1"/>
  <c r="T1287" i="1"/>
  <c r="T739" i="1"/>
  <c r="T369" i="1"/>
  <c r="T542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5" i="1"/>
  <c r="T1872" i="1"/>
  <c r="T2029" i="1"/>
  <c r="T2594" i="1"/>
  <c r="T1323" i="1"/>
  <c r="T1943" i="1"/>
  <c r="T1355" i="1"/>
  <c r="T1255" i="1"/>
  <c r="T1947" i="1"/>
  <c r="T513" i="1"/>
  <c r="T2588" i="1"/>
  <c r="T1681" i="1"/>
  <c r="T2230" i="1"/>
  <c r="T376" i="1"/>
  <c r="T1838" i="1"/>
  <c r="T1259" i="1"/>
  <c r="T1313" i="1"/>
  <c r="T1857" i="1"/>
  <c r="T1712" i="1"/>
  <c r="T1227" i="1"/>
  <c r="T489" i="1"/>
  <c r="T865" i="1"/>
  <c r="T117" i="1"/>
  <c r="T1039" i="1"/>
  <c r="T2259" i="1"/>
  <c r="T571" i="1"/>
  <c r="T1516" i="1"/>
  <c r="T101" i="1"/>
  <c r="T3393" i="1"/>
  <c r="T585" i="1"/>
  <c r="T1876" i="1"/>
  <c r="T201" i="1"/>
  <c r="T3675" i="1"/>
  <c r="T634" i="1"/>
  <c r="T985" i="1"/>
  <c r="T2421" i="1"/>
  <c r="T2673" i="1"/>
  <c r="T1012" i="1"/>
  <c r="T3109" i="1"/>
  <c r="T2165" i="1"/>
  <c r="T1192" i="1"/>
  <c r="T2693" i="1"/>
  <c r="T2263" i="1"/>
  <c r="T1999" i="1"/>
  <c r="T1990" i="1"/>
  <c r="T2755" i="1"/>
  <c r="T858" i="1"/>
  <c r="T1422" i="1"/>
  <c r="T3982" i="1"/>
  <c r="T4001" i="1"/>
  <c r="T536" i="1"/>
  <c r="T1189" i="1"/>
  <c r="T98" i="1"/>
  <c r="T345" i="1"/>
  <c r="T2377" i="1"/>
  <c r="T1455" i="1"/>
  <c r="T4005" i="1"/>
  <c r="T452" i="1"/>
  <c r="T3141" i="1"/>
  <c r="T159" i="1"/>
  <c r="T1047" i="1"/>
  <c r="T2782" i="1"/>
  <c r="T906" i="1"/>
  <c r="T1676" i="1"/>
  <c r="T1021" i="1"/>
  <c r="T703" i="1"/>
  <c r="T1138" i="1"/>
  <c r="T410" i="1"/>
  <c r="T551" i="1"/>
  <c r="T2162" i="1"/>
  <c r="T2058" i="1"/>
  <c r="T1522" i="1"/>
  <c r="T976" i="1"/>
  <c r="T1699" i="1"/>
  <c r="T1445" i="1"/>
  <c r="T2484" i="1"/>
  <c r="T1659" i="1"/>
  <c r="T882" i="1"/>
  <c r="T2285" i="1"/>
  <c r="T2971" i="1"/>
  <c r="T165" i="1"/>
  <c r="T888" i="1"/>
  <c r="T743" i="1"/>
  <c r="T1041" i="1"/>
  <c r="T1069" i="1"/>
  <c r="T239" i="1"/>
  <c r="T2062" i="1"/>
  <c r="T891" i="1"/>
  <c r="T2580" i="1"/>
  <c r="T684" i="1"/>
  <c r="T1595" i="1"/>
  <c r="T927" i="1"/>
  <c r="T752" i="1"/>
  <c r="T2088" i="1"/>
  <c r="T1306" i="1"/>
  <c r="T651" i="1"/>
  <c r="T3108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1" i="1"/>
  <c r="T3119" i="1"/>
  <c r="T3478" i="1"/>
  <c r="T3479" i="1"/>
  <c r="T3208" i="1"/>
  <c r="T3939" i="1"/>
  <c r="T3667" i="1"/>
  <c r="T3560" i="1"/>
  <c r="T2824" i="1"/>
  <c r="T3139" i="1"/>
  <c r="T3669" i="1"/>
  <c r="T2467" i="1"/>
  <c r="T3916" i="1"/>
  <c r="T3254" i="1"/>
  <c r="T3567" i="1"/>
  <c r="T2720" i="1"/>
  <c r="T3608" i="1"/>
  <c r="T2975" i="1"/>
  <c r="T3401" i="1"/>
  <c r="T3136" i="1"/>
  <c r="T2079" i="1"/>
  <c r="T3924" i="1"/>
  <c r="T3953" i="1"/>
  <c r="T2745" i="1"/>
  <c r="T3322" i="1"/>
  <c r="T3926" i="1"/>
  <c r="T2758" i="1"/>
  <c r="T1089" i="1"/>
  <c r="T3917" i="1"/>
  <c r="T2459" i="1"/>
  <c r="T821" i="1"/>
  <c r="T3477" i="1"/>
  <c r="T3190" i="1"/>
  <c r="T2457" i="1"/>
  <c r="T2601" i="1"/>
  <c r="T2997" i="1"/>
  <c r="T3666" i="1"/>
  <c r="T1888" i="1"/>
  <c r="T3951" i="1"/>
  <c r="T3925" i="1"/>
  <c r="T3937" i="1"/>
  <c r="T3914" i="1"/>
  <c r="T3954" i="1"/>
  <c r="T3199" i="1"/>
  <c r="T3913" i="1"/>
  <c r="T3929" i="1"/>
  <c r="T3664" i="1"/>
  <c r="T3623" i="1"/>
  <c r="T3923" i="1"/>
  <c r="T3920" i="1"/>
  <c r="T3480" i="1"/>
  <c r="T2050" i="1"/>
  <c r="T3035" i="1"/>
  <c r="T3931" i="1"/>
  <c r="T3934" i="1"/>
  <c r="T3918" i="1"/>
  <c r="T3912" i="1"/>
  <c r="T523" i="1"/>
  <c r="T1258" i="1"/>
  <c r="T2412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4" i="1"/>
  <c r="T3587" i="1"/>
  <c r="T3295" i="1"/>
  <c r="T3947" i="1"/>
  <c r="T3029" i="1"/>
  <c r="T3308" i="1"/>
  <c r="T3927" i="1"/>
  <c r="T2793" i="1"/>
  <c r="T3935" i="1"/>
  <c r="T2407" i="1"/>
  <c r="T3140" i="1"/>
  <c r="T3384" i="1"/>
  <c r="T3945" i="1"/>
  <c r="T2721" i="1"/>
  <c r="T3948" i="1"/>
  <c r="T3952" i="1"/>
  <c r="T3665" i="1"/>
  <c r="T3248" i="1"/>
  <c r="T3589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6" i="1"/>
  <c r="T3457" i="1"/>
  <c r="T3524" i="1"/>
  <c r="T3906" i="1"/>
  <c r="T3661" i="1"/>
  <c r="T2857" i="1"/>
  <c r="T3911" i="1"/>
  <c r="T3240" i="1"/>
  <c r="T3007" i="1"/>
  <c r="T3125" i="1"/>
  <c r="T3899" i="1"/>
  <c r="T1822" i="1"/>
  <c r="T3898" i="1"/>
  <c r="T3893" i="1"/>
  <c r="T3907" i="1"/>
  <c r="T2531" i="1"/>
  <c r="T3135" i="1"/>
  <c r="T3360" i="1"/>
  <c r="T3293" i="1"/>
  <c r="T3157" i="1"/>
  <c r="T3224" i="1"/>
  <c r="T3940" i="1"/>
  <c r="T3176" i="1"/>
  <c r="T3526" i="1"/>
  <c r="T3138" i="1"/>
  <c r="T962" i="1"/>
  <c r="T2802" i="1"/>
  <c r="T1424" i="1"/>
  <c r="T3919" i="1"/>
  <c r="T1716" i="1"/>
  <c r="T3185" i="1"/>
  <c r="T3072" i="1"/>
  <c r="T2941" i="1"/>
  <c r="T2668" i="1"/>
  <c r="T1764" i="1"/>
  <c r="T2548" i="1"/>
  <c r="T3253" i="1"/>
  <c r="T2962" i="1"/>
  <c r="T3392" i="1"/>
  <c r="T3950" i="1"/>
  <c r="T3586" i="1"/>
  <c r="T3159" i="1"/>
  <c r="T3475" i="1"/>
  <c r="T3904" i="1"/>
  <c r="T2044" i="1"/>
  <c r="T3903" i="1"/>
  <c r="T3660" i="1"/>
  <c r="T3908" i="1"/>
  <c r="T3905" i="1"/>
  <c r="T2341" i="1"/>
  <c r="T1299" i="1"/>
  <c r="T3910" i="1"/>
  <c r="T3607" i="1"/>
  <c r="T2961" i="1"/>
  <c r="T2867" i="1"/>
  <c r="T3198" i="1"/>
  <c r="T3894" i="1"/>
  <c r="T3663" i="1"/>
  <c r="T3909" i="1"/>
  <c r="T2788" i="1"/>
  <c r="T1624" i="1"/>
  <c r="T2095" i="1"/>
  <c r="T1907" i="1"/>
  <c r="T1421" i="1"/>
  <c r="T1002" i="1"/>
  <c r="T836" i="1"/>
  <c r="T533" i="1"/>
  <c r="T2222" i="1"/>
  <c r="T1980" i="1"/>
  <c r="T1087" i="1"/>
  <c r="T2358" i="1"/>
  <c r="T2635" i="1"/>
  <c r="T2344" i="1"/>
  <c r="T1148" i="1"/>
  <c r="T760" i="1"/>
  <c r="T688" i="1"/>
  <c r="T702" i="1"/>
  <c r="T2046" i="1"/>
  <c r="T1913" i="1"/>
  <c r="T2261" i="1"/>
  <c r="T998" i="1"/>
  <c r="T918" i="1"/>
  <c r="T2490" i="1"/>
  <c r="T2238" i="1"/>
  <c r="T624" i="1"/>
  <c r="T833" i="1"/>
  <c r="T1747" i="1"/>
  <c r="T1317" i="1"/>
  <c r="T975" i="1"/>
  <c r="T676" i="1"/>
  <c r="T504" i="1"/>
  <c r="T1308" i="1"/>
  <c r="T731" i="1"/>
  <c r="T1895" i="1"/>
  <c r="T1698" i="1"/>
  <c r="T1213" i="1"/>
  <c r="T2664" i="1"/>
  <c r="T2312" i="1"/>
  <c r="T1969" i="1"/>
  <c r="T2529" i="1"/>
  <c r="T1686" i="1"/>
  <c r="T2226" i="1"/>
  <c r="T974" i="1"/>
  <c r="T660" i="1"/>
  <c r="T1067" i="1"/>
  <c r="T1783" i="1"/>
  <c r="T1127" i="1"/>
  <c r="T1586" i="1"/>
  <c r="T1353" i="1"/>
  <c r="T1601" i="1"/>
  <c r="T1889" i="1"/>
  <c r="T1232" i="1"/>
  <c r="T783" i="1"/>
  <c r="T2172" i="1"/>
  <c r="T1810" i="1"/>
  <c r="T887" i="1"/>
  <c r="T326" i="1"/>
  <c r="T852" i="1"/>
  <c r="T2624" i="1"/>
  <c r="T2352" i="1"/>
  <c r="T832" i="1"/>
  <c r="T817" i="1"/>
  <c r="T2292" i="1"/>
  <c r="T1525" i="1"/>
  <c r="T1283" i="1"/>
  <c r="T1321" i="1"/>
  <c r="T1262" i="1"/>
  <c r="T818" i="1"/>
  <c r="T1608" i="1"/>
  <c r="T2332" i="1"/>
  <c r="T1894" i="1"/>
  <c r="T1931" i="1"/>
  <c r="T1630" i="1"/>
  <c r="T715" i="1"/>
  <c r="T2144" i="1"/>
  <c r="T1415" i="1"/>
  <c r="T933" i="1"/>
  <c r="T1977" i="1"/>
  <c r="T1405" i="1"/>
  <c r="T2239" i="1"/>
  <c r="T123" i="1"/>
  <c r="T3868" i="1"/>
  <c r="T2488" i="1"/>
  <c r="T780" i="1"/>
  <c r="T2792" i="1"/>
  <c r="T3467" i="1"/>
  <c r="T1507" i="1"/>
  <c r="T1982" i="1"/>
  <c r="T1730" i="1"/>
  <c r="T2567" i="1"/>
  <c r="T723" i="1"/>
  <c r="T1732" i="1"/>
  <c r="T2865" i="1"/>
  <c r="T3584" i="1"/>
  <c r="T2130" i="1"/>
  <c r="T3856" i="1"/>
  <c r="T1689" i="1"/>
  <c r="T3857" i="1"/>
  <c r="T2944" i="1"/>
  <c r="T1137" i="1"/>
  <c r="T3523" i="1"/>
  <c r="T3655" i="1"/>
  <c r="T3272" i="1"/>
  <c r="T2178" i="1"/>
  <c r="T3885" i="1"/>
  <c r="T3870" i="1"/>
  <c r="T2692" i="1"/>
  <c r="T3866" i="1"/>
  <c r="T3175" i="1"/>
  <c r="T3368" i="1"/>
  <c r="T2314" i="1"/>
  <c r="T3873" i="1"/>
  <c r="T3292" i="1"/>
  <c r="T1925" i="1"/>
  <c r="T3498" i="1"/>
  <c r="T3028" i="1"/>
  <c r="T2136" i="1"/>
  <c r="T3197" i="1"/>
  <c r="T3359" i="1"/>
  <c r="T2938" i="1"/>
  <c r="T3874" i="1"/>
  <c r="T3658" i="1"/>
  <c r="T2547" i="1"/>
  <c r="T3358" i="1"/>
  <c r="T2628" i="1"/>
  <c r="T1787" i="1"/>
  <c r="T3657" i="1"/>
  <c r="T2431" i="1"/>
  <c r="T3863" i="1"/>
  <c r="T3878" i="1"/>
  <c r="T3889" i="1"/>
  <c r="T3875" i="1"/>
  <c r="T3864" i="1"/>
  <c r="T3656" i="1"/>
  <c r="T3098" i="1"/>
  <c r="T3442" i="1"/>
  <c r="T2437" i="1"/>
  <c r="T3455" i="1"/>
  <c r="T3659" i="1"/>
  <c r="T3879" i="1"/>
  <c r="T2166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75" i="1"/>
  <c r="T1050" i="1"/>
  <c r="T1037" i="1"/>
  <c r="T2251" i="1"/>
  <c r="T1109" i="1"/>
  <c r="T811" i="1"/>
  <c r="T3017" i="1"/>
  <c r="T2414" i="1"/>
  <c r="T595" i="1"/>
  <c r="T1800" i="1"/>
  <c r="T893" i="1"/>
  <c r="T4115" i="1"/>
  <c r="T1767" i="1"/>
  <c r="T2990" i="1"/>
  <c r="T2291" i="1"/>
  <c r="T546" i="1"/>
  <c r="T2408" i="1"/>
  <c r="T2430" i="1"/>
  <c r="T1942" i="1"/>
  <c r="T2250" i="1"/>
  <c r="T394" i="1"/>
  <c r="T2814" i="1"/>
  <c r="T2544" i="1"/>
  <c r="T2376" i="1"/>
  <c r="T1334" i="1"/>
  <c r="T613" i="1"/>
  <c r="T2127" i="1"/>
  <c r="T1091" i="1"/>
  <c r="T744" i="1"/>
  <c r="T1922" i="1"/>
  <c r="T1198" i="1"/>
  <c r="T2401" i="1"/>
  <c r="T2075" i="1"/>
  <c r="T3192" i="1"/>
  <c r="T3345" i="1"/>
  <c r="T2026" i="1"/>
  <c r="T3107" i="1"/>
  <c r="T518" i="1"/>
  <c r="T3346" i="1"/>
  <c r="T2375" i="1"/>
  <c r="T661" i="1"/>
  <c r="T1281" i="1"/>
  <c r="T930" i="1"/>
  <c r="T1793" i="1"/>
  <c r="T3220" i="1"/>
  <c r="T745" i="1"/>
  <c r="T1745" i="1"/>
  <c r="T2003" i="1"/>
  <c r="T1097" i="1"/>
  <c r="T1085" i="1"/>
  <c r="T820" i="1"/>
  <c r="T2606" i="1"/>
  <c r="T2633" i="1"/>
  <c r="T627" i="1"/>
  <c r="T2778" i="1"/>
  <c r="T3476" i="1"/>
  <c r="T3340" i="1"/>
  <c r="T2426" i="1"/>
  <c r="T3896" i="1"/>
  <c r="T1027" i="1"/>
  <c r="T3901" i="1"/>
  <c r="T2666" i="1"/>
  <c r="T748" i="1"/>
  <c r="T3895" i="1"/>
  <c r="T3420" i="1"/>
  <c r="T1998" i="1"/>
  <c r="T1439" i="1"/>
  <c r="T2842" i="1"/>
  <c r="T2454" i="1"/>
  <c r="T1556" i="1"/>
  <c r="T1831" i="1"/>
  <c r="T1883" i="1"/>
  <c r="T842" i="1"/>
  <c r="T416" i="1"/>
  <c r="T1705" i="1"/>
  <c r="T522" i="1"/>
  <c r="T2330" i="1"/>
  <c r="T2677" i="1"/>
  <c r="T2313" i="1"/>
  <c r="T616" i="1"/>
  <c r="T2659" i="1"/>
  <c r="T729" i="1"/>
  <c r="T1955" i="1"/>
  <c r="T2355" i="1"/>
  <c r="T1859" i="1"/>
  <c r="T2379" i="1"/>
  <c r="T1870" i="1"/>
  <c r="T1700" i="1"/>
  <c r="T588" i="1"/>
  <c r="T2081" i="1"/>
  <c r="T2365" i="1"/>
  <c r="T400" i="1"/>
  <c r="T1545" i="1"/>
  <c r="T1481" i="1"/>
  <c r="T2836" i="1"/>
  <c r="T759" i="1"/>
  <c r="T2179" i="1"/>
  <c r="T454" i="1"/>
  <c r="T2450" i="1"/>
  <c r="T515" i="1"/>
  <c r="T555" i="1"/>
  <c r="T1879" i="1"/>
  <c r="T1558" i="1"/>
  <c r="T1003" i="1"/>
  <c r="T1339" i="1"/>
  <c r="T2359" i="1"/>
  <c r="T3823" i="1"/>
  <c r="T2118" i="1"/>
  <c r="T3519" i="1"/>
  <c r="T1609" i="1"/>
  <c r="T3602" i="1"/>
  <c r="T3070" i="1"/>
  <c r="T3516" i="1"/>
  <c r="T2220" i="1"/>
  <c r="T3828" i="1"/>
  <c r="T2790" i="1"/>
  <c r="T1212" i="1"/>
  <c r="T2951" i="1"/>
  <c r="T3352" i="1"/>
  <c r="T3399" i="1"/>
  <c r="T3271" i="1"/>
  <c r="T3838" i="1"/>
  <c r="T3840" i="1"/>
  <c r="T3829" i="1"/>
  <c r="T3564" i="1"/>
  <c r="T2351" i="1"/>
  <c r="T1416" i="1"/>
  <c r="T1438" i="1"/>
  <c r="T2316" i="1"/>
  <c r="T2157" i="1"/>
  <c r="T1112" i="1"/>
  <c r="T2212" i="1"/>
  <c r="T1448" i="1"/>
  <c r="T1288" i="1"/>
  <c r="T1816" i="1"/>
  <c r="T460" i="1"/>
  <c r="T679" i="1"/>
  <c r="T2527" i="1"/>
  <c r="T1656" i="1"/>
  <c r="T2252" i="1"/>
  <c r="T755" i="1"/>
  <c r="T2629" i="1"/>
  <c r="T952" i="1"/>
  <c r="T2119" i="1"/>
  <c r="T2227" i="1"/>
  <c r="T1616" i="1"/>
  <c r="T1635" i="1"/>
  <c r="T3493" i="1"/>
  <c r="T2134" i="1"/>
  <c r="T3300" i="1"/>
  <c r="T3330" i="1"/>
  <c r="T389" i="1"/>
  <c r="T3177" i="1"/>
  <c r="T2728" i="1"/>
  <c r="T1190" i="1"/>
  <c r="T243" i="1"/>
  <c r="T3529" i="1"/>
  <c r="T1571" i="1"/>
  <c r="T2563" i="1"/>
  <c r="T3242" i="1"/>
  <c r="T3559" i="1"/>
  <c r="T3121" i="1"/>
  <c r="T29" i="1"/>
  <c r="T2893" i="1"/>
  <c r="T2924" i="1"/>
  <c r="T1266" i="1"/>
  <c r="T1861" i="1"/>
  <c r="T1757" i="1"/>
  <c r="T2837" i="1"/>
  <c r="T1420" i="1"/>
  <c r="T2020" i="1"/>
  <c r="T1578" i="1"/>
  <c r="T2579" i="1"/>
  <c r="T1643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5" i="1"/>
  <c r="T3891" i="1"/>
  <c r="T2126" i="1"/>
  <c r="T1495" i="1"/>
  <c r="T3273" i="1"/>
  <c r="T3662" i="1"/>
  <c r="T1749" i="1"/>
  <c r="T3419" i="1"/>
  <c r="T3294" i="1"/>
  <c r="T2667" i="1"/>
  <c r="T3041" i="1"/>
  <c r="T3622" i="1"/>
  <c r="T3902" i="1"/>
  <c r="T3900" i="1"/>
  <c r="T3189" i="1"/>
  <c r="T3892" i="1"/>
  <c r="T3897" i="1"/>
  <c r="T2542" i="1"/>
  <c r="T2926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6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4" i="1"/>
  <c r="T1473" i="1"/>
  <c r="T895" i="1"/>
  <c r="T1320" i="1"/>
  <c r="T2064" i="1"/>
  <c r="T1413" i="1"/>
  <c r="T1553" i="1"/>
  <c r="T757" i="1"/>
  <c r="T382" i="1"/>
  <c r="T995" i="1"/>
  <c r="T2070" i="1"/>
  <c r="T1278" i="1"/>
  <c r="T1706" i="1"/>
  <c r="T2586" i="1"/>
  <c r="T1559" i="1"/>
  <c r="T1010" i="1"/>
  <c r="T1338" i="1"/>
  <c r="T2449" i="1"/>
  <c r="T1771" i="1"/>
  <c r="T2154" i="1"/>
  <c r="T639" i="1"/>
  <c r="T2324" i="1"/>
  <c r="T1158" i="1"/>
  <c r="T1743" i="1"/>
  <c r="T1802" i="1"/>
  <c r="T464" i="1"/>
  <c r="T1272" i="1"/>
  <c r="T1897" i="1"/>
  <c r="T1817" i="1"/>
  <c r="T2843" i="1"/>
  <c r="T900" i="1"/>
  <c r="T1128" i="1"/>
  <c r="T1435" i="1"/>
  <c r="T170" i="1"/>
  <c r="T1981" i="1"/>
  <c r="T2159" i="1"/>
  <c r="T1890" i="1"/>
  <c r="T839" i="1"/>
  <c r="T2862" i="1"/>
  <c r="T2833" i="1"/>
  <c r="T3288" i="1"/>
  <c r="T3093" i="1"/>
  <c r="T2432" i="1"/>
  <c r="T3517" i="1"/>
  <c r="T838" i="1"/>
  <c r="T3413" i="1"/>
  <c r="T2925" i="1"/>
  <c r="T3173" i="1"/>
  <c r="T3415" i="1"/>
  <c r="T1824" i="1"/>
  <c r="T3471" i="1"/>
  <c r="T3120" i="1"/>
  <c r="T2700" i="1"/>
  <c r="T3309" i="1"/>
  <c r="T537" i="1"/>
  <c r="T3063" i="1"/>
  <c r="T2028" i="1"/>
  <c r="T2627" i="1"/>
  <c r="T3826" i="1"/>
  <c r="T2597" i="1"/>
  <c r="T2937" i="1"/>
  <c r="T2591" i="1"/>
  <c r="T1226" i="1"/>
  <c r="T3651" i="1"/>
  <c r="T1621" i="1"/>
  <c r="T3621" i="1"/>
  <c r="T3834" i="1"/>
  <c r="T2756" i="1"/>
  <c r="T3086" i="1"/>
  <c r="T3286" i="1"/>
  <c r="T3367" i="1"/>
  <c r="T3620" i="1"/>
  <c r="T3092" i="1"/>
  <c r="T2107" i="1"/>
  <c r="T395" i="1"/>
  <c r="T422" i="1"/>
  <c r="T3400" i="1"/>
  <c r="T3174" i="1"/>
  <c r="T2705" i="1"/>
  <c r="T1165" i="1"/>
  <c r="T1459" i="1"/>
  <c r="T1052" i="1"/>
  <c r="T1411" i="1"/>
  <c r="T1577" i="1"/>
  <c r="T2994" i="1"/>
  <c r="T378" i="1"/>
  <c r="T3018" i="1"/>
  <c r="T2568" i="1"/>
  <c r="T1275" i="1"/>
  <c r="T2364" i="1"/>
  <c r="T1108" i="1"/>
  <c r="T1297" i="1"/>
  <c r="T1989" i="1"/>
  <c r="T968" i="1"/>
  <c r="T1702" i="1"/>
  <c r="T237" i="1"/>
  <c r="T2035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8" i="1"/>
  <c r="T485" i="1"/>
  <c r="T23" i="1"/>
  <c r="T150" i="1"/>
  <c r="T562" i="1"/>
  <c r="T662" i="1"/>
  <c r="T2743" i="1"/>
  <c r="T303" i="1"/>
  <c r="T1790" i="1"/>
  <c r="T1921" i="1"/>
  <c r="T2258" i="1"/>
  <c r="T2260" i="1"/>
  <c r="T1910" i="1"/>
  <c r="T2342" i="1"/>
  <c r="T2491" i="1"/>
  <c r="T1243" i="1"/>
  <c r="T1195" i="1"/>
  <c r="T926" i="1"/>
  <c r="T3505" i="1"/>
  <c r="T1987" i="1"/>
  <c r="T2429" i="1"/>
  <c r="T2826" i="1"/>
  <c r="T2739" i="1"/>
  <c r="T1720" i="1"/>
  <c r="T2343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1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4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6" i="1"/>
  <c r="T2036" i="1"/>
  <c r="T2059" i="1"/>
  <c r="T1260" i="1"/>
  <c r="T1807" i="1"/>
  <c r="T2392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71" i="1"/>
  <c r="T501" i="1"/>
  <c r="T2747" i="1"/>
  <c r="T1000" i="1"/>
  <c r="T1475" i="1"/>
  <c r="T1088" i="1"/>
  <c r="T1295" i="1"/>
  <c r="T3171" i="1"/>
  <c r="T3082" i="1"/>
  <c r="T2063" i="1"/>
  <c r="T3184" i="1"/>
  <c r="T3105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3996" i="1"/>
  <c r="T3991" i="1"/>
  <c r="T2847" i="1"/>
  <c r="T3684" i="1"/>
  <c r="T3999" i="1"/>
  <c r="T3347" i="1"/>
  <c r="T3483" i="1"/>
  <c r="T2882" i="1"/>
  <c r="T3958" i="1"/>
  <c r="T3969" i="1"/>
  <c r="T3106" i="1"/>
  <c r="T4003" i="1"/>
  <c r="T4009" i="1"/>
  <c r="T3422" i="1"/>
  <c r="T3257" i="1"/>
  <c r="T3986" i="1"/>
  <c r="T3975" i="1"/>
  <c r="T4007" i="1"/>
  <c r="T2279" i="1"/>
  <c r="T3627" i="1"/>
  <c r="T4017" i="1"/>
  <c r="T3084" i="1"/>
  <c r="T3959" i="1"/>
  <c r="T4018" i="1"/>
  <c r="T4010" i="1"/>
  <c r="T1645" i="1"/>
  <c r="T2535" i="1"/>
  <c r="T3142" i="1"/>
  <c r="T3978" i="1"/>
  <c r="T3181" i="1"/>
  <c r="T4004" i="1"/>
  <c r="T2998" i="1"/>
  <c r="T3297" i="1"/>
  <c r="T3530" i="1"/>
  <c r="T3987" i="1"/>
  <c r="T2818" i="1"/>
  <c r="T4002" i="1"/>
  <c r="T3961" i="1"/>
  <c r="T3973" i="1"/>
  <c r="T3256" i="1"/>
  <c r="T2052" i="1"/>
  <c r="T3201" i="1"/>
  <c r="T2727" i="1"/>
  <c r="T3558" i="1"/>
  <c r="T2475" i="1"/>
  <c r="T3974" i="1"/>
  <c r="T2334" i="1"/>
  <c r="T2706" i="1"/>
  <c r="T3385" i="1"/>
  <c r="T3955" i="1"/>
  <c r="T3423" i="1"/>
  <c r="T3997" i="1"/>
  <c r="T3299" i="1"/>
  <c r="T3610" i="1"/>
  <c r="T3972" i="1"/>
  <c r="T3534" i="1"/>
  <c r="T3960" i="1"/>
  <c r="T3998" i="1"/>
  <c r="T3981" i="1"/>
  <c r="T3970" i="1"/>
  <c r="T2969" i="1"/>
  <c r="T3265" i="1"/>
  <c r="T2966" i="1"/>
  <c r="T3794" i="1"/>
  <c r="T2264" i="1"/>
  <c r="T2160" i="1"/>
  <c r="T1065" i="1"/>
  <c r="T3379" i="1"/>
  <c r="T2710" i="1"/>
  <c r="T3795" i="1"/>
  <c r="T3022" i="1"/>
  <c r="T3808" i="1"/>
  <c r="T3412" i="1"/>
  <c r="T2711" i="1"/>
  <c r="T2812" i="1"/>
  <c r="T3577" i="1"/>
  <c r="T3821" i="1"/>
  <c r="T3576" i="1"/>
  <c r="T3818" i="1"/>
  <c r="T1704" i="1"/>
  <c r="T3647" i="1"/>
  <c r="T3649" i="1"/>
  <c r="T3556" i="1"/>
  <c r="T2832" i="1"/>
  <c r="T3648" i="1"/>
  <c r="T3790" i="1"/>
  <c r="T3643" i="1"/>
  <c r="T3644" i="1"/>
  <c r="T1901" i="1"/>
  <c r="T3444" i="1"/>
  <c r="T3618" i="1"/>
  <c r="T3619" i="1"/>
  <c r="T3799" i="1"/>
  <c r="T3397" i="1"/>
  <c r="T2215" i="1"/>
  <c r="T3314" i="1"/>
  <c r="T3809" i="1"/>
  <c r="T3283" i="1"/>
  <c r="T3800" i="1"/>
  <c r="T3515" i="1"/>
  <c r="T834" i="1"/>
  <c r="T282" i="1"/>
  <c r="T200" i="1"/>
  <c r="T1469" i="1"/>
  <c r="T786" i="1"/>
  <c r="T802" i="1"/>
  <c r="T672" i="1"/>
  <c r="T2729" i="1"/>
  <c r="T666" i="1"/>
  <c r="T521" i="1"/>
  <c r="T630" i="1"/>
  <c r="T2461" i="1"/>
  <c r="T1217" i="1"/>
  <c r="T231" i="1"/>
  <c r="T2640" i="1"/>
  <c r="T1622" i="1"/>
  <c r="T357" i="1"/>
  <c r="T1073" i="1"/>
  <c r="T272" i="1"/>
  <c r="T792" i="1"/>
  <c r="T867" i="1"/>
  <c r="T1450" i="1"/>
  <c r="T1754" i="1"/>
  <c r="T1778" i="1"/>
  <c r="T2198" i="1"/>
  <c r="T1707" i="1"/>
  <c r="T2234" i="1"/>
  <c r="T1809" i="1"/>
  <c r="T2151" i="1"/>
  <c r="T2329" i="1"/>
  <c r="T2558" i="1"/>
  <c r="T705" i="1"/>
  <c r="T1912" i="1"/>
  <c r="T1182" i="1"/>
  <c r="T1647" i="1"/>
  <c r="T1443" i="1"/>
  <c r="T2188" i="1"/>
  <c r="T704" i="1"/>
  <c r="T2763" i="1"/>
  <c r="T1911" i="1"/>
  <c r="T1237" i="1"/>
  <c r="T2357" i="1"/>
  <c r="T2203" i="1"/>
  <c r="T1284" i="1"/>
  <c r="T1851" i="1"/>
  <c r="T2469" i="1"/>
  <c r="T2097" i="1"/>
  <c r="T1486" i="1"/>
  <c r="T1209" i="1"/>
  <c r="T2590" i="1"/>
  <c r="T2665" i="1"/>
  <c r="T2493" i="1"/>
  <c r="T331" i="1"/>
  <c r="T2085" i="1"/>
  <c r="T1934" i="1"/>
  <c r="T1017" i="1"/>
  <c r="T1239" i="1"/>
  <c r="T2308" i="1"/>
  <c r="T831" i="1"/>
  <c r="T2528" i="1"/>
  <c r="T2863" i="1"/>
  <c r="T3169" i="1"/>
  <c r="T3801" i="1"/>
  <c r="T3783" i="1"/>
  <c r="T3811" i="1"/>
  <c r="T3380" i="1"/>
  <c r="T3781" i="1"/>
  <c r="T3791" i="1"/>
  <c r="T2373" i="1"/>
  <c r="T3195" i="1"/>
  <c r="T3777" i="1"/>
  <c r="T3820" i="1"/>
  <c r="T3776" i="1"/>
  <c r="T2956" i="1"/>
  <c r="T2388" i="1"/>
  <c r="T3789" i="1"/>
  <c r="T1983" i="1"/>
  <c r="T3817" i="1"/>
  <c r="T3226" i="1"/>
  <c r="T3778" i="1"/>
  <c r="T550" i="1"/>
  <c r="T1184" i="1"/>
  <c r="T2129" i="1"/>
  <c r="T878" i="1"/>
  <c r="T844" i="1"/>
  <c r="T1236" i="1"/>
  <c r="T1301" i="1"/>
  <c r="T1268" i="1"/>
  <c r="T972" i="1"/>
  <c r="T955" i="1"/>
  <c r="T1235" i="1"/>
  <c r="T1171" i="1"/>
  <c r="T810" i="1"/>
  <c r="T1832" i="1"/>
  <c r="T399" i="1"/>
  <c r="T3388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4" i="1"/>
  <c r="T947" i="1"/>
  <c r="T1360" i="1"/>
  <c r="T1489" i="1"/>
  <c r="T1751" i="1"/>
  <c r="T1374" i="1"/>
  <c r="T1806" i="1"/>
  <c r="T2476" i="1"/>
  <c r="T2299" i="1"/>
  <c r="T2153" i="1"/>
  <c r="T2410" i="1"/>
  <c r="T1555" i="1"/>
  <c r="T3779" i="1"/>
  <c r="T3196" i="1"/>
  <c r="T3792" i="1"/>
  <c r="T3782" i="1"/>
  <c r="T3131" i="1"/>
  <c r="T3784" i="1"/>
  <c r="T3081" i="1"/>
  <c r="T3284" i="1"/>
  <c r="T3034" i="1"/>
  <c r="T3246" i="1"/>
  <c r="T2910" i="1"/>
  <c r="T3785" i="1"/>
  <c r="T3810" i="1"/>
  <c r="T3802" i="1"/>
  <c r="T3780" i="1"/>
  <c r="T3803" i="1"/>
  <c r="T3796" i="1"/>
  <c r="T3815" i="1"/>
  <c r="T2873" i="1"/>
  <c r="T3269" i="1"/>
  <c r="T2652" i="1"/>
  <c r="T3641" i="1"/>
  <c r="T3579" i="1"/>
  <c r="T3804" i="1"/>
  <c r="T3281" i="1"/>
  <c r="T3578" i="1"/>
  <c r="T2219" i="1"/>
  <c r="T2931" i="1"/>
  <c r="T3575" i="1"/>
  <c r="T3819" i="1"/>
  <c r="T3398" i="1"/>
  <c r="T3282" i="1"/>
  <c r="T3805" i="1"/>
  <c r="T3642" i="1"/>
  <c r="T1963" i="1"/>
  <c r="T812" i="1"/>
  <c r="T3172" i="1"/>
  <c r="T2242" i="1"/>
  <c r="T3162" i="1"/>
  <c r="T1412" i="1"/>
  <c r="T1458" i="1"/>
  <c r="T216" i="1"/>
  <c r="T1978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2" i="1"/>
  <c r="T3957" i="1"/>
  <c r="T17" i="1"/>
  <c r="T1860" i="1"/>
  <c r="T1835" i="1"/>
  <c r="T192" i="1"/>
  <c r="T3354" i="1"/>
  <c r="T3111" i="1"/>
  <c r="T3077" i="1"/>
  <c r="T2795" i="1"/>
  <c r="T1130" i="1"/>
  <c r="T2415" i="1"/>
  <c r="T1028" i="1"/>
  <c r="T3274" i="1"/>
  <c r="T1500" i="1"/>
  <c r="T465" i="1"/>
  <c r="T1056" i="1"/>
  <c r="T3161" i="1"/>
  <c r="T2164" i="1"/>
  <c r="T3465" i="1"/>
  <c r="T1147" i="1"/>
  <c r="T391" i="1"/>
  <c r="T396" i="1"/>
  <c r="T443" i="1"/>
  <c r="T1263" i="1"/>
  <c r="T486" i="1"/>
  <c r="T2017" i="1"/>
  <c r="T1997" i="1"/>
  <c r="T2360" i="1"/>
  <c r="T1714" i="1"/>
  <c r="T1598" i="1"/>
  <c r="T1453" i="1"/>
  <c r="T658" i="1"/>
  <c r="T374" i="1"/>
  <c r="T1937" i="1"/>
  <c r="T2307" i="1"/>
  <c r="T1423" i="1"/>
  <c r="T2282" i="1"/>
  <c r="T3053" i="1"/>
  <c r="T2874" i="1"/>
  <c r="T3252" i="1"/>
  <c r="T2002" i="1"/>
  <c r="T3351" i="1"/>
  <c r="T2466" i="1"/>
  <c r="T3514" i="1"/>
  <c r="T3786" i="1"/>
  <c r="T3797" i="1"/>
  <c r="T3205" i="1"/>
  <c r="T3645" i="1"/>
  <c r="T790" i="1"/>
  <c r="T3355" i="1"/>
  <c r="T3411" i="1"/>
  <c r="T3336" i="1"/>
  <c r="T3646" i="1"/>
  <c r="T3209" i="1"/>
  <c r="T1434" i="1"/>
  <c r="T997" i="1"/>
  <c r="T3395" i="1"/>
  <c r="T3822" i="1"/>
  <c r="T3213" i="1"/>
  <c r="T2055" i="1"/>
  <c r="T1418" i="1"/>
  <c r="T195" i="1"/>
  <c r="T2254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1" i="1"/>
  <c r="T3361" i="1"/>
  <c r="T2500" i="1"/>
  <c r="T3932" i="1"/>
  <c r="T2442" i="1"/>
  <c r="T1988" i="1"/>
  <c r="T2462" i="1"/>
  <c r="T3042" i="1"/>
  <c r="T3261" i="1"/>
  <c r="T3099" i="1"/>
  <c r="T3949" i="1"/>
  <c r="T3943" i="1"/>
  <c r="T2637" i="1"/>
  <c r="T2777" i="1"/>
  <c r="T3928" i="1"/>
  <c r="T2891" i="1"/>
  <c r="T2315" i="1"/>
  <c r="T3528" i="1"/>
  <c r="T2929" i="1"/>
  <c r="T3115" i="1"/>
  <c r="T3936" i="1"/>
  <c r="T3353" i="1"/>
  <c r="T3421" i="1"/>
  <c r="T3165" i="1"/>
  <c r="T3321" i="1"/>
  <c r="T3941" i="1"/>
  <c r="T3137" i="1"/>
  <c r="T3369" i="1"/>
  <c r="T2354" i="1"/>
  <c r="T3624" i="1"/>
  <c r="T1841" i="1"/>
  <c r="T3921" i="1"/>
  <c r="T3930" i="1"/>
  <c r="T3668" i="1"/>
  <c r="T2620" i="1"/>
  <c r="T3030" i="1"/>
  <c r="T2021" i="1"/>
  <c r="T3527" i="1"/>
  <c r="T2131" i="1"/>
  <c r="T3262" i="1"/>
  <c r="T3915" i="1"/>
  <c r="T2173" i="1"/>
  <c r="T2229" i="1"/>
  <c r="T2253" i="1"/>
  <c r="T913" i="1"/>
  <c r="T1129" i="1"/>
  <c r="T1574" i="1"/>
  <c r="T2232" i="1"/>
  <c r="T1862" i="1"/>
  <c r="T1538" i="1"/>
  <c r="T1498" i="1"/>
  <c r="T1863" i="1"/>
  <c r="T1803" i="1"/>
  <c r="T656" i="1"/>
  <c r="T3193" i="1"/>
  <c r="T2501" i="1"/>
  <c r="T2391" i="1"/>
  <c r="T816" i="1"/>
  <c r="T1161" i="1"/>
  <c r="T1033" i="1"/>
  <c r="T2168" i="1"/>
  <c r="T2537" i="1"/>
  <c r="T1529" i="1"/>
  <c r="T576" i="1"/>
  <c r="T2249" i="1"/>
  <c r="T2722" i="1"/>
  <c r="T1442" i="1"/>
  <c r="T970" i="1"/>
  <c r="T1238" i="1"/>
  <c r="T1672" i="1"/>
  <c r="T1625" i="1"/>
  <c r="T726" i="1"/>
  <c r="T1048" i="1"/>
  <c r="T1388" i="1"/>
  <c r="T2033" i="1"/>
  <c r="T2593" i="1"/>
  <c r="T1274" i="1"/>
  <c r="T2480" i="1"/>
  <c r="T677" i="1"/>
  <c r="T1126" i="1"/>
  <c r="T2878" i="1"/>
  <c r="T2371" i="1"/>
  <c r="T1019" i="1"/>
  <c r="T3076" i="1"/>
  <c r="T2486" i="1"/>
  <c r="T1514" i="1"/>
  <c r="T1801" i="1"/>
  <c r="T1726" i="1"/>
  <c r="T740" i="1"/>
  <c r="T1637" i="1"/>
  <c r="T1560" i="1"/>
  <c r="T1451" i="1"/>
  <c r="T1591" i="1"/>
  <c r="T1582" i="1"/>
  <c r="T2155" i="1"/>
  <c r="T1946" i="1"/>
  <c r="T2694" i="1"/>
  <c r="T2435" i="1"/>
  <c r="T1727" i="1"/>
  <c r="T1348" i="1"/>
  <c r="T1658" i="1"/>
  <c r="T3548" i="1"/>
  <c r="T4091" i="1"/>
  <c r="T4095" i="1"/>
  <c r="T3386" i="1"/>
  <c r="T1738" i="1"/>
  <c r="T4065" i="1"/>
  <c r="T4089" i="1"/>
  <c r="T3217" i="1"/>
  <c r="T3600" i="1"/>
  <c r="T2829" i="1"/>
  <c r="T4076" i="1"/>
  <c r="T3154" i="1"/>
  <c r="T4061" i="1"/>
  <c r="T2746" i="1"/>
  <c r="T2850" i="1"/>
  <c r="T3033" i="1"/>
  <c r="T890" i="1"/>
  <c r="T4098" i="1"/>
  <c r="T3364" i="1"/>
  <c r="T2885" i="1"/>
  <c r="T3188" i="1"/>
  <c r="T3258" i="1"/>
  <c r="T3462" i="1"/>
  <c r="T3343" i="1"/>
  <c r="T4087" i="1"/>
  <c r="T3324" i="1"/>
  <c r="T2671" i="1"/>
  <c r="T967" i="1"/>
  <c r="T3002" i="1"/>
  <c r="T2495" i="1"/>
  <c r="T2704" i="1"/>
  <c r="T4079" i="1"/>
  <c r="T2386" i="1"/>
  <c r="T2879" i="1"/>
  <c r="T3562" i="1"/>
  <c r="T4024" i="1"/>
  <c r="T2549" i="1"/>
  <c r="T3233" i="1"/>
  <c r="T3390" i="1"/>
  <c r="T1607" i="1"/>
  <c r="T4070" i="1"/>
  <c r="T2900" i="1"/>
  <c r="T1936" i="1"/>
  <c r="T2992" i="1"/>
  <c r="T3060" i="1"/>
  <c r="T3552" i="1"/>
  <c r="T3594" i="1"/>
  <c r="T4034" i="1"/>
  <c r="T2257" i="1"/>
  <c r="T3452" i="1"/>
  <c r="T2876" i="1"/>
  <c r="T2687" i="1"/>
  <c r="T3429" i="1"/>
  <c r="T4031" i="1"/>
  <c r="T3441" i="1"/>
  <c r="T2576" i="1"/>
  <c r="T2638" i="1"/>
  <c r="T2827" i="1"/>
  <c r="T4053" i="1"/>
  <c r="T1427" i="1"/>
  <c r="T3570" i="1"/>
  <c r="T3425" i="1"/>
  <c r="T3348" i="1"/>
  <c r="T3204" i="1"/>
  <c r="T2577" i="1"/>
  <c r="T2622" i="1"/>
  <c r="T3632" i="1"/>
  <c r="T2886" i="1"/>
  <c r="T3460" i="1"/>
  <c r="T3687" i="1"/>
  <c r="T2541" i="1"/>
  <c r="T1875" i="1"/>
  <c r="T3631" i="1"/>
  <c r="T3688" i="1"/>
  <c r="T2585" i="1"/>
  <c r="T3036" i="1"/>
  <c r="T2724" i="1"/>
  <c r="T2152" i="1"/>
  <c r="T3275" i="1"/>
  <c r="T2534" i="1"/>
  <c r="T3062" i="1"/>
  <c r="T2679" i="1"/>
  <c r="T2845" i="1"/>
  <c r="T330" i="1"/>
  <c r="T177" i="1"/>
  <c r="T1364" i="1"/>
  <c r="T1744" i="1"/>
  <c r="T2368" i="1"/>
  <c r="T823" i="1"/>
  <c r="T713" i="1"/>
  <c r="T2471" i="1"/>
  <c r="T1470" i="1"/>
  <c r="T1667" i="1"/>
  <c r="T1626" i="1"/>
  <c r="T1395" i="1"/>
  <c r="T2191" i="1"/>
  <c r="T1920" i="1"/>
  <c r="T1309" i="1"/>
  <c r="T814" i="1"/>
  <c r="T1633" i="1"/>
  <c r="T3689" i="1"/>
  <c r="T197" i="1"/>
  <c r="T4080" i="1"/>
  <c r="T3144" i="1"/>
  <c r="T4032" i="1"/>
  <c r="T3633" i="1"/>
  <c r="T2296" i="1"/>
  <c r="T3439" i="1"/>
  <c r="T3436" i="1"/>
  <c r="T4020" i="1"/>
  <c r="T2284" i="1"/>
  <c r="T2039" i="1"/>
  <c r="T2595" i="1"/>
  <c r="T4047" i="1"/>
  <c r="T2514" i="1"/>
  <c r="T2171" i="1"/>
  <c r="T2869" i="1"/>
  <c r="T4028" i="1"/>
  <c r="T4054" i="1"/>
  <c r="T4019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0" i="1"/>
  <c r="T1425" i="1"/>
  <c r="T2383" i="1"/>
  <c r="T1160" i="1"/>
  <c r="T1464" i="1"/>
  <c r="T1146" i="1"/>
  <c r="T1152" i="1"/>
  <c r="T42" i="1"/>
  <c r="T343" i="1"/>
  <c r="T598" i="1"/>
  <c r="T1688" i="1"/>
  <c r="T308" i="1"/>
  <c r="T2370" i="1"/>
  <c r="T230" i="1"/>
  <c r="T732" i="1"/>
  <c r="T775" i="1"/>
  <c r="T1504" i="1"/>
  <c r="T2353" i="1"/>
  <c r="T2145" i="1"/>
  <c r="T491" i="1"/>
  <c r="T130" i="1"/>
  <c r="T690" i="1"/>
  <c r="T157" i="1"/>
  <c r="T2038" i="1"/>
  <c r="T2680" i="1"/>
  <c r="T363" i="1"/>
  <c r="T880" i="1"/>
  <c r="T1537" i="1"/>
  <c r="T181" i="1"/>
  <c r="T578" i="1"/>
  <c r="T789" i="1"/>
  <c r="T2293" i="1"/>
  <c r="T1539" i="1"/>
  <c r="T288" i="1"/>
  <c r="T1737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8" i="1"/>
  <c r="T2101" i="1"/>
  <c r="T2196" i="1"/>
  <c r="T1250" i="1"/>
  <c r="T71" i="1"/>
  <c r="T311" i="1"/>
  <c r="T260" i="1"/>
  <c r="T2300" i="1"/>
  <c r="T2350" i="1"/>
  <c r="T381" i="1"/>
  <c r="T1478" i="1"/>
  <c r="T758" i="1"/>
  <c r="T1932" i="1"/>
  <c r="T475" i="1"/>
  <c r="T565" i="1"/>
  <c r="T1113" i="1"/>
  <c r="T528" i="1"/>
  <c r="T2497" i="1"/>
  <c r="T806" i="1"/>
  <c r="T1333" i="1"/>
  <c r="T2565" i="1"/>
  <c r="T2444" i="1"/>
  <c r="T3202" i="1"/>
  <c r="T3341" i="1"/>
  <c r="T4110" i="1"/>
  <c r="T3692" i="1"/>
  <c r="T4038" i="1"/>
  <c r="T4033" i="1"/>
  <c r="T3613" i="1"/>
  <c r="T2717" i="1"/>
  <c r="T2813" i="1"/>
  <c r="T4022" i="1"/>
  <c r="T935" i="1"/>
  <c r="T2610" i="1"/>
  <c r="T798" i="1"/>
  <c r="T3538" i="1"/>
  <c r="T193" i="1"/>
  <c r="T2978" i="1"/>
  <c r="T3004" i="1"/>
  <c r="T3039" i="1"/>
  <c r="T2815" i="1"/>
  <c r="T909" i="1"/>
  <c r="T3630" i="1"/>
  <c r="T2551" i="1"/>
  <c r="T3443" i="1"/>
  <c r="T2184" i="1"/>
  <c r="T2092" i="1"/>
  <c r="T3117" i="1"/>
  <c r="T3210" i="1"/>
  <c r="T648" i="1"/>
  <c r="T2781" i="1"/>
  <c r="T1828" i="1"/>
  <c r="T4062" i="1"/>
  <c r="T3251" i="1"/>
  <c r="T2701" i="1"/>
  <c r="T2589" i="1"/>
  <c r="T3301" i="1"/>
  <c r="T3073" i="1"/>
  <c r="T3066" i="1"/>
  <c r="T1031" i="1"/>
  <c r="T636" i="1"/>
  <c r="T2470" i="1"/>
  <c r="T2237" i="1"/>
  <c r="T2397" i="1"/>
  <c r="T3426" i="1"/>
  <c r="T3302" i="1"/>
  <c r="T2472" i="1"/>
  <c r="T1995" i="1"/>
  <c r="T1986" i="1"/>
  <c r="T2871" i="1"/>
  <c r="T1961" i="1"/>
  <c r="T2849" i="1"/>
  <c r="T971" i="1"/>
  <c r="T3502" i="1"/>
  <c r="T2236" i="1"/>
  <c r="T1718" i="1"/>
  <c r="T3333" i="1"/>
  <c r="T855" i="1"/>
  <c r="T3406" i="1"/>
  <c r="T941" i="1"/>
  <c r="T3537" i="1"/>
  <c r="T1110" i="1"/>
  <c r="T2658" i="1"/>
  <c r="T1219" i="1"/>
  <c r="T4029" i="1"/>
  <c r="T2848" i="1"/>
  <c r="T2734" i="1"/>
  <c r="T3703" i="1"/>
  <c r="T2066" i="1"/>
  <c r="T3591" i="1"/>
  <c r="T3064" i="1"/>
  <c r="T3545" i="1"/>
  <c r="T3090" i="1"/>
  <c r="T97" i="1"/>
  <c r="T3404" i="1"/>
  <c r="T4021" i="1"/>
  <c r="T2323" i="1"/>
  <c r="T4026" i="1"/>
  <c r="T478" i="1"/>
  <c r="T3547" i="1"/>
  <c r="T2785" i="1"/>
  <c r="T2552" i="1"/>
  <c r="T3536" i="1"/>
  <c r="T2647" i="1"/>
  <c r="T2939" i="1"/>
  <c r="T3013" i="1"/>
  <c r="T2562" i="1"/>
  <c r="T3306" i="1"/>
  <c r="T4114" i="1"/>
  <c r="T1628" i="1"/>
  <c r="T3152" i="1"/>
  <c r="T2897" i="1"/>
  <c r="T3326" i="1"/>
  <c r="T4100" i="1"/>
  <c r="T884" i="1"/>
  <c r="T4039" i="1"/>
  <c r="T1125" i="1"/>
  <c r="T358" i="1"/>
  <c r="T1740" i="1"/>
  <c r="T2180" i="1"/>
  <c r="T1394" i="1"/>
  <c r="T1399" i="1"/>
  <c r="T1752" i="1"/>
  <c r="T719" i="1"/>
  <c r="T854" i="1"/>
  <c r="T747" i="1"/>
  <c r="T1059" i="1"/>
  <c r="T1316" i="1"/>
  <c r="T1042" i="1"/>
  <c r="T1904" i="1"/>
  <c r="T1224" i="1"/>
  <c r="T1830" i="1"/>
  <c r="T1157" i="1"/>
  <c r="T534" i="1"/>
  <c r="T1636" i="1"/>
  <c r="T2216" i="1"/>
  <c r="T142" i="1"/>
  <c r="T1409" i="1"/>
  <c r="T1512" i="1"/>
  <c r="T813" i="1"/>
  <c r="T1774" i="1"/>
  <c r="T879" i="1"/>
  <c r="T1759" i="1"/>
  <c r="T695" i="1"/>
  <c r="T1540" i="1"/>
  <c r="T1080" i="1"/>
  <c r="T1792" i="1"/>
  <c r="T1576" i="1"/>
  <c r="T1665" i="1"/>
  <c r="T1204" i="1"/>
  <c r="T2121" i="1"/>
  <c r="T2643" i="1"/>
  <c r="T914" i="1"/>
  <c r="T1619" i="1"/>
  <c r="T1221" i="1"/>
  <c r="T2372" i="1"/>
  <c r="T1468" i="1"/>
  <c r="T456" i="1"/>
  <c r="T3061" i="1"/>
  <c r="T929" i="1"/>
  <c r="T4077" i="1"/>
  <c r="T3025" i="1"/>
  <c r="T3122" i="1"/>
  <c r="T2609" i="1"/>
  <c r="T4052" i="1"/>
  <c r="T1849" i="1"/>
  <c r="T1971" i="1"/>
  <c r="T2255" i="1"/>
  <c r="T3100" i="1"/>
  <c r="T1652" i="1"/>
  <c r="T3686" i="1"/>
  <c r="T3434" i="1"/>
  <c r="T1618" i="1"/>
  <c r="T2916" i="1"/>
  <c r="T4107" i="1"/>
  <c r="T2877" i="1"/>
  <c r="T4073" i="1"/>
  <c r="T1680" i="1"/>
  <c r="T1144" i="1"/>
  <c r="T643" i="1"/>
  <c r="T1361" i="1"/>
  <c r="T309" i="1"/>
  <c r="T1169" i="1"/>
  <c r="T1013" i="1"/>
  <c r="T593" i="1"/>
  <c r="T234" i="1"/>
  <c r="T1905" i="1"/>
  <c r="T1136" i="1"/>
  <c r="T594" i="1"/>
  <c r="T418" i="1"/>
  <c r="T525" i="1"/>
  <c r="T1293" i="1"/>
  <c r="T1510" i="1"/>
  <c r="T1432" i="1"/>
  <c r="T273" i="1"/>
  <c r="T1866" i="1"/>
  <c r="T2205" i="1"/>
  <c r="T2105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7" i="1"/>
  <c r="T574" i="1"/>
  <c r="T1820" i="1"/>
  <c r="T898" i="1"/>
  <c r="T349" i="1"/>
  <c r="T1083" i="1"/>
  <c r="T1457" i="1"/>
  <c r="T582" i="1"/>
  <c r="T1604" i="1"/>
  <c r="T1666" i="1"/>
  <c r="T1246" i="1"/>
  <c r="T856" i="1"/>
  <c r="T516" i="1"/>
  <c r="T1675" i="1"/>
  <c r="T827" i="1"/>
  <c r="T1959" i="1"/>
  <c r="T1927" i="1"/>
  <c r="T510" i="1"/>
  <c r="T1267" i="1"/>
  <c r="T494" i="1"/>
  <c r="T1967" i="1"/>
  <c r="T1124" i="1"/>
  <c r="T1090" i="1"/>
  <c r="T1663" i="1"/>
  <c r="T943" i="1"/>
  <c r="T1853" i="1"/>
  <c r="T994" i="1"/>
  <c r="T258" i="1"/>
  <c r="T2440" i="1"/>
  <c r="T1530" i="1"/>
  <c r="T1058" i="1"/>
  <c r="T520" i="1"/>
  <c r="T1711" i="1"/>
  <c r="T727" i="1"/>
  <c r="T2538" i="1"/>
  <c r="T1723" i="1"/>
  <c r="T2616" i="1"/>
  <c r="T2856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4" i="1"/>
  <c r="T2298" i="1"/>
  <c r="T1270" i="1"/>
  <c r="T2630" i="1"/>
  <c r="T953" i="1"/>
  <c r="T1613" i="1"/>
  <c r="T1703" i="1"/>
  <c r="T1755" i="1"/>
  <c r="T2009" i="1"/>
  <c r="T1249" i="1"/>
  <c r="T618" i="1"/>
  <c r="T2270" i="1"/>
  <c r="T1696" i="1"/>
  <c r="T2646" i="1"/>
  <c r="T1690" i="1"/>
  <c r="T2648" i="1"/>
  <c r="T1447" i="1"/>
  <c r="T2201" i="1"/>
  <c r="T2080" i="1"/>
  <c r="T2718" i="1"/>
  <c r="T829" i="1"/>
  <c r="T2456" i="1"/>
  <c r="T1642" i="1"/>
  <c r="T2243" i="1"/>
  <c r="T2041" i="1"/>
  <c r="T1133" i="1"/>
  <c r="T1018" i="1"/>
  <c r="T1377" i="1"/>
  <c r="T1102" i="1"/>
  <c r="T1177" i="1"/>
  <c r="T2904" i="1"/>
  <c r="T1610" i="1"/>
  <c r="T514" i="1"/>
  <c r="T805" i="1"/>
  <c r="T1291" i="1"/>
  <c r="T1446" i="1"/>
  <c r="T991" i="1"/>
  <c r="T2231" i="1"/>
  <c r="T1225" i="1"/>
  <c r="T2545" i="1"/>
  <c r="T2024" i="1"/>
  <c r="T1733" i="1"/>
  <c r="T1071" i="1"/>
  <c r="T2074" i="1"/>
  <c r="T1379" i="1"/>
  <c r="T1164" i="1"/>
  <c r="T1101" i="1"/>
  <c r="T2048" i="1"/>
  <c r="T1527" i="1"/>
  <c r="T1782" i="1"/>
  <c r="T2082" i="1"/>
  <c r="T1884" i="1"/>
  <c r="T696" i="1"/>
  <c r="T1273" i="1"/>
  <c r="T761" i="1"/>
  <c r="T1045" i="1"/>
  <c r="T2286" i="1"/>
  <c r="T859" i="1"/>
  <c r="T1493" i="1"/>
  <c r="T1657" i="1"/>
  <c r="T2276" i="1"/>
  <c r="T2411" i="1"/>
  <c r="T2317" i="1"/>
  <c r="T1141" i="1"/>
  <c r="T1984" i="1"/>
  <c r="T2872" i="1"/>
  <c r="T2327" i="1"/>
  <c r="T1900" i="1"/>
  <c r="T1369" i="1"/>
  <c r="T1561" i="1"/>
  <c r="T848" i="1"/>
  <c r="T835" i="1"/>
  <c r="T2605" i="1"/>
  <c r="T1846" i="1"/>
  <c r="T1505" i="1"/>
  <c r="T1300" i="1"/>
  <c r="T1398" i="1"/>
  <c r="T1926" i="1"/>
  <c r="T1015" i="1"/>
  <c r="T1914" i="1"/>
  <c r="T1833" i="1"/>
  <c r="T1402" i="1"/>
  <c r="T2061" i="1"/>
  <c r="T635" i="1"/>
  <c r="T2071" i="1"/>
  <c r="T2271" i="1"/>
  <c r="T2682" i="1"/>
  <c r="T2043" i="1"/>
  <c r="T2477" i="1"/>
  <c r="T2393" i="1"/>
  <c r="T2056" i="1"/>
  <c r="T2864" i="1"/>
  <c r="T1245" i="1"/>
  <c r="T2208" i="1"/>
  <c r="T724" i="1"/>
  <c r="T1573" i="1"/>
  <c r="T476" i="1"/>
  <c r="T1915" i="1"/>
  <c r="T2587" i="1"/>
  <c r="T2695" i="1"/>
  <c r="T725" i="1"/>
  <c r="T1811" i="1"/>
  <c r="T2310" i="1"/>
  <c r="T2583" i="1"/>
  <c r="T1472" i="1"/>
  <c r="T506" i="1"/>
  <c r="T1562" i="1"/>
  <c r="T2546" i="1"/>
  <c r="T1511" i="1"/>
  <c r="T2972" i="1"/>
  <c r="T1205" i="1"/>
  <c r="T2000" i="1"/>
  <c r="T1318" i="1"/>
  <c r="T1579" i="1"/>
  <c r="T2385" i="1"/>
  <c r="T711" i="1"/>
  <c r="T1466" i="1"/>
  <c r="T2801" i="1"/>
  <c r="T977" i="1"/>
  <c r="T268" i="1"/>
  <c r="T1310" i="1"/>
  <c r="T2102" i="1"/>
  <c r="T1858" i="1"/>
  <c r="T2982" i="1"/>
  <c r="T1796" i="1"/>
  <c r="T1917" i="1"/>
  <c r="T1789" i="1"/>
  <c r="T741" i="1"/>
  <c r="T680" i="1"/>
  <c r="T2268" i="1"/>
  <c r="T1116" i="1"/>
  <c r="T1541" i="1"/>
  <c r="T1655" i="1"/>
  <c r="T2032" i="1"/>
  <c r="T1121" i="1"/>
  <c r="T1670" i="1"/>
  <c r="T2903" i="1"/>
  <c r="T1954" i="1"/>
  <c r="T2425" i="1"/>
  <c r="T1919" i="1"/>
  <c r="T2289" i="1"/>
  <c r="T2294" i="1"/>
  <c r="T1758" i="1"/>
  <c r="T2150" i="1"/>
  <c r="T2487" i="1"/>
  <c r="T2540" i="1"/>
  <c r="T2076" i="1"/>
  <c r="T2772" i="1"/>
  <c r="T2519" i="1"/>
  <c r="T720" i="1"/>
  <c r="T1040" i="1"/>
  <c r="T1605" i="1"/>
  <c r="T2221" i="1"/>
  <c r="T2572" i="1"/>
  <c r="T2387" i="1"/>
  <c r="T2523" i="1"/>
  <c r="T2669" i="1"/>
  <c r="T692" i="1"/>
  <c r="T1149" i="1"/>
  <c r="T1854" i="1"/>
  <c r="T1244" i="1"/>
  <c r="T1542" i="1"/>
  <c r="T596" i="1"/>
  <c r="T1494" i="1"/>
  <c r="T2783" i="1"/>
  <c r="T2295" i="1"/>
  <c r="T1868" i="1"/>
  <c r="T1194" i="1"/>
  <c r="T1886" i="1"/>
  <c r="T2809" i="1"/>
  <c r="T2828" i="1"/>
  <c r="T1843" i="1"/>
  <c r="T1772" i="1"/>
  <c r="T1933" i="1"/>
  <c r="T1814" i="1"/>
  <c r="T614" i="1"/>
  <c r="T1290" i="1"/>
  <c r="T1105" i="1"/>
  <c r="T1594" i="1"/>
  <c r="T2018" i="1"/>
  <c r="T1214" i="1"/>
  <c r="T1677" i="1"/>
  <c r="T1382" i="1"/>
  <c r="T1053" i="1"/>
  <c r="T2193" i="1"/>
  <c r="T2474" i="1"/>
  <c r="T1330" i="1"/>
  <c r="T2103" i="1"/>
  <c r="T2764" i="1"/>
  <c r="T1107" i="1"/>
  <c r="T1368" i="1"/>
  <c r="T2008" i="1"/>
  <c r="T2006" i="1"/>
  <c r="T1826" i="1"/>
  <c r="T2304" i="1"/>
  <c r="T2090" i="1"/>
  <c r="T1279" i="1"/>
  <c r="T1631" i="1"/>
  <c r="T2366" i="1"/>
  <c r="T1661" i="1"/>
  <c r="T1533" i="1"/>
  <c r="T685" i="1"/>
  <c r="T2995" i="1"/>
  <c r="T1490" i="1"/>
  <c r="T2400" i="1"/>
  <c r="T2084" i="1"/>
  <c r="T2367" i="1"/>
  <c r="T1456" i="1"/>
  <c r="T2636" i="1"/>
  <c r="T1520" i="1"/>
  <c r="T1708" i="1"/>
  <c r="T1331" i="1"/>
  <c r="T2023" i="1"/>
  <c r="T1878" i="1"/>
  <c r="T1891" i="1"/>
  <c r="T2604" i="1"/>
  <c r="T2135" i="1"/>
  <c r="T1230" i="1"/>
  <c r="T707" i="1"/>
  <c r="T2650" i="1"/>
  <c r="T1441" i="1"/>
  <c r="T919" i="1"/>
  <c r="T2012" i="1"/>
  <c r="T2539" i="1"/>
  <c r="T1612" i="1"/>
  <c r="T2190" i="1"/>
  <c r="T2256" i="1"/>
  <c r="T2571" i="1"/>
  <c r="T863" i="1"/>
  <c r="T1852" i="1"/>
  <c r="T2933" i="1"/>
  <c r="T2218" i="1"/>
  <c r="T1668" i="1"/>
  <c r="T2510" i="1"/>
  <c r="T2787" i="1"/>
  <c r="T2199" i="1"/>
  <c r="T1055" i="1"/>
  <c r="T2054" i="1"/>
  <c r="T1709" i="1"/>
  <c r="T2901" i="1"/>
  <c r="T2266" i="1"/>
  <c r="T208" i="1"/>
  <c r="T1813" i="1"/>
  <c r="T2339" i="1"/>
  <c r="T1646" i="1"/>
  <c r="T2078" i="1"/>
  <c r="T2482" i="1"/>
  <c r="T1032" i="1"/>
  <c r="T1046" i="1"/>
  <c r="T1729" i="1"/>
  <c r="T1781" i="1"/>
  <c r="T86" i="1"/>
  <c r="T2670" i="1"/>
  <c r="T2326" i="1"/>
  <c r="T1410" i="1"/>
  <c r="T1673" i="1"/>
  <c r="T2702" i="1"/>
  <c r="T2653" i="1"/>
  <c r="T2349" i="1"/>
  <c r="T2240" i="1"/>
  <c r="T1837" i="1"/>
  <c r="T2287" i="1"/>
  <c r="T2273" i="1"/>
  <c r="T1176" i="1"/>
  <c r="T1766" i="1"/>
  <c r="T1958" i="1"/>
  <c r="T2681" i="1"/>
  <c r="T1518" i="1"/>
  <c r="T982" i="1"/>
  <c r="T709" i="1"/>
  <c r="T3127" i="1"/>
  <c r="T2479" i="1"/>
  <c r="T2098" i="1"/>
  <c r="T2683" i="1"/>
  <c r="T2336" i="1"/>
  <c r="T2104" i="1"/>
  <c r="T1590" i="1"/>
  <c r="T1471" i="1"/>
  <c r="T1414" i="1"/>
  <c r="T1312" i="1"/>
  <c r="T819" i="1"/>
  <c r="T2569" i="1"/>
  <c r="T2968" i="1"/>
  <c r="T1154" i="1"/>
  <c r="T1180" i="1"/>
  <c r="T2213" i="1"/>
  <c r="T1683" i="1"/>
  <c r="T1452" i="1"/>
  <c r="T1893" i="1"/>
  <c r="T1519" i="1"/>
  <c r="T2235" i="1"/>
  <c r="T1669" i="1"/>
  <c r="T2278" i="1"/>
  <c r="T2346" i="1"/>
  <c r="T3490" i="1"/>
  <c r="T1839" i="1"/>
  <c r="T1328" i="1"/>
  <c r="T1674" i="1"/>
  <c r="T1436" i="1"/>
  <c r="T2709" i="1"/>
  <c r="T1344" i="1"/>
  <c r="T2614" i="1"/>
  <c r="T2464" i="1"/>
  <c r="T1554" i="1"/>
  <c r="T2031" i="1"/>
  <c r="T1429" i="1"/>
  <c r="T905" i="1"/>
  <c r="T2204" i="1"/>
  <c r="T1695" i="1"/>
  <c r="T1634" i="1"/>
  <c r="T1509" i="1"/>
  <c r="T2419" i="1"/>
  <c r="T1887" i="1"/>
  <c r="T2262" i="1"/>
  <c r="T657" i="1"/>
  <c r="T1461" i="1"/>
  <c r="T2361" i="1"/>
  <c r="T1565" i="1"/>
  <c r="T1502" i="1"/>
  <c r="T1521" i="1"/>
  <c r="T1305" i="1"/>
  <c r="T1918" i="1"/>
  <c r="T4027" i="1"/>
  <c r="T3628" i="1"/>
  <c r="T3699" i="1"/>
  <c r="T781" i="1"/>
  <c r="T3150" i="1"/>
  <c r="T1985" i="1"/>
  <c r="T1492" i="1"/>
  <c r="T2192" i="1"/>
  <c r="T4025" i="1"/>
  <c r="T2390" i="1"/>
  <c r="T2945" i="1"/>
  <c r="T3690" i="1"/>
  <c r="T3259" i="1"/>
  <c r="T4081" i="1"/>
  <c r="T3485" i="1"/>
  <c r="T4040" i="1"/>
  <c r="T2448" i="1"/>
  <c r="T3704" i="1"/>
  <c r="T2697" i="1"/>
  <c r="T3387" i="1"/>
  <c r="T204" i="1"/>
  <c r="T2478" i="1"/>
  <c r="T2684" i="1"/>
  <c r="T2661" i="1"/>
  <c r="T2492" i="1"/>
  <c r="T1896" i="1"/>
  <c r="T1648" i="1"/>
  <c r="T1036" i="1"/>
  <c r="T1117" i="1"/>
  <c r="T1780" i="1"/>
  <c r="T2089" i="1"/>
  <c r="T1524" i="1"/>
  <c r="T2905" i="1"/>
  <c r="T1449" i="1"/>
  <c r="T828" i="1"/>
  <c r="T2928" i="1"/>
  <c r="T2423" i="1"/>
  <c r="T2515" i="1"/>
  <c r="T2228" i="1"/>
  <c r="T1517" i="1"/>
  <c r="T2328" i="1"/>
  <c r="T2142" i="1"/>
  <c r="T2919" i="1"/>
  <c r="T1396" i="1"/>
  <c r="T1531" i="1"/>
  <c r="T1231" i="1"/>
  <c r="T1241" i="1"/>
  <c r="T3211" i="1"/>
  <c r="T2331" i="1"/>
  <c r="T590" i="1"/>
  <c r="T1864" i="1"/>
  <c r="T1784" i="1"/>
  <c r="T1437" i="1"/>
  <c r="T2269" i="1"/>
  <c r="T1285" i="1"/>
  <c r="T1349" i="1"/>
  <c r="T2318" i="1"/>
  <c r="T1118" i="1"/>
  <c r="T2797" i="1"/>
  <c r="T1178" i="1"/>
  <c r="T1465" i="1"/>
  <c r="T1391" i="1"/>
  <c r="T1970" i="1"/>
  <c r="T158" i="1"/>
  <c r="T2200" i="1"/>
  <c r="T2730" i="1"/>
  <c r="T1362" i="1"/>
  <c r="T1326" i="1"/>
  <c r="T1515" i="1"/>
  <c r="T1798" i="1"/>
  <c r="T1070" i="1"/>
  <c r="T1694" i="1"/>
  <c r="T2592" i="1"/>
  <c r="T2093" i="1"/>
  <c r="T1463" i="1"/>
  <c r="T2183" i="1"/>
  <c r="T2754" i="1"/>
  <c r="T1581" i="1"/>
  <c r="T1965" i="1"/>
  <c r="T1953" i="1"/>
  <c r="T1834" i="1"/>
  <c r="T2288" i="1"/>
  <c r="T1957" i="1"/>
  <c r="T2617" i="1"/>
  <c r="T631" i="1"/>
  <c r="T1874" i="1"/>
  <c r="T701" i="1"/>
  <c r="T1386" i="1"/>
  <c r="T2207" i="1"/>
  <c r="T1319" i="1"/>
  <c r="T2233" i="1"/>
  <c r="T2744" i="1"/>
  <c r="T1417" i="1"/>
  <c r="T1173" i="1"/>
  <c r="T2013" i="1"/>
  <c r="T1222" i="1"/>
  <c r="T1248" i="1"/>
  <c r="T2774" i="1"/>
  <c r="T1587" i="1"/>
  <c r="T1892" i="1"/>
  <c r="T1951" i="1"/>
  <c r="T2789" i="1"/>
  <c r="T3147" i="1"/>
  <c r="T2581" i="1"/>
  <c r="T3056" i="1"/>
  <c r="T4092" i="1"/>
  <c r="T2735" i="1"/>
  <c r="T3464" i="1"/>
  <c r="T3546" i="1"/>
  <c r="T3031" i="1"/>
  <c r="T2883" i="1"/>
  <c r="T2460" i="1"/>
  <c r="T2796" i="1"/>
  <c r="T4042" i="1"/>
  <c r="T3145" i="1"/>
  <c r="T4088" i="1"/>
  <c r="T4096" i="1"/>
  <c r="T3553" i="1"/>
  <c r="T2967" i="1"/>
  <c r="T3432" i="1"/>
  <c r="T1143" i="1"/>
  <c r="T2656" i="1"/>
  <c r="T1007" i="1"/>
  <c r="T2170" i="1"/>
  <c r="T2621" i="1"/>
  <c r="T1145" i="1"/>
  <c r="T1563" i="1"/>
  <c r="T2516" i="1"/>
  <c r="T1229" i="1"/>
  <c r="T1356" i="1"/>
  <c r="T2073" i="1"/>
  <c r="T1247" i="1"/>
  <c r="T1168" i="1"/>
  <c r="T2678" i="1"/>
  <c r="T2169" i="1"/>
  <c r="T1186" i="1"/>
  <c r="T2100" i="1"/>
  <c r="T851" i="1"/>
  <c r="T699" i="1"/>
  <c r="T1750" i="1"/>
  <c r="T1265" i="1"/>
  <c r="T2281" i="1"/>
  <c r="T1916" i="1"/>
  <c r="T2116" i="1"/>
  <c r="T1072" i="1"/>
  <c r="T1094" i="1"/>
  <c r="T1710" i="1"/>
  <c r="T1899" i="1"/>
  <c r="T794" i="1"/>
  <c r="T1592" i="1"/>
  <c r="T1692" i="1"/>
  <c r="T502" i="1"/>
  <c r="T1564" i="1"/>
  <c r="T1191" i="1"/>
  <c r="T1871" i="1"/>
  <c r="T2067" i="1"/>
  <c r="T2248" i="1"/>
  <c r="T1550" i="1"/>
  <c r="T938" i="1"/>
  <c r="T2799" i="1"/>
  <c r="T2686" i="1"/>
  <c r="T3089" i="1"/>
  <c r="T4048" i="1"/>
  <c r="T4093" i="1"/>
  <c r="T3363" i="1"/>
  <c r="T1286" i="1"/>
  <c r="T3304" i="1"/>
  <c r="T3550" i="1"/>
  <c r="T3691" i="1"/>
  <c r="T1100" i="1"/>
  <c r="T2337" i="1"/>
  <c r="T2760" i="1"/>
  <c r="T2417" i="1"/>
  <c r="T2737" i="1"/>
  <c r="T4082" i="1"/>
  <c r="T1742" i="1"/>
  <c r="T4066" i="1"/>
  <c r="T3611" i="1"/>
  <c r="T3592" i="1"/>
  <c r="T2713" i="1"/>
  <c r="T2369" i="1"/>
  <c r="T1881" i="1"/>
  <c r="T1962" i="1"/>
  <c r="T2445" i="1"/>
  <c r="T1791" i="1"/>
  <c r="T1821" i="1"/>
  <c r="T1829" i="1"/>
  <c r="T2362" i="1"/>
  <c r="T1972" i="1"/>
  <c r="T1808" i="1"/>
  <c r="T2618" i="1"/>
  <c r="T2303" i="1"/>
  <c r="T2731" i="1"/>
  <c r="T1378" i="1"/>
  <c r="T1076" i="1"/>
  <c r="T1639" i="1"/>
  <c r="T2880" i="1"/>
  <c r="T1119" i="1"/>
  <c r="T2511" i="1"/>
  <c r="T1223" i="1"/>
  <c r="T1185" i="1"/>
  <c r="T2675" i="1"/>
  <c r="T2936" i="1"/>
  <c r="T2649" i="1"/>
  <c r="T2202" i="1"/>
  <c r="T2133" i="1"/>
  <c r="T1467" i="1"/>
  <c r="T2823" i="1"/>
  <c r="T2405" i="1"/>
  <c r="T1867" i="1"/>
  <c r="T84" i="1"/>
  <c r="T1880" i="1"/>
  <c r="T3225" i="1"/>
  <c r="T2424" i="1"/>
  <c r="T2283" i="1"/>
  <c r="T2302" i="1"/>
  <c r="T1307" i="1"/>
  <c r="T2439" i="1"/>
  <c r="T2988" i="1"/>
  <c r="T2004" i="1"/>
  <c r="T1819" i="1"/>
  <c r="T1823" i="1"/>
  <c r="T3349" i="1"/>
  <c r="T2433" i="1"/>
  <c r="T3463" i="1"/>
  <c r="T3405" i="1"/>
  <c r="T1973" i="1"/>
  <c r="T3435" i="1"/>
  <c r="T3697" i="1"/>
  <c r="T2894" i="1"/>
  <c r="T3551" i="1"/>
  <c r="T3700" i="1"/>
  <c r="T2306" i="1"/>
  <c r="T3146" i="1"/>
  <c r="T3695" i="1"/>
  <c r="T4069" i="1"/>
  <c r="T3243" i="1"/>
  <c r="T2550" i="1"/>
  <c r="T3503" i="1"/>
  <c r="T2902" i="1"/>
  <c r="T3541" i="1"/>
  <c r="T2716" i="1"/>
  <c r="T2106" i="1"/>
  <c r="T3344" i="1"/>
  <c r="T4049" i="1"/>
  <c r="T4071" i="1"/>
  <c r="T4103" i="1"/>
  <c r="T4035" i="1"/>
  <c r="T1855" i="1"/>
  <c r="T2210" i="1"/>
  <c r="T3539" i="1"/>
  <c r="T4050" i="1"/>
  <c r="T2380" i="1"/>
  <c r="T3437" i="1"/>
  <c r="T4036" i="1"/>
  <c r="T4051" i="1"/>
  <c r="T4055" i="1"/>
  <c r="T4023" i="1"/>
  <c r="T4056" i="1"/>
  <c r="T3365" i="1"/>
  <c r="T2644" i="1"/>
  <c r="T3087" i="1"/>
  <c r="T1691" i="1"/>
  <c r="T2895" i="1"/>
  <c r="T4099" i="1"/>
  <c r="T667" i="1"/>
  <c r="T2663" i="1"/>
  <c r="T3307" i="1"/>
  <c r="T3009" i="1"/>
  <c r="T2723" i="1"/>
  <c r="T2452" i="1"/>
  <c r="T3075" i="1"/>
  <c r="T3050" i="1"/>
  <c r="T3431" i="1"/>
  <c r="T2114" i="1"/>
  <c r="T4094" i="1"/>
  <c r="T3614" i="1"/>
  <c r="T3005" i="1"/>
  <c r="T2347" i="1"/>
  <c r="T3020" i="1"/>
  <c r="T3231" i="1"/>
  <c r="T3047" i="1"/>
  <c r="T2993" i="1"/>
  <c r="T1568" i="1"/>
  <c r="T3693" i="1"/>
  <c r="T2374" i="1"/>
  <c r="T2399" i="1"/>
  <c r="T3599" i="1"/>
  <c r="T4090" i="1"/>
  <c r="T3542" i="1"/>
  <c r="T3085" i="1"/>
  <c r="T3168" i="1"/>
  <c r="T3049" i="1"/>
  <c r="T4083" i="1"/>
  <c r="T3238" i="1"/>
  <c r="T2141" i="1"/>
  <c r="T1765" i="1"/>
  <c r="T3486" i="1"/>
  <c r="T3484" i="1"/>
  <c r="T3433" i="1"/>
  <c r="T2543" i="1"/>
  <c r="T2714" i="1"/>
  <c r="T4057" i="1"/>
  <c r="T4067" i="1"/>
  <c r="T3694" i="1"/>
  <c r="T2277" i="1"/>
  <c r="T2639" i="1"/>
  <c r="T2174" i="1"/>
  <c r="T4043" i="1"/>
  <c r="T1715" i="1"/>
  <c r="T2769" i="1"/>
  <c r="T3593" i="1"/>
  <c r="T3501" i="1"/>
  <c r="T3303" i="1"/>
  <c r="T4097" i="1"/>
  <c r="T1976" i="1"/>
  <c r="T4074" i="1"/>
  <c r="T3596" i="1"/>
  <c r="T2984" i="1"/>
  <c r="T3126" i="1"/>
  <c r="T4037" i="1"/>
  <c r="T2045" i="1"/>
  <c r="T3430" i="1"/>
  <c r="T3685" i="1"/>
  <c r="T3427" i="1"/>
  <c r="T4046" i="1"/>
  <c r="T4041" i="1"/>
  <c r="T2742" i="1"/>
  <c r="T4072" i="1"/>
  <c r="T3561" i="1"/>
  <c r="T2556" i="1"/>
  <c r="T2854" i="1"/>
  <c r="T3325" i="1"/>
  <c r="T3450" i="1"/>
  <c r="T3327" i="1"/>
  <c r="T4058" i="1"/>
  <c r="T3067" i="1"/>
  <c r="T2861" i="1"/>
  <c r="T3323" i="1"/>
  <c r="T2753" i="1"/>
  <c r="T2654" i="1"/>
  <c r="T2954" i="1"/>
  <c r="T3500" i="1"/>
  <c r="T3046" i="1"/>
  <c r="T2955" i="1"/>
  <c r="T1346" i="1"/>
  <c r="T2825" i="1"/>
  <c r="T4102" i="1"/>
  <c r="T2582" i="1"/>
  <c r="T2177" i="1"/>
  <c r="T2950" i="1"/>
  <c r="T3101" i="1"/>
  <c r="T2719" i="1"/>
  <c r="T2214" i="1"/>
  <c r="T3010" i="1"/>
  <c r="T1350" i="1"/>
  <c r="T3156" i="1"/>
  <c r="T2557" i="1"/>
  <c r="T2691" i="1"/>
  <c r="T3026" i="1"/>
  <c r="T3371" i="1"/>
  <c r="T4084" i="1"/>
  <c r="T3221" i="1"/>
  <c r="T3151" i="1"/>
  <c r="T2645" i="1"/>
  <c r="T3612" i="1"/>
  <c r="T3597" i="1"/>
  <c r="T3219" i="1"/>
  <c r="T2688" i="1"/>
  <c r="T4085" i="1"/>
  <c r="T2513" i="1"/>
  <c r="T2246" i="1"/>
  <c r="T3540" i="1"/>
  <c r="T2715" i="1"/>
  <c r="T3440" i="1"/>
  <c r="T2970" i="1"/>
  <c r="T3705" i="1"/>
  <c r="T3342" i="1"/>
  <c r="T3629" i="1"/>
  <c r="T3598" i="1"/>
  <c r="T3245" i="1"/>
  <c r="T3203" i="1"/>
  <c r="T1991" i="1"/>
  <c r="T3466" i="1"/>
  <c r="T4105" i="1"/>
  <c r="T3407" i="1"/>
  <c r="T4063" i="1"/>
  <c r="T3696" i="1"/>
  <c r="T3218" i="1"/>
  <c r="T3118" i="1"/>
  <c r="T3059" i="1"/>
  <c r="T3391" i="1"/>
  <c r="T3149" i="1"/>
  <c r="T3074" i="1"/>
  <c r="T584" i="1"/>
  <c r="T4068" i="1"/>
  <c r="T3549" i="1"/>
  <c r="T2915" i="1"/>
  <c r="T4078" i="1"/>
  <c r="T2949" i="1"/>
  <c r="T2625" i="1"/>
  <c r="T4044" i="1"/>
  <c r="T2768" i="1"/>
  <c r="T4075" i="1"/>
  <c r="T2749" i="1"/>
  <c r="T984" i="1"/>
  <c r="T2977" i="1"/>
  <c r="T1373" i="1"/>
  <c r="T1603" i="1"/>
  <c r="T3187" i="1"/>
  <c r="T2840" i="1"/>
  <c r="T2851" i="1"/>
  <c r="T1713" i="1"/>
  <c r="T3451" i="1"/>
  <c r="T3449" i="1"/>
  <c r="T4111" i="1"/>
  <c r="T2940" i="1"/>
  <c r="T3698" i="1"/>
  <c r="T2712" i="1"/>
  <c r="T3102" i="1"/>
  <c r="T1557" i="1"/>
  <c r="T3472" i="1"/>
  <c r="T3702" i="1"/>
  <c r="T4108" i="1"/>
  <c r="T2265" i="1"/>
  <c r="T3103" i="1"/>
  <c r="T4064" i="1"/>
  <c r="T2418" i="1"/>
  <c r="T2473" i="1"/>
  <c r="T2481" i="1"/>
  <c r="T3155" i="1"/>
  <c r="T2914" i="1"/>
  <c r="T2860" i="1"/>
  <c r="T4106" i="1"/>
  <c r="T2690" i="1"/>
  <c r="T3048" i="1"/>
  <c r="T2773" i="1"/>
  <c r="T3394" i="1"/>
  <c r="T3428" i="1"/>
  <c r="T1534" i="1"/>
  <c r="T3366" i="1"/>
  <c r="T2733" i="1"/>
  <c r="T3012" i="1"/>
  <c r="T4045" i="1"/>
  <c r="T3604" i="1"/>
  <c r="T3350" i="1"/>
  <c r="T2498" i="1"/>
  <c r="T2615" i="1"/>
  <c r="T4101" i="1"/>
  <c r="T2163" i="1"/>
  <c r="T4113" i="1"/>
  <c r="T3595" i="1"/>
  <c r="T4086" i="1"/>
  <c r="T2804" i="1"/>
  <c r="T3616" i="1"/>
  <c r="T2489" i="1"/>
  <c r="T3544" i="1"/>
  <c r="T3543" i="1"/>
  <c r="T3311" i="1"/>
  <c r="T4060" i="1"/>
  <c r="T2946" i="1"/>
  <c r="T2923" i="1"/>
  <c r="T3372" i="1"/>
  <c r="T2964" i="1"/>
  <c r="T3461" i="1"/>
  <c r="T3244" i="1"/>
  <c r="T2503" i="1"/>
  <c r="T2468" i="1"/>
  <c r="T2767" i="1"/>
  <c r="T4059" i="1"/>
  <c r="T4030" i="1"/>
  <c r="T3305" i="1"/>
  <c r="T4112" i="1"/>
  <c r="T4104" i="1"/>
  <c r="T3045" i="1"/>
  <c r="T3148" i="1"/>
  <c r="T2555" i="1"/>
  <c r="T1760" i="1"/>
  <c r="T1397" i="1"/>
  <c r="T3332" i="1"/>
  <c r="T3247" i="1"/>
  <c r="T4109" i="1"/>
  <c r="T3170" i="1"/>
  <c r="T3158" i="1"/>
  <c r="T3701" i="1"/>
  <c r="T3615" i="1"/>
  <c r="T625" i="1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9" i="1"/>
  <c r="S420" i="1"/>
  <c r="S269" i="1"/>
  <c r="S1908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8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7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7" i="1"/>
  <c r="S3639" i="1"/>
  <c r="S3706" i="1"/>
  <c r="S3021" i="1"/>
  <c r="S3757" i="1"/>
  <c r="S3212" i="1"/>
  <c r="S2140" i="1"/>
  <c r="S2986" i="1"/>
  <c r="S1949" i="1"/>
  <c r="S3728" i="1"/>
  <c r="S3771" i="1"/>
  <c r="S3765" i="1"/>
  <c r="S876" i="1"/>
  <c r="S3719" i="1"/>
  <c r="S3751" i="1"/>
  <c r="S2757" i="1"/>
  <c r="S3758" i="1"/>
  <c r="S3720" i="1"/>
  <c r="S1207" i="1"/>
  <c r="S2685" i="1"/>
  <c r="S3715" i="1"/>
  <c r="S2185" i="1"/>
  <c r="S3512" i="1"/>
  <c r="S3750" i="1"/>
  <c r="S1848" i="1"/>
  <c r="S2810" i="1"/>
  <c r="S3091" i="1"/>
  <c r="S3743" i="1"/>
  <c r="S3334" i="1"/>
  <c r="S3160" i="1"/>
  <c r="S284" i="1"/>
  <c r="S3040" i="1"/>
  <c r="S3376" i="1"/>
  <c r="S2794" i="1"/>
  <c r="S3335" i="1"/>
  <c r="S3182" i="1"/>
  <c r="S1975" i="1"/>
  <c r="S3555" i="1"/>
  <c r="S3752" i="1"/>
  <c r="S3506" i="1"/>
  <c r="S3753" i="1"/>
  <c r="S3571" i="1"/>
  <c r="S2726" i="1"/>
  <c r="S3709" i="1"/>
  <c r="S2559" i="1"/>
  <c r="S3731" i="1"/>
  <c r="S1566" i="1"/>
  <c r="S3494" i="1"/>
  <c r="S2820" i="1"/>
  <c r="S2626" i="1"/>
  <c r="S2819" i="1"/>
  <c r="S3635" i="1"/>
  <c r="S3718" i="1"/>
  <c r="S3766" i="1"/>
  <c r="S3747" i="1"/>
  <c r="S2182" i="1"/>
  <c r="S3762" i="1"/>
  <c r="S2996" i="1"/>
  <c r="S3713" i="1"/>
  <c r="S2973" i="1"/>
  <c r="S2761" i="1"/>
  <c r="S2507" i="1"/>
  <c r="S3767" i="1"/>
  <c r="S1242" i="1"/>
  <c r="S3268" i="1"/>
  <c r="S1785" i="1"/>
  <c r="S3754" i="1"/>
  <c r="S2465" i="1"/>
  <c r="S3763" i="1"/>
  <c r="S2806" i="1"/>
  <c r="S3278" i="1"/>
  <c r="S2908" i="1"/>
  <c r="S3469" i="1"/>
  <c r="S3768" i="1"/>
  <c r="S3606" i="1"/>
  <c r="S3710" i="1"/>
  <c r="S2112" i="1"/>
  <c r="S2887" i="1"/>
  <c r="S2870" i="1"/>
  <c r="S3735" i="1"/>
  <c r="S2051" i="1"/>
  <c r="S2776" i="1"/>
  <c r="S3748" i="1"/>
  <c r="S2496" i="1"/>
  <c r="S52" i="1"/>
  <c r="S2181" i="1"/>
  <c r="S3733" i="1"/>
  <c r="S1818" i="1"/>
  <c r="S3721" i="1"/>
  <c r="S3727" i="1"/>
  <c r="S1543" i="1"/>
  <c r="S1777" i="1"/>
  <c r="S3637" i="1"/>
  <c r="S3453" i="1"/>
  <c r="S3636" i="1"/>
  <c r="S3511" i="1"/>
  <c r="S306" i="1"/>
  <c r="S612" i="1"/>
  <c r="S3128" i="1"/>
  <c r="S772" i="1"/>
  <c r="S2791" i="1"/>
  <c r="S3722" i="1"/>
  <c r="S3057" i="1"/>
  <c r="S3711" i="1"/>
  <c r="S3708" i="1"/>
  <c r="S3775" i="1"/>
  <c r="S2907" i="1"/>
  <c r="S3725" i="1"/>
  <c r="S3740" i="1"/>
  <c r="S3759" i="1"/>
  <c r="S3239" i="1"/>
  <c r="S3712" i="1"/>
  <c r="S3097" i="1"/>
  <c r="S3714" i="1"/>
  <c r="S2762" i="1"/>
  <c r="S3736" i="1"/>
  <c r="S3716" i="1"/>
  <c r="S3277" i="1"/>
  <c r="S3726" i="1"/>
  <c r="S2909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6" i="1"/>
  <c r="S2086" i="1"/>
  <c r="S305" i="1"/>
  <c r="S793" i="1"/>
  <c r="S444" i="1"/>
  <c r="S222" i="1"/>
  <c r="S137" i="1"/>
  <c r="S87" i="1"/>
  <c r="S675" i="1"/>
  <c r="S387" i="1"/>
  <c r="S1020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7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8" i="1"/>
  <c r="S2732" i="1"/>
  <c r="S3019" i="1"/>
  <c r="S2965" i="1"/>
  <c r="S3563" i="1"/>
  <c r="S3051" i="1"/>
  <c r="S3746" i="1"/>
  <c r="S2532" i="1"/>
  <c r="S3755" i="1"/>
  <c r="S3438" i="1"/>
  <c r="S2748" i="1"/>
  <c r="S2619" i="1"/>
  <c r="S3760" i="1"/>
  <c r="S3068" i="1"/>
  <c r="S3605" i="1"/>
  <c r="S3769" i="1"/>
  <c r="S3744" i="1"/>
  <c r="S1944" i="1"/>
  <c r="S3773" i="1"/>
  <c r="S3573" i="1"/>
  <c r="S3774" i="1"/>
  <c r="S934" i="1"/>
  <c r="S3509" i="1"/>
  <c r="S3280" i="1"/>
  <c r="S3617" i="1"/>
  <c r="S2483" i="1"/>
  <c r="S3572" i="1"/>
  <c r="S3179" i="1"/>
  <c r="S3313" i="1"/>
  <c r="S2770" i="1"/>
  <c r="S3729" i="1"/>
  <c r="S2698" i="1"/>
  <c r="S3396" i="1"/>
  <c r="S3180" i="1"/>
  <c r="S3312" i="1"/>
  <c r="S3235" i="1"/>
  <c r="S3730" i="1"/>
  <c r="S2447" i="1"/>
  <c r="S3408" i="1"/>
  <c r="S3409" i="1"/>
  <c r="S3772" i="1"/>
  <c r="S3717" i="1"/>
  <c r="S2206" i="1"/>
  <c r="S3640" i="1"/>
  <c r="S3044" i="1"/>
  <c r="S3191" i="1"/>
  <c r="S1261" i="1"/>
  <c r="S3741" i="1"/>
  <c r="S3749" i="1"/>
  <c r="S3267" i="1"/>
  <c r="S948" i="1"/>
  <c r="S3038" i="1"/>
  <c r="S2427" i="1"/>
  <c r="S3638" i="1"/>
  <c r="S3761" i="1"/>
  <c r="S1193" i="1"/>
  <c r="S3764" i="1"/>
  <c r="S3737" i="1"/>
  <c r="S1196" i="1"/>
  <c r="S868" i="1"/>
  <c r="S1960" i="1"/>
  <c r="S3508" i="1"/>
  <c r="S885" i="1"/>
  <c r="S3032" i="1"/>
  <c r="S807" i="1"/>
  <c r="S3276" i="1"/>
  <c r="S3723" i="1"/>
  <c r="S3734" i="1"/>
  <c r="S2947" i="1"/>
  <c r="S3770" i="1"/>
  <c r="S3738" i="1"/>
  <c r="S3707" i="1"/>
  <c r="S3724" i="1"/>
  <c r="S3373" i="1"/>
  <c r="S3745" i="1"/>
  <c r="S3634" i="1"/>
  <c r="S3377" i="1"/>
  <c r="S1567" i="1"/>
  <c r="S1935" i="1"/>
  <c r="S2948" i="1"/>
  <c r="S3739" i="1"/>
  <c r="S2934" i="1"/>
  <c r="S3095" i="1"/>
  <c r="S2811" i="1"/>
  <c r="S3264" i="1"/>
  <c r="S2906" i="1"/>
  <c r="S2560" i="1"/>
  <c r="S2765" i="1"/>
  <c r="S3510" i="1"/>
  <c r="S3732" i="1"/>
  <c r="S3027" i="1"/>
  <c r="S3495" i="1"/>
  <c r="S923" i="1"/>
  <c r="S3279" i="1"/>
  <c r="S346" i="1"/>
  <c r="S3756" i="1"/>
  <c r="S2959" i="1"/>
  <c r="S3742" i="1"/>
  <c r="S1614" i="1"/>
  <c r="S1151" i="1"/>
  <c r="S1131" i="1"/>
  <c r="S1419" i="1"/>
  <c r="S1005" i="1"/>
  <c r="S1354" i="1"/>
  <c r="S609" i="1"/>
  <c r="S1996" i="1"/>
  <c r="S716" i="1"/>
  <c r="S2167" i="1"/>
  <c r="S2057" i="1"/>
  <c r="S1376" i="1"/>
  <c r="S1332" i="1"/>
  <c r="S591" i="1"/>
  <c r="S1903" i="1"/>
  <c r="S495" i="1"/>
  <c r="S1865" i="1"/>
  <c r="S1347" i="1"/>
  <c r="S1725" i="1"/>
  <c r="S526" i="1"/>
  <c r="S2672" i="1"/>
  <c r="S3677" i="1"/>
  <c r="S3424" i="1"/>
  <c r="S3672" i="1"/>
  <c r="S3216" i="1"/>
  <c r="S3569" i="1"/>
  <c r="S549" i="1"/>
  <c r="S3266" i="1"/>
  <c r="S3989" i="1"/>
  <c r="S3554" i="1"/>
  <c r="S3223" i="1"/>
  <c r="S3362" i="1"/>
  <c r="S1359" i="1"/>
  <c r="S3971" i="1"/>
  <c r="S3079" i="1"/>
  <c r="S2128" i="1"/>
  <c r="S3990" i="1"/>
  <c r="S2976" i="1"/>
  <c r="S2149" i="1"/>
  <c r="S4012" i="1"/>
  <c r="S3298" i="1"/>
  <c r="S3492" i="1"/>
  <c r="S3255" i="1"/>
  <c r="S3968" i="1"/>
  <c r="S3222" i="1"/>
  <c r="S3676" i="1"/>
  <c r="S3976" i="1"/>
  <c r="S3680" i="1"/>
  <c r="S3983" i="1"/>
  <c r="S2917" i="1"/>
  <c r="S3459" i="1"/>
  <c r="S3037" i="1"/>
  <c r="S3110" i="1"/>
  <c r="S4000" i="1"/>
  <c r="S2805" i="1"/>
  <c r="S3186" i="1"/>
  <c r="S2896" i="1"/>
  <c r="S3674" i="1"/>
  <c r="S3532" i="1"/>
  <c r="S3488" i="1"/>
  <c r="S3003" i="1"/>
  <c r="S3682" i="1"/>
  <c r="S4014" i="1"/>
  <c r="S3962" i="1"/>
  <c r="S3678" i="1"/>
  <c r="S3535" i="1"/>
  <c r="S3988" i="1"/>
  <c r="S3250" i="1"/>
  <c r="S1620" i="1"/>
  <c r="S2839" i="1"/>
  <c r="S3679" i="1"/>
  <c r="S2942" i="1"/>
  <c r="S3236" i="1"/>
  <c r="S2913" i="1"/>
  <c r="S3094" i="1"/>
  <c r="S3402" i="1"/>
  <c r="S2736" i="1"/>
  <c r="S3568" i="1"/>
  <c r="S3458" i="1"/>
  <c r="S2438" i="1"/>
  <c r="S3374" i="1"/>
  <c r="S3143" i="1"/>
  <c r="S3043" i="1"/>
  <c r="S3967" i="1"/>
  <c r="S2607" i="1"/>
  <c r="S4006" i="1"/>
  <c r="S3055" i="1"/>
  <c r="S3533" i="1"/>
  <c r="S4016" i="1"/>
  <c r="S2115" i="1"/>
  <c r="S3590" i="1"/>
  <c r="S3980" i="1"/>
  <c r="S3965" i="1"/>
  <c r="S3984" i="1"/>
  <c r="S573" i="1"/>
  <c r="S3985" i="1"/>
  <c r="S4013" i="1"/>
  <c r="S3992" i="1"/>
  <c r="S3241" i="1"/>
  <c r="S4015" i="1"/>
  <c r="S3670" i="1"/>
  <c r="S2846" i="1"/>
  <c r="S2888" i="1"/>
  <c r="S2808" i="1"/>
  <c r="S3966" i="1"/>
  <c r="S3993" i="1"/>
  <c r="S3977" i="1"/>
  <c r="S1256" i="1"/>
  <c r="S3166" i="1"/>
  <c r="S3994" i="1"/>
  <c r="S2803" i="1"/>
  <c r="S3531" i="1"/>
  <c r="S2524" i="1"/>
  <c r="S3979" i="1"/>
  <c r="S2209" i="1"/>
  <c r="S3681" i="1"/>
  <c r="S3626" i="1"/>
  <c r="S3603" i="1"/>
  <c r="S3963" i="1"/>
  <c r="S3468" i="1"/>
  <c r="S367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2" i="1"/>
  <c r="S2402" i="1"/>
  <c r="S1950" i="1"/>
  <c r="S3557" i="1"/>
  <c r="S1179" i="1"/>
  <c r="S2526" i="1"/>
  <c r="S189" i="1"/>
  <c r="S323" i="1"/>
  <c r="S615" i="1"/>
  <c r="S663" i="1"/>
  <c r="S2963" i="1"/>
  <c r="S3481" i="1"/>
  <c r="S2409" i="1"/>
  <c r="S2110" i="1"/>
  <c r="S577" i="1"/>
  <c r="S2274" i="1"/>
  <c r="S771" i="1"/>
  <c r="S426" i="1"/>
  <c r="S3683" i="1"/>
  <c r="S3263" i="1"/>
  <c r="S2852" i="1"/>
  <c r="S355" i="1"/>
  <c r="S2632" i="1"/>
  <c r="S3956" i="1"/>
  <c r="S1392" i="1"/>
  <c r="S532" i="1"/>
  <c r="S68" i="1"/>
  <c r="S1719" i="1"/>
  <c r="S2892" i="1"/>
  <c r="S2176" i="1"/>
  <c r="S229" i="1"/>
  <c r="S2608" i="1"/>
  <c r="S2566" i="1"/>
  <c r="S3673" i="1"/>
  <c r="S1756" i="1"/>
  <c r="S512" i="1"/>
  <c r="S76" i="1"/>
  <c r="S2759" i="1"/>
  <c r="S987" i="1"/>
  <c r="S1220" i="1"/>
  <c r="S2441" i="1"/>
  <c r="S2696" i="1"/>
  <c r="S2382" i="1"/>
  <c r="S3964" i="1"/>
  <c r="S149" i="1"/>
  <c r="S769" i="1"/>
  <c r="S3237" i="1"/>
  <c r="S4008" i="1"/>
  <c r="S241" i="1"/>
  <c r="S3116" i="1"/>
  <c r="S2979" i="1"/>
  <c r="S1773" i="1"/>
  <c r="S2139" i="1"/>
  <c r="S2512" i="1"/>
  <c r="S2834" i="1"/>
  <c r="S3167" i="1"/>
  <c r="S2985" i="1"/>
  <c r="S1615" i="1"/>
  <c r="S730" i="1"/>
  <c r="S248" i="1"/>
  <c r="S1081" i="1"/>
  <c r="S897" i="1"/>
  <c r="S415" i="1"/>
  <c r="S1687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946" i="1"/>
  <c r="S2927" i="1"/>
  <c r="S3942" i="1"/>
  <c r="S3588" i="1"/>
  <c r="S3933" i="1"/>
  <c r="S1693" i="1"/>
  <c r="S3938" i="1"/>
  <c r="S3001" i="1"/>
  <c r="S3944" i="1"/>
  <c r="S2019" i="1"/>
  <c r="S3922" i="1"/>
  <c r="S3525" i="1"/>
  <c r="S3296" i="1"/>
  <c r="S3370" i="1"/>
  <c r="S2800" i="1"/>
  <c r="S3008" i="1"/>
  <c r="S1385" i="1"/>
  <c r="S3448" i="1"/>
  <c r="S3625" i="1"/>
  <c r="S2766" i="1"/>
  <c r="S2321" i="1"/>
  <c r="S2301" i="1"/>
  <c r="S2521" i="1"/>
  <c r="S1779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0" i="1"/>
  <c r="S2395" i="1"/>
  <c r="S1731" i="1"/>
  <c r="S2194" i="1"/>
  <c r="S1269" i="1"/>
  <c r="S841" i="1"/>
  <c r="S1856" i="1"/>
  <c r="S2641" i="1"/>
  <c r="S2725" i="1"/>
  <c r="S1632" i="1"/>
  <c r="S455" i="1"/>
  <c r="S1387" i="1"/>
  <c r="S2122" i="1"/>
  <c r="S1805" i="1"/>
  <c r="S583" i="1"/>
  <c r="S1062" i="1"/>
  <c r="S2830" i="1"/>
  <c r="S2137" i="1"/>
  <c r="S2660" i="1"/>
  <c r="S1928" i="1"/>
  <c r="S1406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04" i="1"/>
  <c r="S2844" i="1"/>
  <c r="S1203" i="1"/>
  <c r="S980" i="1"/>
  <c r="S1650" i="1"/>
  <c r="S1375" i="1"/>
  <c r="S2841" i="1"/>
  <c r="S250" i="1"/>
  <c r="S2099" i="1"/>
  <c r="S2642" i="1"/>
  <c r="S2225" i="1"/>
  <c r="S1993" i="1"/>
  <c r="S1282" i="1"/>
  <c r="S1684" i="1"/>
  <c r="S3124" i="1"/>
  <c r="S3006" i="1"/>
  <c r="S3164" i="1"/>
  <c r="S1627" i="1"/>
  <c r="S3320" i="1"/>
  <c r="S2561" i="1"/>
  <c r="S2224" i="1"/>
  <c r="S3290" i="1"/>
  <c r="S2322" i="1"/>
  <c r="S3234" i="1"/>
  <c r="S2822" i="1"/>
  <c r="S3227" i="1"/>
  <c r="S3319" i="1"/>
  <c r="S2502" i="1"/>
  <c r="S3871" i="1"/>
  <c r="S2187" i="1"/>
  <c r="S2158" i="1"/>
  <c r="S3228" i="1"/>
  <c r="S2553" i="1"/>
  <c r="S3096" i="1"/>
  <c r="S3382" i="1"/>
  <c r="S2835" i="1"/>
  <c r="S1906" i="1"/>
  <c r="S3456" i="1"/>
  <c r="S2494" i="1"/>
  <c r="S2960" i="1"/>
  <c r="S3888" i="1"/>
  <c r="S3207" i="1"/>
  <c r="S1741" i="1"/>
  <c r="S3071" i="1"/>
  <c r="S2890" i="1"/>
  <c r="S1722" i="1"/>
  <c r="S2974" i="1"/>
  <c r="S861" i="1"/>
  <c r="S2983" i="1"/>
  <c r="S1488" i="1"/>
  <c r="S3877" i="1"/>
  <c r="S3215" i="1"/>
  <c r="S2866" i="1"/>
  <c r="S3447" i="1"/>
  <c r="S3867" i="1"/>
  <c r="S3163" i="1"/>
  <c r="S3015" i="1"/>
  <c r="S3024" i="1"/>
  <c r="S2980" i="1"/>
  <c r="S3862" i="1"/>
  <c r="S3880" i="1"/>
  <c r="S3881" i="1"/>
  <c r="S2662" i="1"/>
  <c r="S3078" i="1"/>
  <c r="S3858" i="1"/>
  <c r="S3383" i="1"/>
  <c r="S1923" i="1"/>
  <c r="S3886" i="1"/>
  <c r="S2784" i="1"/>
  <c r="S3876" i="1"/>
  <c r="S3381" i="1"/>
  <c r="S2981" i="1"/>
  <c r="S3134" i="1"/>
  <c r="S3869" i="1"/>
  <c r="S1218" i="1"/>
  <c r="S1044" i="1"/>
  <c r="S2816" i="1"/>
  <c r="S2817" i="1"/>
  <c r="S3014" i="1"/>
  <c r="S3865" i="1"/>
  <c r="S3861" i="1"/>
  <c r="S2049" i="1"/>
  <c r="S3890" i="1"/>
  <c r="S2807" i="1"/>
  <c r="S3054" i="1"/>
  <c r="S2143" i="1"/>
  <c r="S3083" i="1"/>
  <c r="S2083" i="1"/>
  <c r="S3291" i="1"/>
  <c r="S3887" i="1"/>
  <c r="S3338" i="1"/>
  <c r="S3417" i="1"/>
  <c r="S3339" i="1"/>
  <c r="S2068" i="1"/>
  <c r="S2245" i="1"/>
  <c r="S2536" i="1"/>
  <c r="S2858" i="1"/>
  <c r="S937" i="1"/>
  <c r="S1717" i="1"/>
  <c r="S2859" i="1"/>
  <c r="S4011" i="1"/>
  <c r="S2699" i="1"/>
  <c r="S2875" i="1"/>
  <c r="S2132" i="1"/>
  <c r="S430" i="1"/>
  <c r="S423" i="1"/>
  <c r="S3065" i="1"/>
  <c r="S951" i="1"/>
  <c r="S468" i="1"/>
  <c r="S2428" i="1"/>
  <c r="S2932" i="1"/>
  <c r="S2416" i="1"/>
  <c r="S427" i="1"/>
  <c r="S332" i="1"/>
  <c r="S206" i="1"/>
  <c r="S2517" i="1"/>
  <c r="S2779" i="1"/>
  <c r="S2420" i="1"/>
  <c r="S2853" i="1"/>
  <c r="S1979" i="1"/>
  <c r="S1389" i="1"/>
  <c r="S3113" i="1"/>
  <c r="S543" i="1"/>
  <c r="S1763" i="1"/>
  <c r="S2935" i="1"/>
  <c r="S924" i="1"/>
  <c r="S2750" i="1"/>
  <c r="S2868" i="1"/>
  <c r="S1653" i="1"/>
  <c r="S1584" i="1"/>
  <c r="S2398" i="1"/>
  <c r="S88" i="1"/>
  <c r="S294" i="1"/>
  <c r="S2108" i="1"/>
  <c r="S3499" i="1"/>
  <c r="S3609" i="1"/>
  <c r="S271" i="1"/>
  <c r="S3112" i="1"/>
  <c r="S1938" i="1"/>
  <c r="S1679" i="1"/>
  <c r="S944" i="1"/>
  <c r="S3995" i="1"/>
  <c r="S2010" i="1"/>
  <c r="S3403" i="1"/>
  <c r="S2953" i="1"/>
  <c r="S2703" i="1"/>
  <c r="S453" i="1"/>
  <c r="S1211" i="1"/>
  <c r="S2505" i="1"/>
  <c r="S3230" i="1"/>
  <c r="S3229" i="1"/>
  <c r="S233" i="1"/>
  <c r="S622" i="1"/>
  <c r="S421" i="1"/>
  <c r="S1140" i="1"/>
  <c r="S1572" i="1"/>
  <c r="S1483" i="1"/>
  <c r="S403" i="1"/>
  <c r="S53" i="1"/>
  <c r="S2930" i="1"/>
  <c r="S559" i="1"/>
  <c r="S2912" i="1"/>
  <c r="S946" i="1"/>
  <c r="S2943" i="1"/>
  <c r="S3200" i="1"/>
  <c r="S3" i="1"/>
  <c r="S788" i="1"/>
  <c r="S1526" i="1"/>
  <c r="S2922" i="1"/>
  <c r="S1596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8" i="1"/>
  <c r="S954" i="1"/>
  <c r="S1188" i="1"/>
  <c r="S1163" i="1"/>
  <c r="S2338" i="1"/>
  <c r="S1794" i="1"/>
  <c r="S2554" i="1"/>
  <c r="S2911" i="1"/>
  <c r="S3854" i="1"/>
  <c r="S3522" i="1"/>
  <c r="S795" i="1"/>
  <c r="S3565" i="1"/>
  <c r="S2884" i="1"/>
  <c r="S3848" i="1"/>
  <c r="S3654" i="1"/>
  <c r="S2952" i="1"/>
  <c r="S3842" i="1"/>
  <c r="S3849" i="1"/>
  <c r="S3853" i="1"/>
  <c r="S3845" i="1"/>
  <c r="S3474" i="1"/>
  <c r="S3850" i="1"/>
  <c r="S3847" i="1"/>
  <c r="S3843" i="1"/>
  <c r="S3844" i="1"/>
  <c r="S3841" i="1"/>
  <c r="S3851" i="1"/>
  <c r="S3289" i="1"/>
  <c r="S3846" i="1"/>
  <c r="S2987" i="1"/>
  <c r="S3852" i="1"/>
  <c r="S837" i="1"/>
  <c r="S3183" i="1"/>
  <c r="S1167" i="1"/>
  <c r="S3058" i="1"/>
  <c r="S3315" i="1"/>
  <c r="S2436" i="1"/>
  <c r="S3214" i="1"/>
  <c r="S3839" i="1"/>
  <c r="S3270" i="1"/>
  <c r="S3521" i="1"/>
  <c r="S1426" i="1"/>
  <c r="S3317" i="1"/>
  <c r="S175" i="1"/>
  <c r="S899" i="1"/>
  <c r="S3318" i="1"/>
  <c r="S2530" i="1"/>
  <c r="S1964" i="1"/>
  <c r="S3491" i="1"/>
  <c r="S3249" i="1"/>
  <c r="S2752" i="1"/>
  <c r="S3836" i="1"/>
  <c r="S2333" i="1"/>
  <c r="S3473" i="1"/>
  <c r="S3835" i="1"/>
  <c r="S961" i="1"/>
  <c r="S2241" i="1"/>
  <c r="S3580" i="1"/>
  <c r="S3416" i="1"/>
  <c r="S3446" i="1"/>
  <c r="S3328" i="1"/>
  <c r="S1460" i="1"/>
  <c r="S341" i="1"/>
  <c r="S1804" i="1"/>
  <c r="S3310" i="1"/>
  <c r="S1968" i="1"/>
  <c r="S3414" i="1"/>
  <c r="S3133" i="1"/>
  <c r="S3331" i="1"/>
  <c r="S2741" i="1"/>
  <c r="S2918" i="1"/>
  <c r="S1570" i="1"/>
  <c r="S2124" i="1"/>
  <c r="S3011" i="1"/>
  <c r="S3827" i="1"/>
  <c r="S2499" i="1"/>
  <c r="S3316" i="1"/>
  <c r="S2898" i="1"/>
  <c r="S3652" i="1"/>
  <c r="S267" i="1"/>
  <c r="S3583" i="1"/>
  <c r="S3518" i="1"/>
  <c r="S3260" i="1"/>
  <c r="S2999" i="1"/>
  <c r="S3178" i="1"/>
  <c r="S3104" i="1"/>
  <c r="S3582" i="1"/>
  <c r="S3825" i="1"/>
  <c r="S3389" i="1"/>
  <c r="S3832" i="1"/>
  <c r="S3496" i="1"/>
  <c r="S2740" i="1"/>
  <c r="S3833" i="1"/>
  <c r="S3520" i="1"/>
  <c r="S2613" i="1"/>
  <c r="S3653" i="1"/>
  <c r="S3445" i="1"/>
  <c r="S3497" i="1"/>
  <c r="S3824" i="1"/>
  <c r="S2120" i="1"/>
  <c r="S3454" i="1"/>
  <c r="S3650" i="1"/>
  <c r="S3287" i="1"/>
  <c r="S2881" i="1"/>
  <c r="S733" i="1"/>
  <c r="S3069" i="1"/>
  <c r="S3581" i="1"/>
  <c r="S3830" i="1"/>
  <c r="S3837" i="1"/>
  <c r="S3831" i="1"/>
  <c r="S2991" i="1"/>
  <c r="S3806" i="1"/>
  <c r="S3129" i="1"/>
  <c r="S2651" i="1"/>
  <c r="S3787" i="1"/>
  <c r="S3206" i="1"/>
  <c r="S3194" i="1"/>
  <c r="S2899" i="1"/>
  <c r="S3788" i="1"/>
  <c r="S2396" i="1"/>
  <c r="S3285" i="1"/>
  <c r="S2821" i="1"/>
  <c r="S2989" i="1"/>
  <c r="S3813" i="1"/>
  <c r="S3023" i="1"/>
  <c r="S3357" i="1"/>
  <c r="S3812" i="1"/>
  <c r="S2247" i="1"/>
  <c r="S3793" i="1"/>
  <c r="S3356" i="1"/>
  <c r="S3816" i="1"/>
  <c r="S3798" i="1"/>
  <c r="S1847" i="1"/>
  <c r="S1589" i="1"/>
  <c r="S2381" i="1"/>
  <c r="S2340" i="1"/>
  <c r="S3470" i="1"/>
  <c r="S3130" i="1"/>
  <c r="S3410" i="1"/>
  <c r="S3807" i="1"/>
  <c r="S3378" i="1"/>
  <c r="S2413" i="1"/>
  <c r="S2612" i="1"/>
  <c r="S3513" i="1"/>
  <c r="S3814" i="1"/>
  <c r="S3574" i="1"/>
  <c r="S1487" i="1"/>
  <c r="S1029" i="1"/>
  <c r="S3601" i="1"/>
  <c r="S3329" i="1"/>
  <c r="S3132" i="1"/>
  <c r="S362" i="1"/>
  <c r="S563" i="1"/>
  <c r="S847" i="1"/>
  <c r="S763" i="1"/>
  <c r="S1482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84" i="1"/>
  <c r="S2113" i="1"/>
  <c r="S3418" i="1"/>
  <c r="S3855" i="1"/>
  <c r="S3872" i="1"/>
  <c r="S3337" i="1"/>
  <c r="S3088" i="1"/>
  <c r="S3859" i="1"/>
  <c r="S2957" i="1"/>
  <c r="S3882" i="1"/>
  <c r="S3860" i="1"/>
  <c r="S3000" i="1"/>
  <c r="S3883" i="1"/>
  <c r="S2920" i="1"/>
  <c r="S1685" i="1"/>
  <c r="S3585" i="1"/>
  <c r="S2005" i="1"/>
  <c r="S1844" i="1"/>
  <c r="S1728" i="1"/>
  <c r="S1748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82" i="1"/>
  <c r="S825" i="1"/>
  <c r="S1974" i="1"/>
  <c r="S2290" i="1"/>
  <c r="S1287" i="1"/>
  <c r="S739" i="1"/>
  <c r="S369" i="1"/>
  <c r="S542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5" i="1"/>
  <c r="S1872" i="1"/>
  <c r="S2029" i="1"/>
  <c r="S2594" i="1"/>
  <c r="S1323" i="1"/>
  <c r="S1943" i="1"/>
  <c r="S1355" i="1"/>
  <c r="S1255" i="1"/>
  <c r="S1947" i="1"/>
  <c r="S513" i="1"/>
  <c r="S2588" i="1"/>
  <c r="S1681" i="1"/>
  <c r="S2230" i="1"/>
  <c r="S376" i="1"/>
  <c r="S1838" i="1"/>
  <c r="S1259" i="1"/>
  <c r="S1313" i="1"/>
  <c r="S1857" i="1"/>
  <c r="S1712" i="1"/>
  <c r="S1227" i="1"/>
  <c r="S489" i="1"/>
  <c r="S865" i="1"/>
  <c r="S117" i="1"/>
  <c r="S1039" i="1"/>
  <c r="S2259" i="1"/>
  <c r="S571" i="1"/>
  <c r="S1516" i="1"/>
  <c r="S101" i="1"/>
  <c r="S3393" i="1"/>
  <c r="S585" i="1"/>
  <c r="S1876" i="1"/>
  <c r="S201" i="1"/>
  <c r="S3675" i="1"/>
  <c r="S634" i="1"/>
  <c r="S985" i="1"/>
  <c r="S2421" i="1"/>
  <c r="S2673" i="1"/>
  <c r="S1012" i="1"/>
  <c r="S3109" i="1"/>
  <c r="S2165" i="1"/>
  <c r="S1192" i="1"/>
  <c r="S2693" i="1"/>
  <c r="S2263" i="1"/>
  <c r="S1999" i="1"/>
  <c r="S1990" i="1"/>
  <c r="S2755" i="1"/>
  <c r="S858" i="1"/>
  <c r="S1422" i="1"/>
  <c r="S3982" i="1"/>
  <c r="S4001" i="1"/>
  <c r="S536" i="1"/>
  <c r="S1189" i="1"/>
  <c r="S98" i="1"/>
  <c r="S345" i="1"/>
  <c r="S2377" i="1"/>
  <c r="S1455" i="1"/>
  <c r="S4005" i="1"/>
  <c r="S452" i="1"/>
  <c r="S3141" i="1"/>
  <c r="S159" i="1"/>
  <c r="S1047" i="1"/>
  <c r="S2782" i="1"/>
  <c r="S906" i="1"/>
  <c r="S1676" i="1"/>
  <c r="S1021" i="1"/>
  <c r="S703" i="1"/>
  <c r="S1138" i="1"/>
  <c r="S410" i="1"/>
  <c r="S551" i="1"/>
  <c r="S2162" i="1"/>
  <c r="S2058" i="1"/>
  <c r="S1522" i="1"/>
  <c r="S976" i="1"/>
  <c r="S1699" i="1"/>
  <c r="S1445" i="1"/>
  <c r="S2484" i="1"/>
  <c r="S1659" i="1"/>
  <c r="S882" i="1"/>
  <c r="S2285" i="1"/>
  <c r="S2971" i="1"/>
  <c r="S165" i="1"/>
  <c r="S888" i="1"/>
  <c r="S743" i="1"/>
  <c r="S1041" i="1"/>
  <c r="S1069" i="1"/>
  <c r="S239" i="1"/>
  <c r="S2062" i="1"/>
  <c r="S891" i="1"/>
  <c r="S2580" i="1"/>
  <c r="S684" i="1"/>
  <c r="S1595" i="1"/>
  <c r="S927" i="1"/>
  <c r="S752" i="1"/>
  <c r="S2088" i="1"/>
  <c r="S1306" i="1"/>
  <c r="S651" i="1"/>
  <c r="S3108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1" i="1"/>
  <c r="S3119" i="1"/>
  <c r="S3478" i="1"/>
  <c r="S3479" i="1"/>
  <c r="S3208" i="1"/>
  <c r="S3939" i="1"/>
  <c r="S3667" i="1"/>
  <c r="S3560" i="1"/>
  <c r="S2824" i="1"/>
  <c r="S3139" i="1"/>
  <c r="S3669" i="1"/>
  <c r="S2467" i="1"/>
  <c r="S3916" i="1"/>
  <c r="S3254" i="1"/>
  <c r="S3567" i="1"/>
  <c r="S2720" i="1"/>
  <c r="S3608" i="1"/>
  <c r="S2975" i="1"/>
  <c r="S3401" i="1"/>
  <c r="S3136" i="1"/>
  <c r="S2079" i="1"/>
  <c r="S3924" i="1"/>
  <c r="S3953" i="1"/>
  <c r="S2745" i="1"/>
  <c r="S3322" i="1"/>
  <c r="S3926" i="1"/>
  <c r="S2758" i="1"/>
  <c r="S1089" i="1"/>
  <c r="S3917" i="1"/>
  <c r="S2459" i="1"/>
  <c r="S821" i="1"/>
  <c r="S3477" i="1"/>
  <c r="S3190" i="1"/>
  <c r="S2457" i="1"/>
  <c r="S2601" i="1"/>
  <c r="S2997" i="1"/>
  <c r="S3666" i="1"/>
  <c r="S1888" i="1"/>
  <c r="S3951" i="1"/>
  <c r="S3925" i="1"/>
  <c r="S3937" i="1"/>
  <c r="S3914" i="1"/>
  <c r="S3954" i="1"/>
  <c r="S3199" i="1"/>
  <c r="S3913" i="1"/>
  <c r="S3929" i="1"/>
  <c r="S3664" i="1"/>
  <c r="S3623" i="1"/>
  <c r="S3923" i="1"/>
  <c r="S3920" i="1"/>
  <c r="S3480" i="1"/>
  <c r="S2050" i="1"/>
  <c r="S3035" i="1"/>
  <c r="S3931" i="1"/>
  <c r="S3934" i="1"/>
  <c r="S3918" i="1"/>
  <c r="S3912" i="1"/>
  <c r="S523" i="1"/>
  <c r="S1258" i="1"/>
  <c r="S2412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4" i="1"/>
  <c r="S3587" i="1"/>
  <c r="S3295" i="1"/>
  <c r="S3947" i="1"/>
  <c r="S3029" i="1"/>
  <c r="S3308" i="1"/>
  <c r="S3927" i="1"/>
  <c r="S2793" i="1"/>
  <c r="S3935" i="1"/>
  <c r="S2407" i="1"/>
  <c r="S3140" i="1"/>
  <c r="S3384" i="1"/>
  <c r="S3945" i="1"/>
  <c r="S2721" i="1"/>
  <c r="S3948" i="1"/>
  <c r="S3952" i="1"/>
  <c r="S3665" i="1"/>
  <c r="S3248" i="1"/>
  <c r="S3589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6" i="1"/>
  <c r="S3457" i="1"/>
  <c r="S3524" i="1"/>
  <c r="S3906" i="1"/>
  <c r="S3661" i="1"/>
  <c r="S2857" i="1"/>
  <c r="S3911" i="1"/>
  <c r="S3240" i="1"/>
  <c r="S3007" i="1"/>
  <c r="S3125" i="1"/>
  <c r="S3899" i="1"/>
  <c r="S1822" i="1"/>
  <c r="S3898" i="1"/>
  <c r="S3893" i="1"/>
  <c r="S3907" i="1"/>
  <c r="S2531" i="1"/>
  <c r="S3135" i="1"/>
  <c r="S3360" i="1"/>
  <c r="S3293" i="1"/>
  <c r="S3157" i="1"/>
  <c r="S3224" i="1"/>
  <c r="S3940" i="1"/>
  <c r="S3176" i="1"/>
  <c r="S3526" i="1"/>
  <c r="S3138" i="1"/>
  <c r="S962" i="1"/>
  <c r="S2802" i="1"/>
  <c r="S1424" i="1"/>
  <c r="S3919" i="1"/>
  <c r="S1716" i="1"/>
  <c r="S3185" i="1"/>
  <c r="S3072" i="1"/>
  <c r="S2941" i="1"/>
  <c r="S2668" i="1"/>
  <c r="S1764" i="1"/>
  <c r="S2548" i="1"/>
  <c r="S3253" i="1"/>
  <c r="S2962" i="1"/>
  <c r="S3392" i="1"/>
  <c r="S3950" i="1"/>
  <c r="S3586" i="1"/>
  <c r="S3159" i="1"/>
  <c r="S3475" i="1"/>
  <c r="S3904" i="1"/>
  <c r="S2044" i="1"/>
  <c r="S3903" i="1"/>
  <c r="S3660" i="1"/>
  <c r="S3908" i="1"/>
  <c r="S3905" i="1"/>
  <c r="S2341" i="1"/>
  <c r="S1299" i="1"/>
  <c r="S3910" i="1"/>
  <c r="S3607" i="1"/>
  <c r="S2961" i="1"/>
  <c r="S2867" i="1"/>
  <c r="S3198" i="1"/>
  <c r="S3894" i="1"/>
  <c r="S3663" i="1"/>
  <c r="S3909" i="1"/>
  <c r="S2788" i="1"/>
  <c r="S1624" i="1"/>
  <c r="S2095" i="1"/>
  <c r="S1907" i="1"/>
  <c r="S1421" i="1"/>
  <c r="S1002" i="1"/>
  <c r="S836" i="1"/>
  <c r="S533" i="1"/>
  <c r="S2222" i="1"/>
  <c r="S1980" i="1"/>
  <c r="S1087" i="1"/>
  <c r="S2358" i="1"/>
  <c r="S2635" i="1"/>
  <c r="S2344" i="1"/>
  <c r="S1148" i="1"/>
  <c r="S760" i="1"/>
  <c r="S688" i="1"/>
  <c r="S702" i="1"/>
  <c r="S2046" i="1"/>
  <c r="S1913" i="1"/>
  <c r="S2261" i="1"/>
  <c r="S998" i="1"/>
  <c r="S918" i="1"/>
  <c r="S2490" i="1"/>
  <c r="S2238" i="1"/>
  <c r="S624" i="1"/>
  <c r="S833" i="1"/>
  <c r="S1747" i="1"/>
  <c r="S1317" i="1"/>
  <c r="S975" i="1"/>
  <c r="S676" i="1"/>
  <c r="S504" i="1"/>
  <c r="S1308" i="1"/>
  <c r="S731" i="1"/>
  <c r="S1895" i="1"/>
  <c r="S1698" i="1"/>
  <c r="S1213" i="1"/>
  <c r="S2664" i="1"/>
  <c r="S2312" i="1"/>
  <c r="S1969" i="1"/>
  <c r="S2529" i="1"/>
  <c r="S1686" i="1"/>
  <c r="S2226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2" i="1"/>
  <c r="S1894" i="1"/>
  <c r="S1931" i="1"/>
  <c r="S1630" i="1"/>
  <c r="S715" i="1"/>
  <c r="S2144" i="1"/>
  <c r="S1415" i="1"/>
  <c r="S933" i="1"/>
  <c r="S1977" i="1"/>
  <c r="S1405" i="1"/>
  <c r="S2239" i="1"/>
  <c r="S123" i="1"/>
  <c r="S3868" i="1"/>
  <c r="S2488" i="1"/>
  <c r="S780" i="1"/>
  <c r="S2792" i="1"/>
  <c r="S3467" i="1"/>
  <c r="S1507" i="1"/>
  <c r="S1982" i="1"/>
  <c r="S1730" i="1"/>
  <c r="S2567" i="1"/>
  <c r="S723" i="1"/>
  <c r="S1732" i="1"/>
  <c r="S2865" i="1"/>
  <c r="S3584" i="1"/>
  <c r="S2130" i="1"/>
  <c r="S3856" i="1"/>
  <c r="S1689" i="1"/>
  <c r="S3857" i="1"/>
  <c r="S2944" i="1"/>
  <c r="S1137" i="1"/>
  <c r="S3523" i="1"/>
  <c r="S3655" i="1"/>
  <c r="S3272" i="1"/>
  <c r="S2178" i="1"/>
  <c r="S3885" i="1"/>
  <c r="S3870" i="1"/>
  <c r="S2692" i="1"/>
  <c r="S3866" i="1"/>
  <c r="S3175" i="1"/>
  <c r="S3368" i="1"/>
  <c r="S2314" i="1"/>
  <c r="S3873" i="1"/>
  <c r="S3292" i="1"/>
  <c r="S1925" i="1"/>
  <c r="S3498" i="1"/>
  <c r="S3028" i="1"/>
  <c r="S2136" i="1"/>
  <c r="S3197" i="1"/>
  <c r="S3359" i="1"/>
  <c r="S2938" i="1"/>
  <c r="S3874" i="1"/>
  <c r="S3658" i="1"/>
  <c r="S2547" i="1"/>
  <c r="S3358" i="1"/>
  <c r="S2628" i="1"/>
  <c r="S1787" i="1"/>
  <c r="S3657" i="1"/>
  <c r="S2431" i="1"/>
  <c r="S3863" i="1"/>
  <c r="S3878" i="1"/>
  <c r="S3889" i="1"/>
  <c r="S3875" i="1"/>
  <c r="S3864" i="1"/>
  <c r="S3656" i="1"/>
  <c r="S3098" i="1"/>
  <c r="S3442" i="1"/>
  <c r="S2437" i="1"/>
  <c r="S3455" i="1"/>
  <c r="S3659" i="1"/>
  <c r="S3879" i="1"/>
  <c r="S2166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75" i="1"/>
  <c r="S1050" i="1"/>
  <c r="S1037" i="1"/>
  <c r="S2251" i="1"/>
  <c r="S1109" i="1"/>
  <c r="S811" i="1"/>
  <c r="S3017" i="1"/>
  <c r="S2414" i="1"/>
  <c r="S595" i="1"/>
  <c r="S1800" i="1"/>
  <c r="S893" i="1"/>
  <c r="S4115" i="1"/>
  <c r="S1767" i="1"/>
  <c r="S2990" i="1"/>
  <c r="S2291" i="1"/>
  <c r="S546" i="1"/>
  <c r="S2408" i="1"/>
  <c r="S2430" i="1"/>
  <c r="S1942" i="1"/>
  <c r="S2250" i="1"/>
  <c r="S394" i="1"/>
  <c r="S2814" i="1"/>
  <c r="S2544" i="1"/>
  <c r="S2376" i="1"/>
  <c r="S1334" i="1"/>
  <c r="S613" i="1"/>
  <c r="S2127" i="1"/>
  <c r="S1091" i="1"/>
  <c r="S744" i="1"/>
  <c r="S1922" i="1"/>
  <c r="S1198" i="1"/>
  <c r="S2401" i="1"/>
  <c r="S2075" i="1"/>
  <c r="S3192" i="1"/>
  <c r="S3345" i="1"/>
  <c r="S2026" i="1"/>
  <c r="S3107" i="1"/>
  <c r="S518" i="1"/>
  <c r="S3346" i="1"/>
  <c r="S2375" i="1"/>
  <c r="S661" i="1"/>
  <c r="S1281" i="1"/>
  <c r="S930" i="1"/>
  <c r="S1793" i="1"/>
  <c r="S3220" i="1"/>
  <c r="S745" i="1"/>
  <c r="S1745" i="1"/>
  <c r="S2003" i="1"/>
  <c r="S1097" i="1"/>
  <c r="S1085" i="1"/>
  <c r="S820" i="1"/>
  <c r="S2606" i="1"/>
  <c r="S2633" i="1"/>
  <c r="S627" i="1"/>
  <c r="S2778" i="1"/>
  <c r="S3476" i="1"/>
  <c r="S3340" i="1"/>
  <c r="S2426" i="1"/>
  <c r="S3896" i="1"/>
  <c r="S1027" i="1"/>
  <c r="S3901" i="1"/>
  <c r="S2666" i="1"/>
  <c r="S748" i="1"/>
  <c r="S3895" i="1"/>
  <c r="S3420" i="1"/>
  <c r="S1998" i="1"/>
  <c r="S1439" i="1"/>
  <c r="S2842" i="1"/>
  <c r="S2454" i="1"/>
  <c r="S1556" i="1"/>
  <c r="S1831" i="1"/>
  <c r="S1883" i="1"/>
  <c r="S842" i="1"/>
  <c r="S416" i="1"/>
  <c r="S1705" i="1"/>
  <c r="S522" i="1"/>
  <c r="S2330" i="1"/>
  <c r="S2677" i="1"/>
  <c r="S2313" i="1"/>
  <c r="S616" i="1"/>
  <c r="S2659" i="1"/>
  <c r="S729" i="1"/>
  <c r="S1955" i="1"/>
  <c r="S2355" i="1"/>
  <c r="S1859" i="1"/>
  <c r="S2379" i="1"/>
  <c r="S1870" i="1"/>
  <c r="S1700" i="1"/>
  <c r="S588" i="1"/>
  <c r="S2081" i="1"/>
  <c r="S2365" i="1"/>
  <c r="S400" i="1"/>
  <c r="S1545" i="1"/>
  <c r="S1481" i="1"/>
  <c r="S2836" i="1"/>
  <c r="S759" i="1"/>
  <c r="S2179" i="1"/>
  <c r="S454" i="1"/>
  <c r="S2450" i="1"/>
  <c r="S515" i="1"/>
  <c r="S555" i="1"/>
  <c r="S1879" i="1"/>
  <c r="S1558" i="1"/>
  <c r="S1003" i="1"/>
  <c r="S1339" i="1"/>
  <c r="S2359" i="1"/>
  <c r="S3823" i="1"/>
  <c r="S2118" i="1"/>
  <c r="S3519" i="1"/>
  <c r="S1609" i="1"/>
  <c r="S3602" i="1"/>
  <c r="S3070" i="1"/>
  <c r="S3516" i="1"/>
  <c r="S2220" i="1"/>
  <c r="S3828" i="1"/>
  <c r="S2790" i="1"/>
  <c r="S1212" i="1"/>
  <c r="S2951" i="1"/>
  <c r="S3352" i="1"/>
  <c r="S3399" i="1"/>
  <c r="S3271" i="1"/>
  <c r="S3838" i="1"/>
  <c r="S3840" i="1"/>
  <c r="S3829" i="1"/>
  <c r="S3564" i="1"/>
  <c r="S2351" i="1"/>
  <c r="S1416" i="1"/>
  <c r="S1438" i="1"/>
  <c r="S2316" i="1"/>
  <c r="S2157" i="1"/>
  <c r="S1112" i="1"/>
  <c r="S2212" i="1"/>
  <c r="S1448" i="1"/>
  <c r="S1288" i="1"/>
  <c r="S1816" i="1"/>
  <c r="S460" i="1"/>
  <c r="S679" i="1"/>
  <c r="S2527" i="1"/>
  <c r="S1656" i="1"/>
  <c r="S2252" i="1"/>
  <c r="S755" i="1"/>
  <c r="S2629" i="1"/>
  <c r="S952" i="1"/>
  <c r="S2119" i="1"/>
  <c r="S2227" i="1"/>
  <c r="S1616" i="1"/>
  <c r="S1635" i="1"/>
  <c r="S3493" i="1"/>
  <c r="S2134" i="1"/>
  <c r="S3300" i="1"/>
  <c r="S3330" i="1"/>
  <c r="S389" i="1"/>
  <c r="S3177" i="1"/>
  <c r="S2728" i="1"/>
  <c r="S1190" i="1"/>
  <c r="S243" i="1"/>
  <c r="S3529" i="1"/>
  <c r="S1571" i="1"/>
  <c r="S2563" i="1"/>
  <c r="S3242" i="1"/>
  <c r="S3559" i="1"/>
  <c r="S3121" i="1"/>
  <c r="S29" i="1"/>
  <c r="S2893" i="1"/>
  <c r="S2924" i="1"/>
  <c r="S1266" i="1"/>
  <c r="S1861" i="1"/>
  <c r="S1757" i="1"/>
  <c r="S2837" i="1"/>
  <c r="S1420" i="1"/>
  <c r="S2020" i="1"/>
  <c r="S1578" i="1"/>
  <c r="S2579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5" i="1"/>
  <c r="S3891" i="1"/>
  <c r="S2126" i="1"/>
  <c r="S1495" i="1"/>
  <c r="S3273" i="1"/>
  <c r="S3662" i="1"/>
  <c r="S1749" i="1"/>
  <c r="S3419" i="1"/>
  <c r="S3294" i="1"/>
  <c r="S2667" i="1"/>
  <c r="S3041" i="1"/>
  <c r="S3622" i="1"/>
  <c r="S3902" i="1"/>
  <c r="S3900" i="1"/>
  <c r="S3189" i="1"/>
  <c r="S3892" i="1"/>
  <c r="S3897" i="1"/>
  <c r="S2542" i="1"/>
  <c r="S2926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6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4" i="1"/>
  <c r="S1473" i="1"/>
  <c r="S895" i="1"/>
  <c r="S1320" i="1"/>
  <c r="S2064" i="1"/>
  <c r="S1413" i="1"/>
  <c r="S1553" i="1"/>
  <c r="S757" i="1"/>
  <c r="S382" i="1"/>
  <c r="S995" i="1"/>
  <c r="S2070" i="1"/>
  <c r="S1278" i="1"/>
  <c r="S1706" i="1"/>
  <c r="S2586" i="1"/>
  <c r="S1559" i="1"/>
  <c r="S1010" i="1"/>
  <c r="S1338" i="1"/>
  <c r="S2449" i="1"/>
  <c r="S1771" i="1"/>
  <c r="S2154" i="1"/>
  <c r="S639" i="1"/>
  <c r="S2324" i="1"/>
  <c r="S1158" i="1"/>
  <c r="S1743" i="1"/>
  <c r="S1802" i="1"/>
  <c r="S464" i="1"/>
  <c r="S1272" i="1"/>
  <c r="S1897" i="1"/>
  <c r="S1817" i="1"/>
  <c r="S2843" i="1"/>
  <c r="S900" i="1"/>
  <c r="S1128" i="1"/>
  <c r="S1435" i="1"/>
  <c r="S170" i="1"/>
  <c r="S1981" i="1"/>
  <c r="S2159" i="1"/>
  <c r="S1890" i="1"/>
  <c r="S839" i="1"/>
  <c r="S2862" i="1"/>
  <c r="S2833" i="1"/>
  <c r="S3288" i="1"/>
  <c r="S3093" i="1"/>
  <c r="S2432" i="1"/>
  <c r="S3517" i="1"/>
  <c r="S838" i="1"/>
  <c r="S3413" i="1"/>
  <c r="S2925" i="1"/>
  <c r="S3173" i="1"/>
  <c r="S3415" i="1"/>
  <c r="S1824" i="1"/>
  <c r="S3471" i="1"/>
  <c r="S3120" i="1"/>
  <c r="S2700" i="1"/>
  <c r="S3309" i="1"/>
  <c r="S537" i="1"/>
  <c r="S3063" i="1"/>
  <c r="S2028" i="1"/>
  <c r="S2627" i="1"/>
  <c r="S3826" i="1"/>
  <c r="S2597" i="1"/>
  <c r="S2937" i="1"/>
  <c r="S2591" i="1"/>
  <c r="S1226" i="1"/>
  <c r="S3651" i="1"/>
  <c r="S1621" i="1"/>
  <c r="S3621" i="1"/>
  <c r="S3834" i="1"/>
  <c r="S2756" i="1"/>
  <c r="S3086" i="1"/>
  <c r="S3286" i="1"/>
  <c r="S3367" i="1"/>
  <c r="S3620" i="1"/>
  <c r="S3092" i="1"/>
  <c r="S2107" i="1"/>
  <c r="S395" i="1"/>
  <c r="S422" i="1"/>
  <c r="S3400" i="1"/>
  <c r="S3174" i="1"/>
  <c r="S2705" i="1"/>
  <c r="S1165" i="1"/>
  <c r="S1459" i="1"/>
  <c r="S1052" i="1"/>
  <c r="S1411" i="1"/>
  <c r="S1577" i="1"/>
  <c r="S2994" i="1"/>
  <c r="S378" i="1"/>
  <c r="S3018" i="1"/>
  <c r="S2568" i="1"/>
  <c r="S1275" i="1"/>
  <c r="S2364" i="1"/>
  <c r="S1108" i="1"/>
  <c r="S1297" i="1"/>
  <c r="S1989" i="1"/>
  <c r="S968" i="1"/>
  <c r="S1702" i="1"/>
  <c r="S237" i="1"/>
  <c r="S2035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8" i="1"/>
  <c r="S485" i="1"/>
  <c r="S23" i="1"/>
  <c r="S150" i="1"/>
  <c r="S562" i="1"/>
  <c r="S662" i="1"/>
  <c r="S2743" i="1"/>
  <c r="S303" i="1"/>
  <c r="S1790" i="1"/>
  <c r="S1921" i="1"/>
  <c r="S2258" i="1"/>
  <c r="S2260" i="1"/>
  <c r="S1910" i="1"/>
  <c r="S2342" i="1"/>
  <c r="S2491" i="1"/>
  <c r="S1243" i="1"/>
  <c r="S1195" i="1"/>
  <c r="S926" i="1"/>
  <c r="S3505" i="1"/>
  <c r="S1987" i="1"/>
  <c r="S2429" i="1"/>
  <c r="S2826" i="1"/>
  <c r="S2739" i="1"/>
  <c r="S1720" i="1"/>
  <c r="S2343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1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4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6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71" i="1"/>
  <c r="S501" i="1"/>
  <c r="S2747" i="1"/>
  <c r="S1000" i="1"/>
  <c r="S1475" i="1"/>
  <c r="S1088" i="1"/>
  <c r="S1295" i="1"/>
  <c r="S3171" i="1"/>
  <c r="S3082" i="1"/>
  <c r="S2063" i="1"/>
  <c r="S3184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96" i="1"/>
  <c r="S3991" i="1"/>
  <c r="S2847" i="1"/>
  <c r="S3684" i="1"/>
  <c r="S3999" i="1"/>
  <c r="S3347" i="1"/>
  <c r="S3483" i="1"/>
  <c r="S2882" i="1"/>
  <c r="S3958" i="1"/>
  <c r="S3969" i="1"/>
  <c r="S3106" i="1"/>
  <c r="S4003" i="1"/>
  <c r="S4009" i="1"/>
  <c r="S3422" i="1"/>
  <c r="S3257" i="1"/>
  <c r="S3986" i="1"/>
  <c r="S3975" i="1"/>
  <c r="S4007" i="1"/>
  <c r="S2279" i="1"/>
  <c r="S3627" i="1"/>
  <c r="S4017" i="1"/>
  <c r="S3084" i="1"/>
  <c r="S3959" i="1"/>
  <c r="S4018" i="1"/>
  <c r="S4010" i="1"/>
  <c r="S1645" i="1"/>
  <c r="S2535" i="1"/>
  <c r="S3142" i="1"/>
  <c r="S3978" i="1"/>
  <c r="S3181" i="1"/>
  <c r="S4004" i="1"/>
  <c r="S2998" i="1"/>
  <c r="S3297" i="1"/>
  <c r="S3530" i="1"/>
  <c r="S3987" i="1"/>
  <c r="S2818" i="1"/>
  <c r="S4002" i="1"/>
  <c r="S3961" i="1"/>
  <c r="S3973" i="1"/>
  <c r="S3256" i="1"/>
  <c r="S2052" i="1"/>
  <c r="S3201" i="1"/>
  <c r="S2727" i="1"/>
  <c r="S3558" i="1"/>
  <c r="S2475" i="1"/>
  <c r="S3974" i="1"/>
  <c r="S2334" i="1"/>
  <c r="S2706" i="1"/>
  <c r="S3385" i="1"/>
  <c r="S3955" i="1"/>
  <c r="S3423" i="1"/>
  <c r="S3997" i="1"/>
  <c r="S3299" i="1"/>
  <c r="S3610" i="1"/>
  <c r="S3972" i="1"/>
  <c r="S3534" i="1"/>
  <c r="S3960" i="1"/>
  <c r="S3998" i="1"/>
  <c r="S3981" i="1"/>
  <c r="S3970" i="1"/>
  <c r="S2969" i="1"/>
  <c r="S3265" i="1"/>
  <c r="S2966" i="1"/>
  <c r="S3794" i="1"/>
  <c r="S2264" i="1"/>
  <c r="S2160" i="1"/>
  <c r="S1065" i="1"/>
  <c r="S3379" i="1"/>
  <c r="S2710" i="1"/>
  <c r="S3795" i="1"/>
  <c r="S3022" i="1"/>
  <c r="S3808" i="1"/>
  <c r="S3412" i="1"/>
  <c r="S2711" i="1"/>
  <c r="S2812" i="1"/>
  <c r="S3577" i="1"/>
  <c r="S3821" i="1"/>
  <c r="S3576" i="1"/>
  <c r="S3818" i="1"/>
  <c r="S1704" i="1"/>
  <c r="S3647" i="1"/>
  <c r="S3649" i="1"/>
  <c r="S3556" i="1"/>
  <c r="S2832" i="1"/>
  <c r="S3648" i="1"/>
  <c r="S3790" i="1"/>
  <c r="S3643" i="1"/>
  <c r="S3644" i="1"/>
  <c r="S1901" i="1"/>
  <c r="S3444" i="1"/>
  <c r="S3618" i="1"/>
  <c r="S3619" i="1"/>
  <c r="S3799" i="1"/>
  <c r="S3397" i="1"/>
  <c r="S2215" i="1"/>
  <c r="S3314" i="1"/>
  <c r="S3809" i="1"/>
  <c r="S3283" i="1"/>
  <c r="S3800" i="1"/>
  <c r="S3515" i="1"/>
  <c r="S834" i="1"/>
  <c r="S282" i="1"/>
  <c r="S200" i="1"/>
  <c r="S1469" i="1"/>
  <c r="S786" i="1"/>
  <c r="S802" i="1"/>
  <c r="S672" i="1"/>
  <c r="S2729" i="1"/>
  <c r="S666" i="1"/>
  <c r="S521" i="1"/>
  <c r="S630" i="1"/>
  <c r="S2461" i="1"/>
  <c r="S1217" i="1"/>
  <c r="S231" i="1"/>
  <c r="S2640" i="1"/>
  <c r="S1622" i="1"/>
  <c r="S357" i="1"/>
  <c r="S1073" i="1"/>
  <c r="S272" i="1"/>
  <c r="S792" i="1"/>
  <c r="S867" i="1"/>
  <c r="S1450" i="1"/>
  <c r="S1754" i="1"/>
  <c r="S1778" i="1"/>
  <c r="S2198" i="1"/>
  <c r="S1707" i="1"/>
  <c r="S2234" i="1"/>
  <c r="S1809" i="1"/>
  <c r="S2151" i="1"/>
  <c r="S2329" i="1"/>
  <c r="S2558" i="1"/>
  <c r="S705" i="1"/>
  <c r="S1912" i="1"/>
  <c r="S1182" i="1"/>
  <c r="S1647" i="1"/>
  <c r="S1443" i="1"/>
  <c r="S2188" i="1"/>
  <c r="S704" i="1"/>
  <c r="S2763" i="1"/>
  <c r="S1911" i="1"/>
  <c r="S1237" i="1"/>
  <c r="S2357" i="1"/>
  <c r="S2203" i="1"/>
  <c r="S1284" i="1"/>
  <c r="S1851" i="1"/>
  <c r="S2469" i="1"/>
  <c r="S2097" i="1"/>
  <c r="S1486" i="1"/>
  <c r="S1209" i="1"/>
  <c r="S2590" i="1"/>
  <c r="S2665" i="1"/>
  <c r="S2493" i="1"/>
  <c r="S331" i="1"/>
  <c r="S2085" i="1"/>
  <c r="S1934" i="1"/>
  <c r="S1017" i="1"/>
  <c r="S1239" i="1"/>
  <c r="S2308" i="1"/>
  <c r="S831" i="1"/>
  <c r="S2528" i="1"/>
  <c r="S2863" i="1"/>
  <c r="S3169" i="1"/>
  <c r="S3801" i="1"/>
  <c r="S3783" i="1"/>
  <c r="S3811" i="1"/>
  <c r="S3380" i="1"/>
  <c r="S3781" i="1"/>
  <c r="S3791" i="1"/>
  <c r="S2373" i="1"/>
  <c r="S3195" i="1"/>
  <c r="S3777" i="1"/>
  <c r="S3820" i="1"/>
  <c r="S3776" i="1"/>
  <c r="S2956" i="1"/>
  <c r="S2388" i="1"/>
  <c r="S3789" i="1"/>
  <c r="S1983" i="1"/>
  <c r="S3817" i="1"/>
  <c r="S3226" i="1"/>
  <c r="S3778" i="1"/>
  <c r="S550" i="1"/>
  <c r="S1184" i="1"/>
  <c r="S2129" i="1"/>
  <c r="S878" i="1"/>
  <c r="S844" i="1"/>
  <c r="S1236" i="1"/>
  <c r="S1301" i="1"/>
  <c r="S1268" i="1"/>
  <c r="S972" i="1"/>
  <c r="S955" i="1"/>
  <c r="S1235" i="1"/>
  <c r="S1171" i="1"/>
  <c r="S810" i="1"/>
  <c r="S1832" i="1"/>
  <c r="S399" i="1"/>
  <c r="S3388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4" i="1"/>
  <c r="S947" i="1"/>
  <c r="S1360" i="1"/>
  <c r="S1489" i="1"/>
  <c r="S1751" i="1"/>
  <c r="S1374" i="1"/>
  <c r="S1806" i="1"/>
  <c r="S2476" i="1"/>
  <c r="S2299" i="1"/>
  <c r="S2153" i="1"/>
  <c r="S2410" i="1"/>
  <c r="S1555" i="1"/>
  <c r="S3779" i="1"/>
  <c r="S3196" i="1"/>
  <c r="S3792" i="1"/>
  <c r="S3782" i="1"/>
  <c r="S3131" i="1"/>
  <c r="S3784" i="1"/>
  <c r="S3081" i="1"/>
  <c r="S3284" i="1"/>
  <c r="S3034" i="1"/>
  <c r="S3246" i="1"/>
  <c r="S2910" i="1"/>
  <c r="S3785" i="1"/>
  <c r="S3810" i="1"/>
  <c r="S3802" i="1"/>
  <c r="S3780" i="1"/>
  <c r="S3803" i="1"/>
  <c r="S3796" i="1"/>
  <c r="S3815" i="1"/>
  <c r="S2873" i="1"/>
  <c r="S3269" i="1"/>
  <c r="S2652" i="1"/>
  <c r="S3641" i="1"/>
  <c r="S3579" i="1"/>
  <c r="S3804" i="1"/>
  <c r="S3281" i="1"/>
  <c r="S3578" i="1"/>
  <c r="S2219" i="1"/>
  <c r="S2931" i="1"/>
  <c r="S3575" i="1"/>
  <c r="S3819" i="1"/>
  <c r="S3398" i="1"/>
  <c r="S3282" i="1"/>
  <c r="S3805" i="1"/>
  <c r="S3642" i="1"/>
  <c r="S1963" i="1"/>
  <c r="S812" i="1"/>
  <c r="S3172" i="1"/>
  <c r="S2242" i="1"/>
  <c r="S3162" i="1"/>
  <c r="S1412" i="1"/>
  <c r="S1458" i="1"/>
  <c r="S216" i="1"/>
  <c r="S1978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2" i="1"/>
  <c r="S3957" i="1"/>
  <c r="S17" i="1"/>
  <c r="S1860" i="1"/>
  <c r="S1835" i="1"/>
  <c r="S192" i="1"/>
  <c r="S3354" i="1"/>
  <c r="S3111" i="1"/>
  <c r="S3077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7" i="1"/>
  <c r="S2360" i="1"/>
  <c r="S1714" i="1"/>
  <c r="S1598" i="1"/>
  <c r="S1453" i="1"/>
  <c r="S658" i="1"/>
  <c r="S374" i="1"/>
  <c r="S1937" i="1"/>
  <c r="S2307" i="1"/>
  <c r="S1423" i="1"/>
  <c r="S2282" i="1"/>
  <c r="S3053" i="1"/>
  <c r="S2874" i="1"/>
  <c r="S3252" i="1"/>
  <c r="S2002" i="1"/>
  <c r="S3351" i="1"/>
  <c r="S2466" i="1"/>
  <c r="S3514" i="1"/>
  <c r="S3786" i="1"/>
  <c r="S3797" i="1"/>
  <c r="S3205" i="1"/>
  <c r="S3645" i="1"/>
  <c r="S790" i="1"/>
  <c r="S3355" i="1"/>
  <c r="S3411" i="1"/>
  <c r="S3336" i="1"/>
  <c r="S3646" i="1"/>
  <c r="S3209" i="1"/>
  <c r="S1434" i="1"/>
  <c r="S997" i="1"/>
  <c r="S3395" i="1"/>
  <c r="S3822" i="1"/>
  <c r="S3213" i="1"/>
  <c r="S2055" i="1"/>
  <c r="S1418" i="1"/>
  <c r="S195" i="1"/>
  <c r="S2254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1" i="1"/>
  <c r="S3361" i="1"/>
  <c r="S2500" i="1"/>
  <c r="S3932" i="1"/>
  <c r="S2442" i="1"/>
  <c r="S1988" i="1"/>
  <c r="S2462" i="1"/>
  <c r="S3042" i="1"/>
  <c r="S3261" i="1"/>
  <c r="S3099" i="1"/>
  <c r="S3949" i="1"/>
  <c r="S3943" i="1"/>
  <c r="S2637" i="1"/>
  <c r="S2777" i="1"/>
  <c r="S3928" i="1"/>
  <c r="S2891" i="1"/>
  <c r="S2315" i="1"/>
  <c r="S3528" i="1"/>
  <c r="S2929" i="1"/>
  <c r="S3115" i="1"/>
  <c r="S3936" i="1"/>
  <c r="S3353" i="1"/>
  <c r="S3421" i="1"/>
  <c r="S3165" i="1"/>
  <c r="S3321" i="1"/>
  <c r="S3941" i="1"/>
  <c r="S3137" i="1"/>
  <c r="S3369" i="1"/>
  <c r="S2354" i="1"/>
  <c r="S3624" i="1"/>
  <c r="S1841" i="1"/>
  <c r="S3921" i="1"/>
  <c r="S3930" i="1"/>
  <c r="S3668" i="1"/>
  <c r="S2620" i="1"/>
  <c r="S3030" i="1"/>
  <c r="S2021" i="1"/>
  <c r="S3527" i="1"/>
  <c r="S2131" i="1"/>
  <c r="S3262" i="1"/>
  <c r="S3915" i="1"/>
  <c r="S2173" i="1"/>
  <c r="S2229" i="1"/>
  <c r="S2253" i="1"/>
  <c r="S913" i="1"/>
  <c r="S1129" i="1"/>
  <c r="S1574" i="1"/>
  <c r="S2232" i="1"/>
  <c r="S1862" i="1"/>
  <c r="S1538" i="1"/>
  <c r="S1498" i="1"/>
  <c r="S1863" i="1"/>
  <c r="S1803" i="1"/>
  <c r="S656" i="1"/>
  <c r="S3193" i="1"/>
  <c r="S2501" i="1"/>
  <c r="S2391" i="1"/>
  <c r="S816" i="1"/>
  <c r="S1161" i="1"/>
  <c r="S1033" i="1"/>
  <c r="S2168" i="1"/>
  <c r="S2537" i="1"/>
  <c r="S1529" i="1"/>
  <c r="S576" i="1"/>
  <c r="S2249" i="1"/>
  <c r="S2722" i="1"/>
  <c r="S1442" i="1"/>
  <c r="S970" i="1"/>
  <c r="S1238" i="1"/>
  <c r="S1672" i="1"/>
  <c r="S1625" i="1"/>
  <c r="S726" i="1"/>
  <c r="S1048" i="1"/>
  <c r="S1388" i="1"/>
  <c r="S2033" i="1"/>
  <c r="S2593" i="1"/>
  <c r="S1274" i="1"/>
  <c r="S2480" i="1"/>
  <c r="S677" i="1"/>
  <c r="S1126" i="1"/>
  <c r="S2878" i="1"/>
  <c r="S2371" i="1"/>
  <c r="S1019" i="1"/>
  <c r="S3076" i="1"/>
  <c r="S2486" i="1"/>
  <c r="S1514" i="1"/>
  <c r="S1801" i="1"/>
  <c r="S1726" i="1"/>
  <c r="S740" i="1"/>
  <c r="S1637" i="1"/>
  <c r="S1560" i="1"/>
  <c r="S1451" i="1"/>
  <c r="S1591" i="1"/>
  <c r="S1582" i="1"/>
  <c r="S2155" i="1"/>
  <c r="S1946" i="1"/>
  <c r="S2694" i="1"/>
  <c r="S2435" i="1"/>
  <c r="S1727" i="1"/>
  <c r="S1348" i="1"/>
  <c r="S1658" i="1"/>
  <c r="S3548" i="1"/>
  <c r="S4091" i="1"/>
  <c r="S4095" i="1"/>
  <c r="S3386" i="1"/>
  <c r="S1738" i="1"/>
  <c r="S4065" i="1"/>
  <c r="S4089" i="1"/>
  <c r="S3217" i="1"/>
  <c r="S3600" i="1"/>
  <c r="S2829" i="1"/>
  <c r="S4076" i="1"/>
  <c r="S3154" i="1"/>
  <c r="S4061" i="1"/>
  <c r="S2746" i="1"/>
  <c r="S2850" i="1"/>
  <c r="S3033" i="1"/>
  <c r="S890" i="1"/>
  <c r="S4098" i="1"/>
  <c r="S3364" i="1"/>
  <c r="S2885" i="1"/>
  <c r="S3188" i="1"/>
  <c r="S3258" i="1"/>
  <c r="S3462" i="1"/>
  <c r="S3343" i="1"/>
  <c r="S4087" i="1"/>
  <c r="S3324" i="1"/>
  <c r="S2671" i="1"/>
  <c r="S967" i="1"/>
  <c r="S3002" i="1"/>
  <c r="S2495" i="1"/>
  <c r="S2704" i="1"/>
  <c r="S4079" i="1"/>
  <c r="S2386" i="1"/>
  <c r="S2879" i="1"/>
  <c r="S3562" i="1"/>
  <c r="S4024" i="1"/>
  <c r="S2549" i="1"/>
  <c r="S3233" i="1"/>
  <c r="S3390" i="1"/>
  <c r="S1607" i="1"/>
  <c r="S4070" i="1"/>
  <c r="S2900" i="1"/>
  <c r="S1936" i="1"/>
  <c r="S2992" i="1"/>
  <c r="S3060" i="1"/>
  <c r="S3552" i="1"/>
  <c r="S3594" i="1"/>
  <c r="S4034" i="1"/>
  <c r="S2257" i="1"/>
  <c r="S3452" i="1"/>
  <c r="S2876" i="1"/>
  <c r="S2687" i="1"/>
  <c r="S3429" i="1"/>
  <c r="S4031" i="1"/>
  <c r="S3441" i="1"/>
  <c r="S2576" i="1"/>
  <c r="S2638" i="1"/>
  <c r="S2827" i="1"/>
  <c r="S4053" i="1"/>
  <c r="S1427" i="1"/>
  <c r="S3570" i="1"/>
  <c r="S3425" i="1"/>
  <c r="S3348" i="1"/>
  <c r="S3204" i="1"/>
  <c r="S2577" i="1"/>
  <c r="S2622" i="1"/>
  <c r="S3632" i="1"/>
  <c r="S2886" i="1"/>
  <c r="S3460" i="1"/>
  <c r="S3687" i="1"/>
  <c r="S2541" i="1"/>
  <c r="S1875" i="1"/>
  <c r="S3631" i="1"/>
  <c r="S3688" i="1"/>
  <c r="S2585" i="1"/>
  <c r="S3036" i="1"/>
  <c r="S2724" i="1"/>
  <c r="S2152" i="1"/>
  <c r="S3275" i="1"/>
  <c r="S2534" i="1"/>
  <c r="S3062" i="1"/>
  <c r="S2679" i="1"/>
  <c r="S2845" i="1"/>
  <c r="S330" i="1"/>
  <c r="S177" i="1"/>
  <c r="S1364" i="1"/>
  <c r="S1744" i="1"/>
  <c r="S2368" i="1"/>
  <c r="S823" i="1"/>
  <c r="S713" i="1"/>
  <c r="S2471" i="1"/>
  <c r="S1470" i="1"/>
  <c r="S1667" i="1"/>
  <c r="S1626" i="1"/>
  <c r="S1395" i="1"/>
  <c r="S2191" i="1"/>
  <c r="S1920" i="1"/>
  <c r="S1309" i="1"/>
  <c r="S814" i="1"/>
  <c r="S1633" i="1"/>
  <c r="S3689" i="1"/>
  <c r="S197" i="1"/>
  <c r="S4080" i="1"/>
  <c r="S3144" i="1"/>
  <c r="S4032" i="1"/>
  <c r="S3633" i="1"/>
  <c r="S2296" i="1"/>
  <c r="S3439" i="1"/>
  <c r="S3436" i="1"/>
  <c r="S4020" i="1"/>
  <c r="S2284" i="1"/>
  <c r="S2039" i="1"/>
  <c r="S2595" i="1"/>
  <c r="S4047" i="1"/>
  <c r="S2514" i="1"/>
  <c r="S2171" i="1"/>
  <c r="S2869" i="1"/>
  <c r="S4028" i="1"/>
  <c r="S4054" i="1"/>
  <c r="S4019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0" i="1"/>
  <c r="S1425" i="1"/>
  <c r="S2383" i="1"/>
  <c r="S1160" i="1"/>
  <c r="S1464" i="1"/>
  <c r="S1146" i="1"/>
  <c r="S1152" i="1"/>
  <c r="S42" i="1"/>
  <c r="S343" i="1"/>
  <c r="S598" i="1"/>
  <c r="S1688" i="1"/>
  <c r="S308" i="1"/>
  <c r="S2370" i="1"/>
  <c r="S230" i="1"/>
  <c r="S732" i="1"/>
  <c r="S775" i="1"/>
  <c r="S1504" i="1"/>
  <c r="S2353" i="1"/>
  <c r="S2145" i="1"/>
  <c r="S491" i="1"/>
  <c r="S130" i="1"/>
  <c r="S690" i="1"/>
  <c r="S157" i="1"/>
  <c r="S2038" i="1"/>
  <c r="S2680" i="1"/>
  <c r="S363" i="1"/>
  <c r="S880" i="1"/>
  <c r="S1537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8" i="1"/>
  <c r="S2101" i="1"/>
  <c r="S2196" i="1"/>
  <c r="S1250" i="1"/>
  <c r="S71" i="1"/>
  <c r="S311" i="1"/>
  <c r="S260" i="1"/>
  <c r="S2300" i="1"/>
  <c r="S2350" i="1"/>
  <c r="S381" i="1"/>
  <c r="S1478" i="1"/>
  <c r="S758" i="1"/>
  <c r="S1932" i="1"/>
  <c r="S475" i="1"/>
  <c r="S565" i="1"/>
  <c r="S1113" i="1"/>
  <c r="S528" i="1"/>
  <c r="S2497" i="1"/>
  <c r="S806" i="1"/>
  <c r="S1333" i="1"/>
  <c r="S2565" i="1"/>
  <c r="S2444" i="1"/>
  <c r="S3202" i="1"/>
  <c r="S3341" i="1"/>
  <c r="S4110" i="1"/>
  <c r="S3692" i="1"/>
  <c r="S4038" i="1"/>
  <c r="S4033" i="1"/>
  <c r="S3613" i="1"/>
  <c r="S2717" i="1"/>
  <c r="S2813" i="1"/>
  <c r="S4022" i="1"/>
  <c r="S935" i="1"/>
  <c r="S2610" i="1"/>
  <c r="S798" i="1"/>
  <c r="S3538" i="1"/>
  <c r="S193" i="1"/>
  <c r="S2978" i="1"/>
  <c r="S3004" i="1"/>
  <c r="S3039" i="1"/>
  <c r="S2815" i="1"/>
  <c r="S909" i="1"/>
  <c r="S3630" i="1"/>
  <c r="S2551" i="1"/>
  <c r="S3443" i="1"/>
  <c r="S2184" i="1"/>
  <c r="S2092" i="1"/>
  <c r="S3117" i="1"/>
  <c r="S3210" i="1"/>
  <c r="S648" i="1"/>
  <c r="S2781" i="1"/>
  <c r="S1828" i="1"/>
  <c r="S4062" i="1"/>
  <c r="S3251" i="1"/>
  <c r="S2701" i="1"/>
  <c r="S2589" i="1"/>
  <c r="S3301" i="1"/>
  <c r="S3073" i="1"/>
  <c r="S3066" i="1"/>
  <c r="S1031" i="1"/>
  <c r="S636" i="1"/>
  <c r="S2470" i="1"/>
  <c r="S2237" i="1"/>
  <c r="S2397" i="1"/>
  <c r="S3426" i="1"/>
  <c r="S3302" i="1"/>
  <c r="S2472" i="1"/>
  <c r="S1995" i="1"/>
  <c r="S1986" i="1"/>
  <c r="S2871" i="1"/>
  <c r="S1961" i="1"/>
  <c r="S2849" i="1"/>
  <c r="S971" i="1"/>
  <c r="S3502" i="1"/>
  <c r="S2236" i="1"/>
  <c r="S1718" i="1"/>
  <c r="S3333" i="1"/>
  <c r="S855" i="1"/>
  <c r="S3406" i="1"/>
  <c r="S941" i="1"/>
  <c r="S3537" i="1"/>
  <c r="S1110" i="1"/>
  <c r="S2658" i="1"/>
  <c r="S1219" i="1"/>
  <c r="S4029" i="1"/>
  <c r="S2848" i="1"/>
  <c r="S2734" i="1"/>
  <c r="S3703" i="1"/>
  <c r="S2066" i="1"/>
  <c r="S3591" i="1"/>
  <c r="S3064" i="1"/>
  <c r="S3545" i="1"/>
  <c r="S3090" i="1"/>
  <c r="S97" i="1"/>
  <c r="S3404" i="1"/>
  <c r="S4021" i="1"/>
  <c r="S2323" i="1"/>
  <c r="S4026" i="1"/>
  <c r="S478" i="1"/>
  <c r="S3547" i="1"/>
  <c r="S2785" i="1"/>
  <c r="S2552" i="1"/>
  <c r="S3536" i="1"/>
  <c r="S2647" i="1"/>
  <c r="S2939" i="1"/>
  <c r="S3013" i="1"/>
  <c r="S2562" i="1"/>
  <c r="S3306" i="1"/>
  <c r="S4114" i="1"/>
  <c r="S1628" i="1"/>
  <c r="S3152" i="1"/>
  <c r="S2897" i="1"/>
  <c r="S3326" i="1"/>
  <c r="S4100" i="1"/>
  <c r="S884" i="1"/>
  <c r="S4039" i="1"/>
  <c r="S1125" i="1"/>
  <c r="S358" i="1"/>
  <c r="S1740" i="1"/>
  <c r="S2180" i="1"/>
  <c r="S1394" i="1"/>
  <c r="S1399" i="1"/>
  <c r="S1752" i="1"/>
  <c r="S719" i="1"/>
  <c r="S854" i="1"/>
  <c r="S747" i="1"/>
  <c r="S1059" i="1"/>
  <c r="S1316" i="1"/>
  <c r="S1042" i="1"/>
  <c r="S1904" i="1"/>
  <c r="S1224" i="1"/>
  <c r="S1830" i="1"/>
  <c r="S1157" i="1"/>
  <c r="S534" i="1"/>
  <c r="S1636" i="1"/>
  <c r="S2216" i="1"/>
  <c r="S142" i="1"/>
  <c r="S1409" i="1"/>
  <c r="S1512" i="1"/>
  <c r="S813" i="1"/>
  <c r="S1774" i="1"/>
  <c r="S879" i="1"/>
  <c r="S1759" i="1"/>
  <c r="S695" i="1"/>
  <c r="S1540" i="1"/>
  <c r="S1080" i="1"/>
  <c r="S1792" i="1"/>
  <c r="S1576" i="1"/>
  <c r="S1665" i="1"/>
  <c r="S1204" i="1"/>
  <c r="S2121" i="1"/>
  <c r="S2643" i="1"/>
  <c r="S914" i="1"/>
  <c r="S1619" i="1"/>
  <c r="S1221" i="1"/>
  <c r="S2372" i="1"/>
  <c r="S1468" i="1"/>
  <c r="S456" i="1"/>
  <c r="S3061" i="1"/>
  <c r="S929" i="1"/>
  <c r="S4077" i="1"/>
  <c r="S3025" i="1"/>
  <c r="S3122" i="1"/>
  <c r="S2609" i="1"/>
  <c r="S4052" i="1"/>
  <c r="S1849" i="1"/>
  <c r="S1971" i="1"/>
  <c r="S2255" i="1"/>
  <c r="S3100" i="1"/>
  <c r="S1652" i="1"/>
  <c r="S3686" i="1"/>
  <c r="S3434" i="1"/>
  <c r="S1618" i="1"/>
  <c r="S2916" i="1"/>
  <c r="S4107" i="1"/>
  <c r="S2877" i="1"/>
  <c r="S4073" i="1"/>
  <c r="S1680" i="1"/>
  <c r="S1144" i="1"/>
  <c r="S643" i="1"/>
  <c r="S1361" i="1"/>
  <c r="S309" i="1"/>
  <c r="S1169" i="1"/>
  <c r="S1013" i="1"/>
  <c r="S593" i="1"/>
  <c r="S234" i="1"/>
  <c r="S1905" i="1"/>
  <c r="S1136" i="1"/>
  <c r="S594" i="1"/>
  <c r="S418" i="1"/>
  <c r="S525" i="1"/>
  <c r="S1293" i="1"/>
  <c r="S1510" i="1"/>
  <c r="S1432" i="1"/>
  <c r="S273" i="1"/>
  <c r="S1866" i="1"/>
  <c r="S2205" i="1"/>
  <c r="S2105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7" i="1"/>
  <c r="S574" i="1"/>
  <c r="S1820" i="1"/>
  <c r="S898" i="1"/>
  <c r="S349" i="1"/>
  <c r="S1083" i="1"/>
  <c r="S1457" i="1"/>
  <c r="S582" i="1"/>
  <c r="S1604" i="1"/>
  <c r="S1666" i="1"/>
  <c r="S1246" i="1"/>
  <c r="S856" i="1"/>
  <c r="S516" i="1"/>
  <c r="S1675" i="1"/>
  <c r="S827" i="1"/>
  <c r="S1959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11" i="1"/>
  <c r="S727" i="1"/>
  <c r="S2538" i="1"/>
  <c r="S1723" i="1"/>
  <c r="S2616" i="1"/>
  <c r="S2856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4" i="1"/>
  <c r="S2298" i="1"/>
  <c r="S1270" i="1"/>
  <c r="S2630" i="1"/>
  <c r="S953" i="1"/>
  <c r="S1613" i="1"/>
  <c r="S1703" i="1"/>
  <c r="S1755" i="1"/>
  <c r="S2009" i="1"/>
  <c r="S1249" i="1"/>
  <c r="S618" i="1"/>
  <c r="S2270" i="1"/>
  <c r="S1696" i="1"/>
  <c r="S2646" i="1"/>
  <c r="S1690" i="1"/>
  <c r="S2648" i="1"/>
  <c r="S1447" i="1"/>
  <c r="S2201" i="1"/>
  <c r="S2080" i="1"/>
  <c r="S2718" i="1"/>
  <c r="S829" i="1"/>
  <c r="S2456" i="1"/>
  <c r="S1642" i="1"/>
  <c r="S2243" i="1"/>
  <c r="S2041" i="1"/>
  <c r="S1133" i="1"/>
  <c r="S1018" i="1"/>
  <c r="S1377" i="1"/>
  <c r="S1102" i="1"/>
  <c r="S1177" i="1"/>
  <c r="S2904" i="1"/>
  <c r="S1610" i="1"/>
  <c r="S514" i="1"/>
  <c r="S805" i="1"/>
  <c r="S1291" i="1"/>
  <c r="S1446" i="1"/>
  <c r="S991" i="1"/>
  <c r="S2231" i="1"/>
  <c r="S1225" i="1"/>
  <c r="S2545" i="1"/>
  <c r="S2024" i="1"/>
  <c r="S1733" i="1"/>
  <c r="S1071" i="1"/>
  <c r="S2074" i="1"/>
  <c r="S1379" i="1"/>
  <c r="S1164" i="1"/>
  <c r="S1101" i="1"/>
  <c r="S2048" i="1"/>
  <c r="S1527" i="1"/>
  <c r="S1782" i="1"/>
  <c r="S2082" i="1"/>
  <c r="S1884" i="1"/>
  <c r="S696" i="1"/>
  <c r="S1273" i="1"/>
  <c r="S761" i="1"/>
  <c r="S1045" i="1"/>
  <c r="S2286" i="1"/>
  <c r="S859" i="1"/>
  <c r="S1493" i="1"/>
  <c r="S1657" i="1"/>
  <c r="S2276" i="1"/>
  <c r="S2411" i="1"/>
  <c r="S2317" i="1"/>
  <c r="S1141" i="1"/>
  <c r="S1984" i="1"/>
  <c r="S2872" i="1"/>
  <c r="S2327" i="1"/>
  <c r="S1900" i="1"/>
  <c r="S1369" i="1"/>
  <c r="S1561" i="1"/>
  <c r="S848" i="1"/>
  <c r="S835" i="1"/>
  <c r="S2605" i="1"/>
  <c r="S1846" i="1"/>
  <c r="S1505" i="1"/>
  <c r="S1300" i="1"/>
  <c r="S1398" i="1"/>
  <c r="S1926" i="1"/>
  <c r="S1015" i="1"/>
  <c r="S1914" i="1"/>
  <c r="S1833" i="1"/>
  <c r="S1402" i="1"/>
  <c r="S2061" i="1"/>
  <c r="S635" i="1"/>
  <c r="S2071" i="1"/>
  <c r="S2271" i="1"/>
  <c r="S2682" i="1"/>
  <c r="S2043" i="1"/>
  <c r="S2477" i="1"/>
  <c r="S2393" i="1"/>
  <c r="S2056" i="1"/>
  <c r="S2864" i="1"/>
  <c r="S1245" i="1"/>
  <c r="S2208" i="1"/>
  <c r="S724" i="1"/>
  <c r="S1573" i="1"/>
  <c r="S476" i="1"/>
  <c r="S1915" i="1"/>
  <c r="S2587" i="1"/>
  <c r="S2695" i="1"/>
  <c r="S725" i="1"/>
  <c r="S1811" i="1"/>
  <c r="S2310" i="1"/>
  <c r="S2583" i="1"/>
  <c r="S1472" i="1"/>
  <c r="S506" i="1"/>
  <c r="S1562" i="1"/>
  <c r="S2546" i="1"/>
  <c r="S1511" i="1"/>
  <c r="S2972" i="1"/>
  <c r="S1205" i="1"/>
  <c r="S2000" i="1"/>
  <c r="S1318" i="1"/>
  <c r="S1579" i="1"/>
  <c r="S2385" i="1"/>
  <c r="S711" i="1"/>
  <c r="S1466" i="1"/>
  <c r="S2801" i="1"/>
  <c r="S977" i="1"/>
  <c r="S268" i="1"/>
  <c r="S1310" i="1"/>
  <c r="S2102" i="1"/>
  <c r="S1858" i="1"/>
  <c r="S2982" i="1"/>
  <c r="S1796" i="1"/>
  <c r="S1917" i="1"/>
  <c r="S1789" i="1"/>
  <c r="S741" i="1"/>
  <c r="S680" i="1"/>
  <c r="S2268" i="1"/>
  <c r="S1116" i="1"/>
  <c r="S1541" i="1"/>
  <c r="S1655" i="1"/>
  <c r="S2032" i="1"/>
  <c r="S1121" i="1"/>
  <c r="S1670" i="1"/>
  <c r="S2903" i="1"/>
  <c r="S1954" i="1"/>
  <c r="S2425" i="1"/>
  <c r="S1919" i="1"/>
  <c r="S2289" i="1"/>
  <c r="S2294" i="1"/>
  <c r="S1758" i="1"/>
  <c r="S2150" i="1"/>
  <c r="S2487" i="1"/>
  <c r="S2540" i="1"/>
  <c r="S2076" i="1"/>
  <c r="S2772" i="1"/>
  <c r="S2519" i="1"/>
  <c r="S720" i="1"/>
  <c r="S1040" i="1"/>
  <c r="S1605" i="1"/>
  <c r="S2221" i="1"/>
  <c r="S2572" i="1"/>
  <c r="S2387" i="1"/>
  <c r="S2523" i="1"/>
  <c r="S2669" i="1"/>
  <c r="S692" i="1"/>
  <c r="S1149" i="1"/>
  <c r="S1854" i="1"/>
  <c r="S1244" i="1"/>
  <c r="S1542" i="1"/>
  <c r="S596" i="1"/>
  <c r="S1494" i="1"/>
  <c r="S2783" i="1"/>
  <c r="S2295" i="1"/>
  <c r="S1868" i="1"/>
  <c r="S1194" i="1"/>
  <c r="S1886" i="1"/>
  <c r="S2809" i="1"/>
  <c r="S2828" i="1"/>
  <c r="S1843" i="1"/>
  <c r="S1772" i="1"/>
  <c r="S1933" i="1"/>
  <c r="S1814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4" i="1"/>
  <c r="S1107" i="1"/>
  <c r="S1368" i="1"/>
  <c r="S2008" i="1"/>
  <c r="S2006" i="1"/>
  <c r="S1826" i="1"/>
  <c r="S2304" i="1"/>
  <c r="S2090" i="1"/>
  <c r="S1279" i="1"/>
  <c r="S1631" i="1"/>
  <c r="S2366" i="1"/>
  <c r="S1661" i="1"/>
  <c r="S1533" i="1"/>
  <c r="S685" i="1"/>
  <c r="S2995" i="1"/>
  <c r="S1490" i="1"/>
  <c r="S2400" i="1"/>
  <c r="S2084" i="1"/>
  <c r="S2367" i="1"/>
  <c r="S1456" i="1"/>
  <c r="S2636" i="1"/>
  <c r="S1520" i="1"/>
  <c r="S1708" i="1"/>
  <c r="S1331" i="1"/>
  <c r="S2023" i="1"/>
  <c r="S1878" i="1"/>
  <c r="S1891" i="1"/>
  <c r="S2604" i="1"/>
  <c r="S2135" i="1"/>
  <c r="S1230" i="1"/>
  <c r="S707" i="1"/>
  <c r="S2650" i="1"/>
  <c r="S1441" i="1"/>
  <c r="S919" i="1"/>
  <c r="S2012" i="1"/>
  <c r="S2539" i="1"/>
  <c r="S1612" i="1"/>
  <c r="S2190" i="1"/>
  <c r="S2256" i="1"/>
  <c r="S2571" i="1"/>
  <c r="S863" i="1"/>
  <c r="S1852" i="1"/>
  <c r="S2933" i="1"/>
  <c r="S2218" i="1"/>
  <c r="S1668" i="1"/>
  <c r="S2510" i="1"/>
  <c r="S2787" i="1"/>
  <c r="S2199" i="1"/>
  <c r="S1055" i="1"/>
  <c r="S2054" i="1"/>
  <c r="S1709" i="1"/>
  <c r="S2901" i="1"/>
  <c r="S2266" i="1"/>
  <c r="S208" i="1"/>
  <c r="S1813" i="1"/>
  <c r="S2339" i="1"/>
  <c r="S1646" i="1"/>
  <c r="S2078" i="1"/>
  <c r="S2482" i="1"/>
  <c r="S1032" i="1"/>
  <c r="S1046" i="1"/>
  <c r="S1729" i="1"/>
  <c r="S1781" i="1"/>
  <c r="S86" i="1"/>
  <c r="S2670" i="1"/>
  <c r="S2326" i="1"/>
  <c r="S1410" i="1"/>
  <c r="S1673" i="1"/>
  <c r="S2702" i="1"/>
  <c r="S2653" i="1"/>
  <c r="S2349" i="1"/>
  <c r="S2240" i="1"/>
  <c r="S1837" i="1"/>
  <c r="S2287" i="1"/>
  <c r="S2273" i="1"/>
  <c r="S1176" i="1"/>
  <c r="S1766" i="1"/>
  <c r="S1958" i="1"/>
  <c r="S2681" i="1"/>
  <c r="S1518" i="1"/>
  <c r="S982" i="1"/>
  <c r="S709" i="1"/>
  <c r="S3127" i="1"/>
  <c r="S2479" i="1"/>
  <c r="S2098" i="1"/>
  <c r="S2683" i="1"/>
  <c r="S2336" i="1"/>
  <c r="S2104" i="1"/>
  <c r="S1590" i="1"/>
  <c r="S1471" i="1"/>
  <c r="S1414" i="1"/>
  <c r="S1312" i="1"/>
  <c r="S819" i="1"/>
  <c r="S2569" i="1"/>
  <c r="S2968" i="1"/>
  <c r="S1154" i="1"/>
  <c r="S1180" i="1"/>
  <c r="S2213" i="1"/>
  <c r="S1683" i="1"/>
  <c r="S1452" i="1"/>
  <c r="S1893" i="1"/>
  <c r="S1519" i="1"/>
  <c r="S2235" i="1"/>
  <c r="S1669" i="1"/>
  <c r="S2278" i="1"/>
  <c r="S2346" i="1"/>
  <c r="S3490" i="1"/>
  <c r="S1839" i="1"/>
  <c r="S1328" i="1"/>
  <c r="S1674" i="1"/>
  <c r="S1436" i="1"/>
  <c r="S2709" i="1"/>
  <c r="S1344" i="1"/>
  <c r="S2614" i="1"/>
  <c r="S2464" i="1"/>
  <c r="S1554" i="1"/>
  <c r="S2031" i="1"/>
  <c r="S1429" i="1"/>
  <c r="S905" i="1"/>
  <c r="S2204" i="1"/>
  <c r="S1695" i="1"/>
  <c r="S1634" i="1"/>
  <c r="S1509" i="1"/>
  <c r="S2419" i="1"/>
  <c r="S1887" i="1"/>
  <c r="S2262" i="1"/>
  <c r="S657" i="1"/>
  <c r="S1461" i="1"/>
  <c r="S2361" i="1"/>
  <c r="S1565" i="1"/>
  <c r="S1502" i="1"/>
  <c r="S1521" i="1"/>
  <c r="S1305" i="1"/>
  <c r="S1918" i="1"/>
  <c r="S4027" i="1"/>
  <c r="S3628" i="1"/>
  <c r="S3699" i="1"/>
  <c r="S781" i="1"/>
  <c r="S3150" i="1"/>
  <c r="S1985" i="1"/>
  <c r="S1492" i="1"/>
  <c r="S2192" i="1"/>
  <c r="S4025" i="1"/>
  <c r="S2390" i="1"/>
  <c r="S2945" i="1"/>
  <c r="S3690" i="1"/>
  <c r="S3259" i="1"/>
  <c r="S4081" i="1"/>
  <c r="S3485" i="1"/>
  <c r="S4040" i="1"/>
  <c r="S2448" i="1"/>
  <c r="S3704" i="1"/>
  <c r="S2697" i="1"/>
  <c r="S3387" i="1"/>
  <c r="S204" i="1"/>
  <c r="S2478" i="1"/>
  <c r="S2684" i="1"/>
  <c r="S2661" i="1"/>
  <c r="S2492" i="1"/>
  <c r="S1896" i="1"/>
  <c r="S1648" i="1"/>
  <c r="S1036" i="1"/>
  <c r="S1117" i="1"/>
  <c r="S1780" i="1"/>
  <c r="S2089" i="1"/>
  <c r="S1524" i="1"/>
  <c r="S2905" i="1"/>
  <c r="S1449" i="1"/>
  <c r="S828" i="1"/>
  <c r="S2928" i="1"/>
  <c r="S2423" i="1"/>
  <c r="S2515" i="1"/>
  <c r="S2228" i="1"/>
  <c r="S1517" i="1"/>
  <c r="S2328" i="1"/>
  <c r="S2142" i="1"/>
  <c r="S2919" i="1"/>
  <c r="S1396" i="1"/>
  <c r="S1531" i="1"/>
  <c r="S1231" i="1"/>
  <c r="S1241" i="1"/>
  <c r="S3211" i="1"/>
  <c r="S2331" i="1"/>
  <c r="S590" i="1"/>
  <c r="S1864" i="1"/>
  <c r="S1784" i="1"/>
  <c r="S1437" i="1"/>
  <c r="S2269" i="1"/>
  <c r="S1285" i="1"/>
  <c r="S1349" i="1"/>
  <c r="S2318" i="1"/>
  <c r="S1118" i="1"/>
  <c r="S2797" i="1"/>
  <c r="S1178" i="1"/>
  <c r="S1465" i="1"/>
  <c r="S1391" i="1"/>
  <c r="S1970" i="1"/>
  <c r="S158" i="1"/>
  <c r="S2200" i="1"/>
  <c r="S2730" i="1"/>
  <c r="S1362" i="1"/>
  <c r="S1326" i="1"/>
  <c r="S1515" i="1"/>
  <c r="S1798" i="1"/>
  <c r="S1070" i="1"/>
  <c r="S1694" i="1"/>
  <c r="S2592" i="1"/>
  <c r="S2093" i="1"/>
  <c r="S1463" i="1"/>
  <c r="S2183" i="1"/>
  <c r="S2754" i="1"/>
  <c r="S1581" i="1"/>
  <c r="S1965" i="1"/>
  <c r="S1953" i="1"/>
  <c r="S1834" i="1"/>
  <c r="S2288" i="1"/>
  <c r="S1957" i="1"/>
  <c r="S2617" i="1"/>
  <c r="S631" i="1"/>
  <c r="S1874" i="1"/>
  <c r="S701" i="1"/>
  <c r="S1386" i="1"/>
  <c r="S2207" i="1"/>
  <c r="S1319" i="1"/>
  <c r="S2233" i="1"/>
  <c r="S2744" i="1"/>
  <c r="S1417" i="1"/>
  <c r="S1173" i="1"/>
  <c r="S2013" i="1"/>
  <c r="S1222" i="1"/>
  <c r="S1248" i="1"/>
  <c r="S2774" i="1"/>
  <c r="S1587" i="1"/>
  <c r="S1892" i="1"/>
  <c r="S1951" i="1"/>
  <c r="S2789" i="1"/>
  <c r="S3147" i="1"/>
  <c r="S2581" i="1"/>
  <c r="S3056" i="1"/>
  <c r="S4092" i="1"/>
  <c r="S2735" i="1"/>
  <c r="S3464" i="1"/>
  <c r="S3546" i="1"/>
  <c r="S3031" i="1"/>
  <c r="S2883" i="1"/>
  <c r="S2460" i="1"/>
  <c r="S2796" i="1"/>
  <c r="S4042" i="1"/>
  <c r="S3145" i="1"/>
  <c r="S4088" i="1"/>
  <c r="S4096" i="1"/>
  <c r="S3553" i="1"/>
  <c r="S2967" i="1"/>
  <c r="S3432" i="1"/>
  <c r="S1143" i="1"/>
  <c r="S2656" i="1"/>
  <c r="S1007" i="1"/>
  <c r="S2170" i="1"/>
  <c r="S2621" i="1"/>
  <c r="S1145" i="1"/>
  <c r="S1563" i="1"/>
  <c r="S2516" i="1"/>
  <c r="S1229" i="1"/>
  <c r="S1356" i="1"/>
  <c r="S2073" i="1"/>
  <c r="S1247" i="1"/>
  <c r="S1168" i="1"/>
  <c r="S2678" i="1"/>
  <c r="S2169" i="1"/>
  <c r="S1186" i="1"/>
  <c r="S2100" i="1"/>
  <c r="S851" i="1"/>
  <c r="S699" i="1"/>
  <c r="S1750" i="1"/>
  <c r="S1265" i="1"/>
  <c r="S2281" i="1"/>
  <c r="S1916" i="1"/>
  <c r="S2116" i="1"/>
  <c r="S1072" i="1"/>
  <c r="S1094" i="1"/>
  <c r="S1710" i="1"/>
  <c r="S1899" i="1"/>
  <c r="S794" i="1"/>
  <c r="S1592" i="1"/>
  <c r="S1692" i="1"/>
  <c r="S502" i="1"/>
  <c r="S1564" i="1"/>
  <c r="S1191" i="1"/>
  <c r="S1871" i="1"/>
  <c r="S2067" i="1"/>
  <c r="S2248" i="1"/>
  <c r="S1550" i="1"/>
  <c r="S938" i="1"/>
  <c r="S2799" i="1"/>
  <c r="S2686" i="1"/>
  <c r="S3089" i="1"/>
  <c r="S4048" i="1"/>
  <c r="S4093" i="1"/>
  <c r="S3363" i="1"/>
  <c r="S1286" i="1"/>
  <c r="S3304" i="1"/>
  <c r="S3550" i="1"/>
  <c r="S3691" i="1"/>
  <c r="S1100" i="1"/>
  <c r="S2337" i="1"/>
  <c r="S2760" i="1"/>
  <c r="S2417" i="1"/>
  <c r="S2737" i="1"/>
  <c r="S4082" i="1"/>
  <c r="S1742" i="1"/>
  <c r="S4066" i="1"/>
  <c r="S3611" i="1"/>
  <c r="S3592" i="1"/>
  <c r="S2713" i="1"/>
  <c r="S2369" i="1"/>
  <c r="S1881" i="1"/>
  <c r="S1962" i="1"/>
  <c r="S2445" i="1"/>
  <c r="S1791" i="1"/>
  <c r="S1821" i="1"/>
  <c r="S1829" i="1"/>
  <c r="S2362" i="1"/>
  <c r="S1972" i="1"/>
  <c r="S1808" i="1"/>
  <c r="S2618" i="1"/>
  <c r="S2303" i="1"/>
  <c r="S2731" i="1"/>
  <c r="S1378" i="1"/>
  <c r="S1076" i="1"/>
  <c r="S1639" i="1"/>
  <c r="S2880" i="1"/>
  <c r="S1119" i="1"/>
  <c r="S2511" i="1"/>
  <c r="S1223" i="1"/>
  <c r="S1185" i="1"/>
  <c r="S2675" i="1"/>
  <c r="S2936" i="1"/>
  <c r="S2649" i="1"/>
  <c r="S2202" i="1"/>
  <c r="S2133" i="1"/>
  <c r="S1467" i="1"/>
  <c r="S2823" i="1"/>
  <c r="S2405" i="1"/>
  <c r="S1867" i="1"/>
  <c r="S84" i="1"/>
  <c r="S1880" i="1"/>
  <c r="S3225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5" i="1"/>
  <c r="S1973" i="1"/>
  <c r="S3435" i="1"/>
  <c r="S3697" i="1"/>
  <c r="S2894" i="1"/>
  <c r="S3551" i="1"/>
  <c r="S3700" i="1"/>
  <c r="S2306" i="1"/>
  <c r="S3146" i="1"/>
  <c r="S3695" i="1"/>
  <c r="S4069" i="1"/>
  <c r="S3243" i="1"/>
  <c r="S2550" i="1"/>
  <c r="S3503" i="1"/>
  <c r="S2902" i="1"/>
  <c r="S3541" i="1"/>
  <c r="S2716" i="1"/>
  <c r="S2106" i="1"/>
  <c r="S3344" i="1"/>
  <c r="S4049" i="1"/>
  <c r="S4071" i="1"/>
  <c r="S4103" i="1"/>
  <c r="S4035" i="1"/>
  <c r="S1855" i="1"/>
  <c r="S2210" i="1"/>
  <c r="S3539" i="1"/>
  <c r="S4050" i="1"/>
  <c r="S2380" i="1"/>
  <c r="S3437" i="1"/>
  <c r="S4036" i="1"/>
  <c r="S4051" i="1"/>
  <c r="S4055" i="1"/>
  <c r="S4023" i="1"/>
  <c r="S4056" i="1"/>
  <c r="S3365" i="1"/>
  <c r="S2644" i="1"/>
  <c r="S3087" i="1"/>
  <c r="S1691" i="1"/>
  <c r="S2895" i="1"/>
  <c r="S4099" i="1"/>
  <c r="S667" i="1"/>
  <c r="S2663" i="1"/>
  <c r="S3307" i="1"/>
  <c r="S3009" i="1"/>
  <c r="S2723" i="1"/>
  <c r="S2452" i="1"/>
  <c r="S3075" i="1"/>
  <c r="S3050" i="1"/>
  <c r="S3431" i="1"/>
  <c r="S2114" i="1"/>
  <c r="S4094" i="1"/>
  <c r="S3614" i="1"/>
  <c r="S3005" i="1"/>
  <c r="S2347" i="1"/>
  <c r="S3020" i="1"/>
  <c r="S3231" i="1"/>
  <c r="S3047" i="1"/>
  <c r="S2993" i="1"/>
  <c r="S1568" i="1"/>
  <c r="S3693" i="1"/>
  <c r="S2374" i="1"/>
  <c r="S2399" i="1"/>
  <c r="S3599" i="1"/>
  <c r="S4090" i="1"/>
  <c r="S3542" i="1"/>
  <c r="S3085" i="1"/>
  <c r="S3168" i="1"/>
  <c r="S3049" i="1"/>
  <c r="S4083" i="1"/>
  <c r="S3238" i="1"/>
  <c r="S2141" i="1"/>
  <c r="S1765" i="1"/>
  <c r="S3486" i="1"/>
  <c r="S3484" i="1"/>
  <c r="S3433" i="1"/>
  <c r="S2543" i="1"/>
  <c r="S2714" i="1"/>
  <c r="S4057" i="1"/>
  <c r="S4067" i="1"/>
  <c r="S3694" i="1"/>
  <c r="S2277" i="1"/>
  <c r="S2639" i="1"/>
  <c r="S2174" i="1"/>
  <c r="S4043" i="1"/>
  <c r="S1715" i="1"/>
  <c r="S2769" i="1"/>
  <c r="S3593" i="1"/>
  <c r="S3501" i="1"/>
  <c r="S3303" i="1"/>
  <c r="S4097" i="1"/>
  <c r="S1976" i="1"/>
  <c r="S4074" i="1"/>
  <c r="S3596" i="1"/>
  <c r="S2984" i="1"/>
  <c r="S3126" i="1"/>
  <c r="S4037" i="1"/>
  <c r="S2045" i="1"/>
  <c r="S3430" i="1"/>
  <c r="S3685" i="1"/>
  <c r="S3427" i="1"/>
  <c r="S4046" i="1"/>
  <c r="S4041" i="1"/>
  <c r="S2742" i="1"/>
  <c r="S4072" i="1"/>
  <c r="S3561" i="1"/>
  <c r="S2556" i="1"/>
  <c r="S2854" i="1"/>
  <c r="S3325" i="1"/>
  <c r="S3450" i="1"/>
  <c r="S3327" i="1"/>
  <c r="S4058" i="1"/>
  <c r="S3067" i="1"/>
  <c r="S2861" i="1"/>
  <c r="S3323" i="1"/>
  <c r="S2753" i="1"/>
  <c r="S2654" i="1"/>
  <c r="S2954" i="1"/>
  <c r="S3500" i="1"/>
  <c r="S3046" i="1"/>
  <c r="S2955" i="1"/>
  <c r="S1346" i="1"/>
  <c r="S2825" i="1"/>
  <c r="S4102" i="1"/>
  <c r="S2582" i="1"/>
  <c r="S2177" i="1"/>
  <c r="S2950" i="1"/>
  <c r="S3101" i="1"/>
  <c r="S2719" i="1"/>
  <c r="S2214" i="1"/>
  <c r="S3010" i="1"/>
  <c r="S1350" i="1"/>
  <c r="S3156" i="1"/>
  <c r="S2557" i="1"/>
  <c r="S2691" i="1"/>
  <c r="S3026" i="1"/>
  <c r="S3371" i="1"/>
  <c r="S4084" i="1"/>
  <c r="S3221" i="1"/>
  <c r="S3151" i="1"/>
  <c r="S2645" i="1"/>
  <c r="S3612" i="1"/>
  <c r="S3597" i="1"/>
  <c r="S3219" i="1"/>
  <c r="S2688" i="1"/>
  <c r="S4085" i="1"/>
  <c r="S2513" i="1"/>
  <c r="S2246" i="1"/>
  <c r="S3540" i="1"/>
  <c r="S2715" i="1"/>
  <c r="S3440" i="1"/>
  <c r="S2970" i="1"/>
  <c r="S3705" i="1"/>
  <c r="S3342" i="1"/>
  <c r="S3629" i="1"/>
  <c r="S3598" i="1"/>
  <c r="S3245" i="1"/>
  <c r="S3203" i="1"/>
  <c r="S1991" i="1"/>
  <c r="S3466" i="1"/>
  <c r="S4105" i="1"/>
  <c r="S3407" i="1"/>
  <c r="S4063" i="1"/>
  <c r="S3696" i="1"/>
  <c r="S3218" i="1"/>
  <c r="S3118" i="1"/>
  <c r="S3059" i="1"/>
  <c r="S3391" i="1"/>
  <c r="S3149" i="1"/>
  <c r="S3074" i="1"/>
  <c r="S584" i="1"/>
  <c r="S4068" i="1"/>
  <c r="S3549" i="1"/>
  <c r="S2915" i="1"/>
  <c r="S4078" i="1"/>
  <c r="S2949" i="1"/>
  <c r="S2625" i="1"/>
  <c r="S4044" i="1"/>
  <c r="S2768" i="1"/>
  <c r="S4075" i="1"/>
  <c r="S2749" i="1"/>
  <c r="S984" i="1"/>
  <c r="S2977" i="1"/>
  <c r="S1373" i="1"/>
  <c r="S1603" i="1"/>
  <c r="S3187" i="1"/>
  <c r="S2840" i="1"/>
  <c r="S2851" i="1"/>
  <c r="S1713" i="1"/>
  <c r="S3451" i="1"/>
  <c r="S3449" i="1"/>
  <c r="S4111" i="1"/>
  <c r="S2940" i="1"/>
  <c r="S3698" i="1"/>
  <c r="S2712" i="1"/>
  <c r="S3102" i="1"/>
  <c r="S1557" i="1"/>
  <c r="S3472" i="1"/>
  <c r="S3702" i="1"/>
  <c r="S4108" i="1"/>
  <c r="S2265" i="1"/>
  <c r="S3103" i="1"/>
  <c r="S4064" i="1"/>
  <c r="S2418" i="1"/>
  <c r="S2473" i="1"/>
  <c r="S2481" i="1"/>
  <c r="S3155" i="1"/>
  <c r="S2914" i="1"/>
  <c r="S2860" i="1"/>
  <c r="S4106" i="1"/>
  <c r="S2690" i="1"/>
  <c r="S3048" i="1"/>
  <c r="S2773" i="1"/>
  <c r="S3394" i="1"/>
  <c r="S3428" i="1"/>
  <c r="S1534" i="1"/>
  <c r="S3366" i="1"/>
  <c r="S2733" i="1"/>
  <c r="S3012" i="1"/>
  <c r="S4045" i="1"/>
  <c r="S3604" i="1"/>
  <c r="S3350" i="1"/>
  <c r="S2498" i="1"/>
  <c r="S2615" i="1"/>
  <c r="S4101" i="1"/>
  <c r="S2163" i="1"/>
  <c r="S4113" i="1"/>
  <c r="S3595" i="1"/>
  <c r="S4086" i="1"/>
  <c r="S2804" i="1"/>
  <c r="S3616" i="1"/>
  <c r="S2489" i="1"/>
  <c r="S3544" i="1"/>
  <c r="S3543" i="1"/>
  <c r="S3311" i="1"/>
  <c r="S4060" i="1"/>
  <c r="S2946" i="1"/>
  <c r="S2923" i="1"/>
  <c r="S3372" i="1"/>
  <c r="S2964" i="1"/>
  <c r="S3461" i="1"/>
  <c r="S3244" i="1"/>
  <c r="S2503" i="1"/>
  <c r="S2468" i="1"/>
  <c r="S2767" i="1"/>
  <c r="S4059" i="1"/>
  <c r="S4030" i="1"/>
  <c r="S3305" i="1"/>
  <c r="S4112" i="1"/>
  <c r="S4104" i="1"/>
  <c r="S3045" i="1"/>
  <c r="S3148" i="1"/>
  <c r="S2555" i="1"/>
  <c r="S1760" i="1"/>
  <c r="S1397" i="1"/>
  <c r="S3332" i="1"/>
  <c r="S3247" i="1"/>
  <c r="S4109" i="1"/>
  <c r="S3170" i="1"/>
  <c r="S3158" i="1"/>
  <c r="S3701" i="1"/>
  <c r="S3615" i="1"/>
  <c r="S625" i="1"/>
  <c r="R531" i="1"/>
  <c r="R2655" i="1"/>
  <c r="R689" i="1"/>
  <c r="R145" i="1"/>
  <c r="R1252" i="1"/>
  <c r="R797" i="1"/>
  <c r="R764" i="1"/>
  <c r="R1403" i="1"/>
  <c r="R2573" i="1"/>
  <c r="R1549" i="1"/>
  <c r="R1008" i="1"/>
  <c r="R167" i="1"/>
  <c r="R1060" i="1"/>
  <c r="R999" i="1"/>
  <c r="R1815" i="1"/>
  <c r="R604" i="1"/>
  <c r="R2087" i="1"/>
  <c r="R257" i="1"/>
  <c r="R2211" i="1"/>
  <c r="R1902" i="1"/>
  <c r="R411" i="1"/>
  <c r="R2751" i="1"/>
  <c r="R1736" i="1"/>
  <c r="R220" i="1"/>
  <c r="R2463" i="1"/>
  <c r="R1929" i="1"/>
  <c r="R370" i="1"/>
  <c r="R602" i="1"/>
  <c r="R1371" i="1"/>
  <c r="R1311" i="1"/>
  <c r="R3489" i="1"/>
  <c r="R299" i="1"/>
  <c r="R1103" i="1"/>
  <c r="R1433" i="1"/>
  <c r="R2014" i="1"/>
  <c r="R796" i="1"/>
  <c r="R202" i="1"/>
  <c r="R1611" i="1"/>
  <c r="R251" i="1"/>
  <c r="R1877" i="1"/>
  <c r="R1909" i="1"/>
  <c r="R420" i="1"/>
  <c r="R269" i="1"/>
  <c r="R1908" i="1"/>
  <c r="R1016" i="1"/>
  <c r="R776" i="1"/>
  <c r="R1099" i="1"/>
  <c r="R1799" i="1"/>
  <c r="R607" i="1"/>
  <c r="R2598" i="1"/>
  <c r="R540" i="1"/>
  <c r="R626" i="1"/>
  <c r="R1462" i="1"/>
  <c r="R712" i="1"/>
  <c r="R654" i="1"/>
  <c r="R791" i="1"/>
  <c r="R517" i="1"/>
  <c r="R697" i="1"/>
  <c r="R417" i="1"/>
  <c r="R1215" i="1"/>
  <c r="R894" i="1"/>
  <c r="R1216" i="1"/>
  <c r="R1770" i="1"/>
  <c r="R1842" i="1"/>
  <c r="R886" i="1"/>
  <c r="R1735" i="1"/>
  <c r="R1753" i="1"/>
  <c r="R2485" i="1"/>
  <c r="R653" i="1"/>
  <c r="R2564" i="1"/>
  <c r="R1775" i="1"/>
  <c r="R1734" i="1"/>
  <c r="R2404" i="1"/>
  <c r="R2623" i="1"/>
  <c r="R1315" i="1"/>
  <c r="R2708" i="1"/>
  <c r="R2053" i="1"/>
  <c r="R2156" i="1"/>
  <c r="R2022" i="1"/>
  <c r="R572" i="1"/>
  <c r="R2109" i="1"/>
  <c r="R1329" i="1"/>
  <c r="R2958" i="1"/>
  <c r="R2676" i="1"/>
  <c r="R2091" i="1"/>
  <c r="R959" i="1"/>
  <c r="R1649" i="1"/>
  <c r="R1383" i="1"/>
  <c r="R925" i="1"/>
  <c r="R2674" i="1"/>
  <c r="R1384" i="1"/>
  <c r="R1122" i="1"/>
  <c r="R2275" i="1"/>
  <c r="R2889" i="1"/>
  <c r="R2707" i="1"/>
  <c r="R1994" i="1"/>
  <c r="R2738" i="1"/>
  <c r="R1428" i="1"/>
  <c r="R2042" i="1"/>
  <c r="R1183" i="1"/>
  <c r="R1404" i="1"/>
  <c r="R875" i="1"/>
  <c r="R2147" i="1"/>
  <c r="R2599" i="1"/>
  <c r="R1739" i="1"/>
  <c r="R1175" i="1"/>
  <c r="R873" i="1"/>
  <c r="R1372" i="1"/>
  <c r="R1788" i="1"/>
  <c r="R2001" i="1"/>
  <c r="R1093" i="1"/>
  <c r="R1139" i="1"/>
  <c r="R916" i="1"/>
  <c r="R1513" i="1"/>
  <c r="R2570" i="1"/>
  <c r="R1336" i="1"/>
  <c r="R1234" i="1"/>
  <c r="R1051" i="1"/>
  <c r="R1430" i="1"/>
  <c r="R3507" i="1"/>
  <c r="R3639" i="1"/>
  <c r="R3706" i="1"/>
  <c r="R3021" i="1"/>
  <c r="R3757" i="1"/>
  <c r="R3212" i="1"/>
  <c r="R2140" i="1"/>
  <c r="R2986" i="1"/>
  <c r="R1949" i="1"/>
  <c r="R3728" i="1"/>
  <c r="R3771" i="1"/>
  <c r="R3765" i="1"/>
  <c r="R876" i="1"/>
  <c r="R3719" i="1"/>
  <c r="R3751" i="1"/>
  <c r="R2757" i="1"/>
  <c r="R3758" i="1"/>
  <c r="R3720" i="1"/>
  <c r="R1207" i="1"/>
  <c r="R2685" i="1"/>
  <c r="R3715" i="1"/>
  <c r="R2185" i="1"/>
  <c r="R3512" i="1"/>
  <c r="R3750" i="1"/>
  <c r="R1848" i="1"/>
  <c r="R2810" i="1"/>
  <c r="R3091" i="1"/>
  <c r="R3743" i="1"/>
  <c r="R3334" i="1"/>
  <c r="R3160" i="1"/>
  <c r="R284" i="1"/>
  <c r="R3040" i="1"/>
  <c r="R3376" i="1"/>
  <c r="R2794" i="1"/>
  <c r="R3335" i="1"/>
  <c r="R3182" i="1"/>
  <c r="R1975" i="1"/>
  <c r="R3555" i="1"/>
  <c r="R3752" i="1"/>
  <c r="R3506" i="1"/>
  <c r="R3753" i="1"/>
  <c r="R3571" i="1"/>
  <c r="R2726" i="1"/>
  <c r="R3709" i="1"/>
  <c r="R2559" i="1"/>
  <c r="R3731" i="1"/>
  <c r="R1566" i="1"/>
  <c r="R3494" i="1"/>
  <c r="R2820" i="1"/>
  <c r="R2626" i="1"/>
  <c r="R2819" i="1"/>
  <c r="R3635" i="1"/>
  <c r="R3718" i="1"/>
  <c r="R3766" i="1"/>
  <c r="R3747" i="1"/>
  <c r="R2182" i="1"/>
  <c r="R3762" i="1"/>
  <c r="R2996" i="1"/>
  <c r="R3713" i="1"/>
  <c r="R2973" i="1"/>
  <c r="R2761" i="1"/>
  <c r="R2507" i="1"/>
  <c r="R3767" i="1"/>
  <c r="R1242" i="1"/>
  <c r="R3268" i="1"/>
  <c r="R1785" i="1"/>
  <c r="R3754" i="1"/>
  <c r="R2465" i="1"/>
  <c r="R3763" i="1"/>
  <c r="R2806" i="1"/>
  <c r="R3278" i="1"/>
  <c r="R2908" i="1"/>
  <c r="R3469" i="1"/>
  <c r="R3768" i="1"/>
  <c r="R3606" i="1"/>
  <c r="R3710" i="1"/>
  <c r="R2112" i="1"/>
  <c r="R2887" i="1"/>
  <c r="R2870" i="1"/>
  <c r="R3735" i="1"/>
  <c r="R2051" i="1"/>
  <c r="R2776" i="1"/>
  <c r="R3748" i="1"/>
  <c r="R2496" i="1"/>
  <c r="R52" i="1"/>
  <c r="R2181" i="1"/>
  <c r="R3733" i="1"/>
  <c r="R1818" i="1"/>
  <c r="R3721" i="1"/>
  <c r="R3727" i="1"/>
  <c r="R1543" i="1"/>
  <c r="R1777" i="1"/>
  <c r="R3637" i="1"/>
  <c r="R3453" i="1"/>
  <c r="R3636" i="1"/>
  <c r="R3511" i="1"/>
  <c r="R306" i="1"/>
  <c r="R612" i="1"/>
  <c r="R3128" i="1"/>
  <c r="R772" i="1"/>
  <c r="R2791" i="1"/>
  <c r="R3722" i="1"/>
  <c r="R3057" i="1"/>
  <c r="R3711" i="1"/>
  <c r="R3708" i="1"/>
  <c r="R3775" i="1"/>
  <c r="R2907" i="1"/>
  <c r="R3725" i="1"/>
  <c r="R3740" i="1"/>
  <c r="R3759" i="1"/>
  <c r="R3239" i="1"/>
  <c r="R3712" i="1"/>
  <c r="R3097" i="1"/>
  <c r="R3714" i="1"/>
  <c r="R2762" i="1"/>
  <c r="R3736" i="1"/>
  <c r="R3716" i="1"/>
  <c r="R3277" i="1"/>
  <c r="R3726" i="1"/>
  <c r="R2909" i="1"/>
  <c r="R483" i="1"/>
  <c r="R196" i="1"/>
  <c r="R530" i="1"/>
  <c r="R333" i="1"/>
  <c r="R1335" i="1"/>
  <c r="R1142" i="1"/>
  <c r="R519" i="1"/>
  <c r="R932" i="1"/>
  <c r="R96" i="1"/>
  <c r="R645" i="1"/>
  <c r="R261" i="1"/>
  <c r="R1251" i="1"/>
  <c r="R756" i="1"/>
  <c r="R2086" i="1"/>
  <c r="R305" i="1"/>
  <c r="R793" i="1"/>
  <c r="R444" i="1"/>
  <c r="R222" i="1"/>
  <c r="R137" i="1"/>
  <c r="R87" i="1"/>
  <c r="R675" i="1"/>
  <c r="R387" i="1"/>
  <c r="R1020" i="1"/>
  <c r="R291" i="1"/>
  <c r="R1024" i="1"/>
  <c r="R1066" i="1"/>
  <c r="R2117" i="1"/>
  <c r="R569" i="1"/>
  <c r="R1064" i="1"/>
  <c r="R54" i="1"/>
  <c r="R1400" i="1"/>
  <c r="R263" i="1"/>
  <c r="R1111" i="1"/>
  <c r="R1098" i="1"/>
  <c r="R973" i="1"/>
  <c r="R383" i="1"/>
  <c r="R1026" i="1"/>
  <c r="R118" i="1"/>
  <c r="R199" i="1"/>
  <c r="R314" i="1"/>
  <c r="R66" i="1"/>
  <c r="R942" i="1"/>
  <c r="R180" i="1"/>
  <c r="R402" i="1"/>
  <c r="R194" i="1"/>
  <c r="R255" i="1"/>
  <c r="R477" i="1"/>
  <c r="R320" i="1"/>
  <c r="R155" i="1"/>
  <c r="R493" i="1"/>
  <c r="R1202" i="1"/>
  <c r="R1014" i="1"/>
  <c r="R108" i="1"/>
  <c r="R322" i="1"/>
  <c r="R1187" i="1"/>
  <c r="R121" i="1"/>
  <c r="R289" i="1"/>
  <c r="R412" i="1"/>
  <c r="R56" i="1"/>
  <c r="R447" i="1"/>
  <c r="R337" i="1"/>
  <c r="R511" i="1"/>
  <c r="R721" i="1"/>
  <c r="R1296" i="1"/>
  <c r="R857" i="1"/>
  <c r="R736" i="1"/>
  <c r="R1580" i="1"/>
  <c r="R348" i="1"/>
  <c r="R580" i="1"/>
  <c r="R388" i="1"/>
  <c r="R2319" i="1"/>
  <c r="R398" i="1"/>
  <c r="R768" i="1"/>
  <c r="R449" i="1"/>
  <c r="R1352" i="1"/>
  <c r="R340" i="1"/>
  <c r="R466" i="1"/>
  <c r="R281" i="1"/>
  <c r="R539" i="1"/>
  <c r="R1054" i="1"/>
  <c r="R392" i="1"/>
  <c r="R225" i="1"/>
  <c r="R313" i="1"/>
  <c r="R939" i="1"/>
  <c r="R787" i="1"/>
  <c r="R153" i="1"/>
  <c r="R43" i="1"/>
  <c r="R1084" i="1"/>
  <c r="R105" i="1"/>
  <c r="R682" i="1"/>
  <c r="R227" i="1"/>
  <c r="R190" i="1"/>
  <c r="R70" i="1"/>
  <c r="R164" i="1"/>
  <c r="R710" i="1"/>
  <c r="R779" i="1"/>
  <c r="R292" i="1"/>
  <c r="R1536" i="1"/>
  <c r="R474" i="1"/>
  <c r="R956" i="1"/>
  <c r="R186" i="1"/>
  <c r="R1367" i="1"/>
  <c r="R144" i="1"/>
  <c r="R274" i="1"/>
  <c r="R238" i="1"/>
  <c r="R448" i="1"/>
  <c r="R467" i="1"/>
  <c r="R184" i="1"/>
  <c r="R694" i="1"/>
  <c r="R605" i="1"/>
  <c r="R297" i="1"/>
  <c r="R187" i="1"/>
  <c r="R623" i="1"/>
  <c r="R128" i="1"/>
  <c r="R1381" i="1"/>
  <c r="R198" i="1"/>
  <c r="R872" i="1"/>
  <c r="R328" i="1"/>
  <c r="R156" i="1"/>
  <c r="R339" i="1"/>
  <c r="R597" i="1"/>
  <c r="R217" i="1"/>
  <c r="R608" i="1"/>
  <c r="R765" i="1"/>
  <c r="R871" i="1"/>
  <c r="R503" i="1"/>
  <c r="R219" i="1"/>
  <c r="R693" i="1"/>
  <c r="R568" i="1"/>
  <c r="R911" i="1"/>
  <c r="R275" i="1"/>
  <c r="R39" i="1"/>
  <c r="R2780" i="1"/>
  <c r="R849" i="1"/>
  <c r="R860" i="1"/>
  <c r="R2600" i="1"/>
  <c r="R1660" i="1"/>
  <c r="R547" i="1"/>
  <c r="R1444" i="1"/>
  <c r="R457" i="1"/>
  <c r="R1049" i="1"/>
  <c r="R327" i="1"/>
  <c r="R2072" i="1"/>
  <c r="R1850" i="1"/>
  <c r="R368" i="1"/>
  <c r="R317" i="1"/>
  <c r="R2596" i="1"/>
  <c r="R100" i="1"/>
  <c r="R966" i="1"/>
  <c r="R63" i="1"/>
  <c r="R2363" i="1"/>
  <c r="R413" i="1"/>
  <c r="R436" i="1"/>
  <c r="R143" i="1"/>
  <c r="R1123" i="1"/>
  <c r="R664" i="1"/>
  <c r="R484" i="1"/>
  <c r="R570" i="1"/>
  <c r="R750" i="1"/>
  <c r="R390" i="1"/>
  <c r="R647" i="1"/>
  <c r="R154" i="1"/>
  <c r="R1600" i="1"/>
  <c r="R1120" i="1"/>
  <c r="R224" i="1"/>
  <c r="R1535" i="1"/>
  <c r="R1548" i="1"/>
  <c r="R1873" i="1"/>
  <c r="R992" i="1"/>
  <c r="R2525" i="1"/>
  <c r="R2189" i="1"/>
  <c r="R278" i="1"/>
  <c r="R1496" i="1"/>
  <c r="R556" i="1"/>
  <c r="R432" i="1"/>
  <c r="R2125" i="1"/>
  <c r="R2223" i="1"/>
  <c r="R683" i="1"/>
  <c r="R367" i="1"/>
  <c r="R843" i="1"/>
  <c r="R3487" i="1"/>
  <c r="R2838" i="1"/>
  <c r="R2732" i="1"/>
  <c r="R3019" i="1"/>
  <c r="R2965" i="1"/>
  <c r="R3563" i="1"/>
  <c r="R3051" i="1"/>
  <c r="R3746" i="1"/>
  <c r="R2532" i="1"/>
  <c r="R3755" i="1"/>
  <c r="R3438" i="1"/>
  <c r="R2748" i="1"/>
  <c r="R2619" i="1"/>
  <c r="R3760" i="1"/>
  <c r="R3068" i="1"/>
  <c r="R3605" i="1"/>
  <c r="R3769" i="1"/>
  <c r="R3744" i="1"/>
  <c r="R1944" i="1"/>
  <c r="R3773" i="1"/>
  <c r="R3573" i="1"/>
  <c r="R3774" i="1"/>
  <c r="R934" i="1"/>
  <c r="R3509" i="1"/>
  <c r="R3280" i="1"/>
  <c r="R3617" i="1"/>
  <c r="R2483" i="1"/>
  <c r="R3572" i="1"/>
  <c r="R3179" i="1"/>
  <c r="R3313" i="1"/>
  <c r="R2770" i="1"/>
  <c r="R3729" i="1"/>
  <c r="R2698" i="1"/>
  <c r="R3396" i="1"/>
  <c r="R3180" i="1"/>
  <c r="R3312" i="1"/>
  <c r="R3235" i="1"/>
  <c r="R3730" i="1"/>
  <c r="R2447" i="1"/>
  <c r="R3408" i="1"/>
  <c r="R3409" i="1"/>
  <c r="R3772" i="1"/>
  <c r="R3717" i="1"/>
  <c r="R2206" i="1"/>
  <c r="R3640" i="1"/>
  <c r="R3044" i="1"/>
  <c r="R3191" i="1"/>
  <c r="R1261" i="1"/>
  <c r="R3741" i="1"/>
  <c r="R3749" i="1"/>
  <c r="R3267" i="1"/>
  <c r="R948" i="1"/>
  <c r="R3038" i="1"/>
  <c r="R2427" i="1"/>
  <c r="R3638" i="1"/>
  <c r="R3761" i="1"/>
  <c r="R1193" i="1"/>
  <c r="R3764" i="1"/>
  <c r="R3737" i="1"/>
  <c r="R1196" i="1"/>
  <c r="R868" i="1"/>
  <c r="R1960" i="1"/>
  <c r="R3508" i="1"/>
  <c r="R885" i="1"/>
  <c r="R3032" i="1"/>
  <c r="R807" i="1"/>
  <c r="R3276" i="1"/>
  <c r="R3723" i="1"/>
  <c r="R3734" i="1"/>
  <c r="R2947" i="1"/>
  <c r="R3770" i="1"/>
  <c r="R3738" i="1"/>
  <c r="R3707" i="1"/>
  <c r="R3724" i="1"/>
  <c r="R3373" i="1"/>
  <c r="R3745" i="1"/>
  <c r="R3634" i="1"/>
  <c r="R3377" i="1"/>
  <c r="R1567" i="1"/>
  <c r="R1935" i="1"/>
  <c r="R2948" i="1"/>
  <c r="R3739" i="1"/>
  <c r="R2934" i="1"/>
  <c r="R3095" i="1"/>
  <c r="R2811" i="1"/>
  <c r="R3264" i="1"/>
  <c r="R2906" i="1"/>
  <c r="R2560" i="1"/>
  <c r="R2765" i="1"/>
  <c r="R3510" i="1"/>
  <c r="R3732" i="1"/>
  <c r="R3027" i="1"/>
  <c r="R3495" i="1"/>
  <c r="R923" i="1"/>
  <c r="R3279" i="1"/>
  <c r="R346" i="1"/>
  <c r="R3756" i="1"/>
  <c r="R2959" i="1"/>
  <c r="R3742" i="1"/>
  <c r="R1614" i="1"/>
  <c r="R1151" i="1"/>
  <c r="R1131" i="1"/>
  <c r="R1419" i="1"/>
  <c r="R1005" i="1"/>
  <c r="R1354" i="1"/>
  <c r="R609" i="1"/>
  <c r="R1996" i="1"/>
  <c r="R716" i="1"/>
  <c r="R2167" i="1"/>
  <c r="R2057" i="1"/>
  <c r="R1376" i="1"/>
  <c r="R1332" i="1"/>
  <c r="R591" i="1"/>
  <c r="R1903" i="1"/>
  <c r="R495" i="1"/>
  <c r="R1865" i="1"/>
  <c r="R1347" i="1"/>
  <c r="R1725" i="1"/>
  <c r="R526" i="1"/>
  <c r="R2672" i="1"/>
  <c r="R3677" i="1"/>
  <c r="R3424" i="1"/>
  <c r="R3672" i="1"/>
  <c r="R3216" i="1"/>
  <c r="R3569" i="1"/>
  <c r="R549" i="1"/>
  <c r="R3266" i="1"/>
  <c r="R3989" i="1"/>
  <c r="R3554" i="1"/>
  <c r="R3223" i="1"/>
  <c r="R3362" i="1"/>
  <c r="R1359" i="1"/>
  <c r="R3971" i="1"/>
  <c r="R3079" i="1"/>
  <c r="R2128" i="1"/>
  <c r="R3990" i="1"/>
  <c r="R2976" i="1"/>
  <c r="R2149" i="1"/>
  <c r="R4012" i="1"/>
  <c r="R3298" i="1"/>
  <c r="R3492" i="1"/>
  <c r="R3255" i="1"/>
  <c r="R3968" i="1"/>
  <c r="R3222" i="1"/>
  <c r="R3676" i="1"/>
  <c r="R3976" i="1"/>
  <c r="R3680" i="1"/>
  <c r="R3983" i="1"/>
  <c r="R2917" i="1"/>
  <c r="R3459" i="1"/>
  <c r="R3037" i="1"/>
  <c r="R3110" i="1"/>
  <c r="R4000" i="1"/>
  <c r="R2805" i="1"/>
  <c r="R3186" i="1"/>
  <c r="R2896" i="1"/>
  <c r="R3674" i="1"/>
  <c r="R3532" i="1"/>
  <c r="R3488" i="1"/>
  <c r="R3003" i="1"/>
  <c r="R3682" i="1"/>
  <c r="R4014" i="1"/>
  <c r="R3962" i="1"/>
  <c r="R3678" i="1"/>
  <c r="R3535" i="1"/>
  <c r="R3988" i="1"/>
  <c r="R3250" i="1"/>
  <c r="R1620" i="1"/>
  <c r="R2839" i="1"/>
  <c r="R3679" i="1"/>
  <c r="R2942" i="1"/>
  <c r="R3236" i="1"/>
  <c r="R2913" i="1"/>
  <c r="R3094" i="1"/>
  <c r="R3402" i="1"/>
  <c r="R2736" i="1"/>
  <c r="R3568" i="1"/>
  <c r="R3458" i="1"/>
  <c r="R2438" i="1"/>
  <c r="R3374" i="1"/>
  <c r="R3143" i="1"/>
  <c r="R3043" i="1"/>
  <c r="R3967" i="1"/>
  <c r="R2607" i="1"/>
  <c r="R4006" i="1"/>
  <c r="R3055" i="1"/>
  <c r="R3533" i="1"/>
  <c r="R4016" i="1"/>
  <c r="R2115" i="1"/>
  <c r="R3590" i="1"/>
  <c r="R3980" i="1"/>
  <c r="R3965" i="1"/>
  <c r="R3984" i="1"/>
  <c r="R573" i="1"/>
  <c r="R3985" i="1"/>
  <c r="R4013" i="1"/>
  <c r="R3992" i="1"/>
  <c r="R3241" i="1"/>
  <c r="R4015" i="1"/>
  <c r="R3670" i="1"/>
  <c r="R2846" i="1"/>
  <c r="R2888" i="1"/>
  <c r="R2808" i="1"/>
  <c r="R3966" i="1"/>
  <c r="R3993" i="1"/>
  <c r="R3977" i="1"/>
  <c r="R1256" i="1"/>
  <c r="R3166" i="1"/>
  <c r="R3994" i="1"/>
  <c r="R2803" i="1"/>
  <c r="R3531" i="1"/>
  <c r="R2524" i="1"/>
  <c r="R3979" i="1"/>
  <c r="R2209" i="1"/>
  <c r="R3681" i="1"/>
  <c r="R3626" i="1"/>
  <c r="R3603" i="1"/>
  <c r="R3963" i="1"/>
  <c r="R3468" i="1"/>
  <c r="R3671" i="1"/>
  <c r="R3123" i="1"/>
  <c r="R172" i="1"/>
  <c r="R22" i="1"/>
  <c r="R319" i="1"/>
  <c r="R112" i="1"/>
  <c r="R1063" i="1"/>
  <c r="R2309" i="1"/>
  <c r="R1812" i="1"/>
  <c r="R185" i="1"/>
  <c r="R1407" i="1"/>
  <c r="R2007" i="1"/>
  <c r="R342" i="1"/>
  <c r="R1551" i="1"/>
  <c r="R79" i="1"/>
  <c r="R254" i="1"/>
  <c r="R617" i="1"/>
  <c r="R673" i="1"/>
  <c r="R433" i="1"/>
  <c r="R283" i="1"/>
  <c r="R1546" i="1"/>
  <c r="R2077" i="1"/>
  <c r="R3153" i="1"/>
  <c r="R3016" i="1"/>
  <c r="R2522" i="1"/>
  <c r="R2402" i="1"/>
  <c r="R1950" i="1"/>
  <c r="R3557" i="1"/>
  <c r="R1179" i="1"/>
  <c r="R2526" i="1"/>
  <c r="R189" i="1"/>
  <c r="R323" i="1"/>
  <c r="R615" i="1"/>
  <c r="R663" i="1"/>
  <c r="R2963" i="1"/>
  <c r="R3481" i="1"/>
  <c r="R2409" i="1"/>
  <c r="R2110" i="1"/>
  <c r="R577" i="1"/>
  <c r="R2274" i="1"/>
  <c r="R771" i="1"/>
  <c r="R426" i="1"/>
  <c r="R3683" i="1"/>
  <c r="R3263" i="1"/>
  <c r="R2852" i="1"/>
  <c r="R355" i="1"/>
  <c r="R2632" i="1"/>
  <c r="R3956" i="1"/>
  <c r="R1392" i="1"/>
  <c r="R532" i="1"/>
  <c r="R68" i="1"/>
  <c r="R1719" i="1"/>
  <c r="R2892" i="1"/>
  <c r="R2176" i="1"/>
  <c r="R229" i="1"/>
  <c r="R2608" i="1"/>
  <c r="R2566" i="1"/>
  <c r="R3673" i="1"/>
  <c r="R1756" i="1"/>
  <c r="R512" i="1"/>
  <c r="R76" i="1"/>
  <c r="R2759" i="1"/>
  <c r="R987" i="1"/>
  <c r="R1220" i="1"/>
  <c r="R2441" i="1"/>
  <c r="R2696" i="1"/>
  <c r="R2382" i="1"/>
  <c r="R3964" i="1"/>
  <c r="R149" i="1"/>
  <c r="R769" i="1"/>
  <c r="R3237" i="1"/>
  <c r="R4008" i="1"/>
  <c r="R241" i="1"/>
  <c r="R3116" i="1"/>
  <c r="R2979" i="1"/>
  <c r="R1773" i="1"/>
  <c r="R2139" i="1"/>
  <c r="R2512" i="1"/>
  <c r="R2834" i="1"/>
  <c r="R3167" i="1"/>
  <c r="R2985" i="1"/>
  <c r="R1615" i="1"/>
  <c r="R730" i="1"/>
  <c r="R248" i="1"/>
  <c r="R1081" i="1"/>
  <c r="R897" i="1"/>
  <c r="R415" i="1"/>
  <c r="R1687" i="1"/>
  <c r="R1086" i="1"/>
  <c r="R853" i="1"/>
  <c r="R1132" i="1"/>
  <c r="R321" i="1"/>
  <c r="R969" i="1"/>
  <c r="R3232" i="1"/>
  <c r="R1552" i="1"/>
  <c r="R674" i="1"/>
  <c r="R146" i="1"/>
  <c r="R642" i="1"/>
  <c r="R986" i="1"/>
  <c r="R2040" i="1"/>
  <c r="R742" i="1"/>
  <c r="R1480" i="1"/>
  <c r="R560" i="1"/>
  <c r="R2065" i="1"/>
  <c r="R2451" i="1"/>
  <c r="R1150" i="1"/>
  <c r="R1337" i="1"/>
  <c r="R1454" i="1"/>
  <c r="R921" i="1"/>
  <c r="R1898" i="1"/>
  <c r="R678" i="1"/>
  <c r="R1228" i="1"/>
  <c r="R1390" i="1"/>
  <c r="R1061" i="1"/>
  <c r="R575" i="1"/>
  <c r="R1845" i="1"/>
  <c r="R1682" i="1"/>
  <c r="R2446" i="1"/>
  <c r="R2603" i="1"/>
  <c r="R1678" i="1"/>
  <c r="R1155" i="1"/>
  <c r="R3946" i="1"/>
  <c r="R2927" i="1"/>
  <c r="R3942" i="1"/>
  <c r="R3588" i="1"/>
  <c r="R3933" i="1"/>
  <c r="R1693" i="1"/>
  <c r="R3938" i="1"/>
  <c r="R3001" i="1"/>
  <c r="R3944" i="1"/>
  <c r="R2019" i="1"/>
  <c r="R3922" i="1"/>
  <c r="R3525" i="1"/>
  <c r="R3296" i="1"/>
  <c r="R3370" i="1"/>
  <c r="R2800" i="1"/>
  <c r="R3008" i="1"/>
  <c r="R1385" i="1"/>
  <c r="R3448" i="1"/>
  <c r="R3625" i="1"/>
  <c r="R2766" i="1"/>
  <c r="R2321" i="1"/>
  <c r="R2301" i="1"/>
  <c r="R2521" i="1"/>
  <c r="R1779" i="1"/>
  <c r="R2335" i="1"/>
  <c r="R2403" i="1"/>
  <c r="R912" i="1"/>
  <c r="R2146" i="1"/>
  <c r="R1869" i="1"/>
  <c r="R1952" i="1"/>
  <c r="R535" i="1"/>
  <c r="R866" i="1"/>
  <c r="R1697" i="1"/>
  <c r="R1602" i="1"/>
  <c r="R800" i="1"/>
  <c r="R500" i="1"/>
  <c r="R708" i="1"/>
  <c r="R1476" i="1"/>
  <c r="R1322" i="1"/>
  <c r="R1181" i="1"/>
  <c r="R1768" i="1"/>
  <c r="R1776" i="1"/>
  <c r="R993" i="1"/>
  <c r="R1599" i="1"/>
  <c r="R1077" i="1"/>
  <c r="R1501" i="1"/>
  <c r="R803" i="1"/>
  <c r="R1280" i="1"/>
  <c r="R1240" i="1"/>
  <c r="R1289" i="1"/>
  <c r="R2047" i="1"/>
  <c r="R2320" i="1"/>
  <c r="R2395" i="1"/>
  <c r="R1731" i="1"/>
  <c r="R2194" i="1"/>
  <c r="R1269" i="1"/>
  <c r="R841" i="1"/>
  <c r="R1856" i="1"/>
  <c r="R2641" i="1"/>
  <c r="R2725" i="1"/>
  <c r="R1632" i="1"/>
  <c r="R455" i="1"/>
  <c r="R1387" i="1"/>
  <c r="R2122" i="1"/>
  <c r="R1805" i="1"/>
  <c r="R583" i="1"/>
  <c r="R1062" i="1"/>
  <c r="R2830" i="1"/>
  <c r="R2137" i="1"/>
  <c r="R2660" i="1"/>
  <c r="R1928" i="1"/>
  <c r="R1406" i="1"/>
  <c r="R527" i="1"/>
  <c r="R990" i="1"/>
  <c r="R907" i="1"/>
  <c r="R1746" i="1"/>
  <c r="R1170" i="1"/>
  <c r="R1532" i="1"/>
  <c r="R1583" i="1"/>
  <c r="R1034" i="1"/>
  <c r="R603" i="1"/>
  <c r="R1162" i="1"/>
  <c r="R1651" i="1"/>
  <c r="R845" i="1"/>
  <c r="R1035" i="1"/>
  <c r="R1011" i="1"/>
  <c r="R2161" i="1"/>
  <c r="R3504" i="1"/>
  <c r="R2844" i="1"/>
  <c r="R1203" i="1"/>
  <c r="R980" i="1"/>
  <c r="R1650" i="1"/>
  <c r="R1375" i="1"/>
  <c r="R2841" i="1"/>
  <c r="R250" i="1"/>
  <c r="R2099" i="1"/>
  <c r="R2642" i="1"/>
  <c r="R2225" i="1"/>
  <c r="R1993" i="1"/>
  <c r="R1282" i="1"/>
  <c r="R1684" i="1"/>
  <c r="R3124" i="1"/>
  <c r="R3006" i="1"/>
  <c r="R3164" i="1"/>
  <c r="R1627" i="1"/>
  <c r="R3320" i="1"/>
  <c r="R2561" i="1"/>
  <c r="R2224" i="1"/>
  <c r="R3290" i="1"/>
  <c r="R2322" i="1"/>
  <c r="R3234" i="1"/>
  <c r="R2822" i="1"/>
  <c r="R3227" i="1"/>
  <c r="R3319" i="1"/>
  <c r="R2502" i="1"/>
  <c r="R3871" i="1"/>
  <c r="R2187" i="1"/>
  <c r="R2158" i="1"/>
  <c r="R3228" i="1"/>
  <c r="R2553" i="1"/>
  <c r="R3096" i="1"/>
  <c r="R3382" i="1"/>
  <c r="R2835" i="1"/>
  <c r="R1906" i="1"/>
  <c r="R3456" i="1"/>
  <c r="R2494" i="1"/>
  <c r="R2960" i="1"/>
  <c r="R3888" i="1"/>
  <c r="R3207" i="1"/>
  <c r="R1741" i="1"/>
  <c r="R3071" i="1"/>
  <c r="R2890" i="1"/>
  <c r="R1722" i="1"/>
  <c r="R2974" i="1"/>
  <c r="R861" i="1"/>
  <c r="R2983" i="1"/>
  <c r="R1488" i="1"/>
  <c r="R3877" i="1"/>
  <c r="R3215" i="1"/>
  <c r="R2866" i="1"/>
  <c r="R3447" i="1"/>
  <c r="R3867" i="1"/>
  <c r="R3163" i="1"/>
  <c r="R3015" i="1"/>
  <c r="R3024" i="1"/>
  <c r="R2980" i="1"/>
  <c r="R3862" i="1"/>
  <c r="R3880" i="1"/>
  <c r="R3881" i="1"/>
  <c r="R2662" i="1"/>
  <c r="R3078" i="1"/>
  <c r="R3858" i="1"/>
  <c r="R3383" i="1"/>
  <c r="R1923" i="1"/>
  <c r="R3886" i="1"/>
  <c r="R2784" i="1"/>
  <c r="R3876" i="1"/>
  <c r="R3381" i="1"/>
  <c r="R2981" i="1"/>
  <c r="R3134" i="1"/>
  <c r="R3869" i="1"/>
  <c r="R1218" i="1"/>
  <c r="R1044" i="1"/>
  <c r="R2816" i="1"/>
  <c r="R2817" i="1"/>
  <c r="R3014" i="1"/>
  <c r="R3865" i="1"/>
  <c r="R3861" i="1"/>
  <c r="R2049" i="1"/>
  <c r="R3890" i="1"/>
  <c r="R2807" i="1"/>
  <c r="R3054" i="1"/>
  <c r="R2143" i="1"/>
  <c r="R3083" i="1"/>
  <c r="R2083" i="1"/>
  <c r="R3291" i="1"/>
  <c r="R3887" i="1"/>
  <c r="R3338" i="1"/>
  <c r="R3417" i="1"/>
  <c r="R3339" i="1"/>
  <c r="R2068" i="1"/>
  <c r="R2245" i="1"/>
  <c r="R2536" i="1"/>
  <c r="R2858" i="1"/>
  <c r="R937" i="1"/>
  <c r="R1717" i="1"/>
  <c r="R2859" i="1"/>
  <c r="R4011" i="1"/>
  <c r="R2699" i="1"/>
  <c r="R2875" i="1"/>
  <c r="R2132" i="1"/>
  <c r="R430" i="1"/>
  <c r="R423" i="1"/>
  <c r="R3065" i="1"/>
  <c r="R951" i="1"/>
  <c r="R468" i="1"/>
  <c r="R2428" i="1"/>
  <c r="R2932" i="1"/>
  <c r="R2416" i="1"/>
  <c r="R427" i="1"/>
  <c r="R332" i="1"/>
  <c r="R206" i="1"/>
  <c r="R2517" i="1"/>
  <c r="R2779" i="1"/>
  <c r="R2420" i="1"/>
  <c r="R2853" i="1"/>
  <c r="R1979" i="1"/>
  <c r="R1389" i="1"/>
  <c r="R3113" i="1"/>
  <c r="R543" i="1"/>
  <c r="R1763" i="1"/>
  <c r="R2935" i="1"/>
  <c r="R924" i="1"/>
  <c r="R2750" i="1"/>
  <c r="R2868" i="1"/>
  <c r="R1653" i="1"/>
  <c r="R1584" i="1"/>
  <c r="R2398" i="1"/>
  <c r="R88" i="1"/>
  <c r="R294" i="1"/>
  <c r="R2108" i="1"/>
  <c r="R3499" i="1"/>
  <c r="R3609" i="1"/>
  <c r="R271" i="1"/>
  <c r="R3112" i="1"/>
  <c r="R1938" i="1"/>
  <c r="R1679" i="1"/>
  <c r="R944" i="1"/>
  <c r="R3995" i="1"/>
  <c r="R2010" i="1"/>
  <c r="R3403" i="1"/>
  <c r="R2953" i="1"/>
  <c r="R2703" i="1"/>
  <c r="R453" i="1"/>
  <c r="R1211" i="1"/>
  <c r="R2505" i="1"/>
  <c r="R3230" i="1"/>
  <c r="R3229" i="1"/>
  <c r="R233" i="1"/>
  <c r="R622" i="1"/>
  <c r="R421" i="1"/>
  <c r="R1140" i="1"/>
  <c r="R1572" i="1"/>
  <c r="R1483" i="1"/>
  <c r="R403" i="1"/>
  <c r="R53" i="1"/>
  <c r="R2930" i="1"/>
  <c r="R559" i="1"/>
  <c r="R2912" i="1"/>
  <c r="R946" i="1"/>
  <c r="R2943" i="1"/>
  <c r="R3200" i="1"/>
  <c r="R3" i="1"/>
  <c r="R788" i="1"/>
  <c r="R1526" i="1"/>
  <c r="R2922" i="1"/>
  <c r="R1596" i="1"/>
  <c r="R138" i="1"/>
  <c r="R2578" i="1"/>
  <c r="R393" i="1"/>
  <c r="R1491" i="1"/>
  <c r="R681" i="1"/>
  <c r="R1762" i="1"/>
  <c r="R1206" i="1"/>
  <c r="R356" i="1"/>
  <c r="R106" i="1"/>
  <c r="R922" i="1"/>
  <c r="R870" i="1"/>
  <c r="R621" i="1"/>
  <c r="R650" i="1"/>
  <c r="R928" i="1"/>
  <c r="R668" i="1"/>
  <c r="R1030" i="1"/>
  <c r="R2148" i="1"/>
  <c r="R954" i="1"/>
  <c r="R1188" i="1"/>
  <c r="R1163" i="1"/>
  <c r="R2338" i="1"/>
  <c r="R1794" i="1"/>
  <c r="R2554" i="1"/>
  <c r="R2911" i="1"/>
  <c r="R3854" i="1"/>
  <c r="R3522" i="1"/>
  <c r="R795" i="1"/>
  <c r="R3565" i="1"/>
  <c r="R2884" i="1"/>
  <c r="R3848" i="1"/>
  <c r="R3654" i="1"/>
  <c r="R2952" i="1"/>
  <c r="R3842" i="1"/>
  <c r="R3849" i="1"/>
  <c r="R3853" i="1"/>
  <c r="R3845" i="1"/>
  <c r="R3474" i="1"/>
  <c r="R3850" i="1"/>
  <c r="R3847" i="1"/>
  <c r="R3843" i="1"/>
  <c r="R3844" i="1"/>
  <c r="R3841" i="1"/>
  <c r="R3851" i="1"/>
  <c r="R3289" i="1"/>
  <c r="R3846" i="1"/>
  <c r="R2987" i="1"/>
  <c r="R3852" i="1"/>
  <c r="R837" i="1"/>
  <c r="R3183" i="1"/>
  <c r="R1167" i="1"/>
  <c r="R3058" i="1"/>
  <c r="R3315" i="1"/>
  <c r="R2436" i="1"/>
  <c r="R3214" i="1"/>
  <c r="R3839" i="1"/>
  <c r="R3270" i="1"/>
  <c r="R3521" i="1"/>
  <c r="R1426" i="1"/>
  <c r="R3317" i="1"/>
  <c r="R175" i="1"/>
  <c r="R899" i="1"/>
  <c r="R3318" i="1"/>
  <c r="R2530" i="1"/>
  <c r="R1964" i="1"/>
  <c r="R3491" i="1"/>
  <c r="R3249" i="1"/>
  <c r="R2752" i="1"/>
  <c r="R3836" i="1"/>
  <c r="R2333" i="1"/>
  <c r="R3473" i="1"/>
  <c r="R3835" i="1"/>
  <c r="R961" i="1"/>
  <c r="R2241" i="1"/>
  <c r="R3580" i="1"/>
  <c r="R3416" i="1"/>
  <c r="R3446" i="1"/>
  <c r="R3328" i="1"/>
  <c r="R1460" i="1"/>
  <c r="R341" i="1"/>
  <c r="R1804" i="1"/>
  <c r="R3310" i="1"/>
  <c r="R1968" i="1"/>
  <c r="R3414" i="1"/>
  <c r="R3133" i="1"/>
  <c r="R3331" i="1"/>
  <c r="R2741" i="1"/>
  <c r="R2918" i="1"/>
  <c r="R1570" i="1"/>
  <c r="R2124" i="1"/>
  <c r="R3011" i="1"/>
  <c r="R3827" i="1"/>
  <c r="R2499" i="1"/>
  <c r="R3316" i="1"/>
  <c r="R2898" i="1"/>
  <c r="R3652" i="1"/>
  <c r="R267" i="1"/>
  <c r="R3583" i="1"/>
  <c r="R3518" i="1"/>
  <c r="R3260" i="1"/>
  <c r="R2999" i="1"/>
  <c r="R3178" i="1"/>
  <c r="R3104" i="1"/>
  <c r="R3582" i="1"/>
  <c r="R3825" i="1"/>
  <c r="R3389" i="1"/>
  <c r="R3832" i="1"/>
  <c r="R3496" i="1"/>
  <c r="R2740" i="1"/>
  <c r="R3833" i="1"/>
  <c r="R3520" i="1"/>
  <c r="R2613" i="1"/>
  <c r="R3653" i="1"/>
  <c r="R3445" i="1"/>
  <c r="R3497" i="1"/>
  <c r="R3824" i="1"/>
  <c r="R2120" i="1"/>
  <c r="R3454" i="1"/>
  <c r="R3650" i="1"/>
  <c r="R3287" i="1"/>
  <c r="R2881" i="1"/>
  <c r="R733" i="1"/>
  <c r="R3069" i="1"/>
  <c r="R3581" i="1"/>
  <c r="R3830" i="1"/>
  <c r="R3837" i="1"/>
  <c r="R3831" i="1"/>
  <c r="R2991" i="1"/>
  <c r="R3806" i="1"/>
  <c r="R3129" i="1"/>
  <c r="R2651" i="1"/>
  <c r="R3787" i="1"/>
  <c r="R3206" i="1"/>
  <c r="R3194" i="1"/>
  <c r="R2899" i="1"/>
  <c r="R3788" i="1"/>
  <c r="R2396" i="1"/>
  <c r="R3285" i="1"/>
  <c r="R2821" i="1"/>
  <c r="R2989" i="1"/>
  <c r="R3813" i="1"/>
  <c r="R3023" i="1"/>
  <c r="R3357" i="1"/>
  <c r="R3812" i="1"/>
  <c r="R2247" i="1"/>
  <c r="R3793" i="1"/>
  <c r="R3356" i="1"/>
  <c r="R3816" i="1"/>
  <c r="R3798" i="1"/>
  <c r="R1847" i="1"/>
  <c r="R1589" i="1"/>
  <c r="R2381" i="1"/>
  <c r="R2340" i="1"/>
  <c r="R3470" i="1"/>
  <c r="R3130" i="1"/>
  <c r="R3410" i="1"/>
  <c r="R3807" i="1"/>
  <c r="R3378" i="1"/>
  <c r="R2413" i="1"/>
  <c r="R2612" i="1"/>
  <c r="R3513" i="1"/>
  <c r="R3814" i="1"/>
  <c r="R3574" i="1"/>
  <c r="R1487" i="1"/>
  <c r="R1029" i="1"/>
  <c r="R3601" i="1"/>
  <c r="R3329" i="1"/>
  <c r="R3132" i="1"/>
  <c r="R362" i="1"/>
  <c r="R563" i="1"/>
  <c r="R847" i="1"/>
  <c r="R763" i="1"/>
  <c r="R1482" i="1"/>
  <c r="R738" i="1"/>
  <c r="R2533" i="1"/>
  <c r="R1575" i="1"/>
  <c r="R2855" i="1"/>
  <c r="R380" i="1"/>
  <c r="R203" i="1"/>
  <c r="R554" i="1"/>
  <c r="R215" i="1"/>
  <c r="R221" i="1"/>
  <c r="R762" i="1"/>
  <c r="R1629" i="1"/>
  <c r="R1006" i="1"/>
  <c r="R983" i="1"/>
  <c r="R166" i="1"/>
  <c r="R471" i="1"/>
  <c r="R557" i="1"/>
  <c r="R567" i="1"/>
  <c r="R2325" i="1"/>
  <c r="R458" i="1"/>
  <c r="R507" i="1"/>
  <c r="R964" i="1"/>
  <c r="R160" i="1"/>
  <c r="R2345" i="1"/>
  <c r="R1477" i="1"/>
  <c r="R940" i="1"/>
  <c r="R1641" i="1"/>
  <c r="R213" i="1"/>
  <c r="R407" i="1"/>
  <c r="R312" i="1"/>
  <c r="R508" i="1"/>
  <c r="R329" i="1"/>
  <c r="R505" i="1"/>
  <c r="R1721" i="1"/>
  <c r="R649" i="1"/>
  <c r="R373" i="1"/>
  <c r="R2305" i="1"/>
  <c r="R3052" i="1"/>
  <c r="R1930" i="1"/>
  <c r="R3884" i="1"/>
  <c r="R2113" i="1"/>
  <c r="R3418" i="1"/>
  <c r="R3855" i="1"/>
  <c r="R3872" i="1"/>
  <c r="R3337" i="1"/>
  <c r="R3088" i="1"/>
  <c r="R3859" i="1"/>
  <c r="R2957" i="1"/>
  <c r="R3882" i="1"/>
  <c r="R3860" i="1"/>
  <c r="R3000" i="1"/>
  <c r="R3883" i="1"/>
  <c r="R2920" i="1"/>
  <c r="R1685" i="1"/>
  <c r="R3585" i="1"/>
  <c r="R2005" i="1"/>
  <c r="R1844" i="1"/>
  <c r="R1728" i="1"/>
  <c r="R1748" i="1"/>
  <c r="R1271" i="1"/>
  <c r="R1357" i="1"/>
  <c r="R1134" i="1"/>
  <c r="R133" i="1"/>
  <c r="R989" i="1"/>
  <c r="R1200" i="1"/>
  <c r="R276" i="1"/>
  <c r="R558" i="1"/>
  <c r="R996" i="1"/>
  <c r="R228" i="1"/>
  <c r="R480" i="1"/>
  <c r="R334" i="1"/>
  <c r="R1654" i="1"/>
  <c r="R1363" i="1"/>
  <c r="R1882" i="1"/>
  <c r="R825" i="1"/>
  <c r="R1974" i="1"/>
  <c r="R2290" i="1"/>
  <c r="R1287" i="1"/>
  <c r="R739" i="1"/>
  <c r="R369" i="1"/>
  <c r="R542" i="1"/>
  <c r="R406" i="1"/>
  <c r="R633" i="1"/>
  <c r="R877" i="1"/>
  <c r="R1114" i="1"/>
  <c r="R1292" i="1"/>
  <c r="R218" i="1"/>
  <c r="R350" i="1"/>
  <c r="R1506" i="1"/>
  <c r="R487" i="1"/>
  <c r="R718" i="1"/>
  <c r="R544" i="1"/>
  <c r="R472" i="1"/>
  <c r="R869" i="1"/>
  <c r="R439" i="1"/>
  <c r="R1825" i="1"/>
  <c r="R1885" i="1"/>
  <c r="R1872" i="1"/>
  <c r="R2029" i="1"/>
  <c r="R2594" i="1"/>
  <c r="R1323" i="1"/>
  <c r="R1943" i="1"/>
  <c r="R1355" i="1"/>
  <c r="R1255" i="1"/>
  <c r="R1947" i="1"/>
  <c r="R513" i="1"/>
  <c r="R2588" i="1"/>
  <c r="R1681" i="1"/>
  <c r="R2230" i="1"/>
  <c r="R376" i="1"/>
  <c r="R1838" i="1"/>
  <c r="R1259" i="1"/>
  <c r="R1313" i="1"/>
  <c r="R1857" i="1"/>
  <c r="R1712" i="1"/>
  <c r="R1227" i="1"/>
  <c r="R489" i="1"/>
  <c r="R865" i="1"/>
  <c r="R117" i="1"/>
  <c r="R1039" i="1"/>
  <c r="R2259" i="1"/>
  <c r="R571" i="1"/>
  <c r="R1516" i="1"/>
  <c r="R101" i="1"/>
  <c r="R3393" i="1"/>
  <c r="R585" i="1"/>
  <c r="R1876" i="1"/>
  <c r="R201" i="1"/>
  <c r="R3675" i="1"/>
  <c r="R634" i="1"/>
  <c r="R985" i="1"/>
  <c r="R2421" i="1"/>
  <c r="R2673" i="1"/>
  <c r="R1012" i="1"/>
  <c r="R3109" i="1"/>
  <c r="R2165" i="1"/>
  <c r="R1192" i="1"/>
  <c r="R2693" i="1"/>
  <c r="R2263" i="1"/>
  <c r="R1999" i="1"/>
  <c r="R1990" i="1"/>
  <c r="R2755" i="1"/>
  <c r="R858" i="1"/>
  <c r="R1422" i="1"/>
  <c r="R3982" i="1"/>
  <c r="R4001" i="1"/>
  <c r="R536" i="1"/>
  <c r="R1189" i="1"/>
  <c r="R98" i="1"/>
  <c r="R345" i="1"/>
  <c r="R2377" i="1"/>
  <c r="R1455" i="1"/>
  <c r="R4005" i="1"/>
  <c r="R452" i="1"/>
  <c r="R3141" i="1"/>
  <c r="R159" i="1"/>
  <c r="R1047" i="1"/>
  <c r="R2782" i="1"/>
  <c r="R906" i="1"/>
  <c r="R1676" i="1"/>
  <c r="R1021" i="1"/>
  <c r="R703" i="1"/>
  <c r="R1138" i="1"/>
  <c r="R410" i="1"/>
  <c r="R551" i="1"/>
  <c r="R2162" i="1"/>
  <c r="R2058" i="1"/>
  <c r="R1522" i="1"/>
  <c r="R976" i="1"/>
  <c r="R1699" i="1"/>
  <c r="R1445" i="1"/>
  <c r="R2484" i="1"/>
  <c r="R1659" i="1"/>
  <c r="R882" i="1"/>
  <c r="R2285" i="1"/>
  <c r="R2971" i="1"/>
  <c r="R165" i="1"/>
  <c r="R888" i="1"/>
  <c r="R743" i="1"/>
  <c r="R1041" i="1"/>
  <c r="R1069" i="1"/>
  <c r="R239" i="1"/>
  <c r="R2062" i="1"/>
  <c r="R891" i="1"/>
  <c r="R2580" i="1"/>
  <c r="R684" i="1"/>
  <c r="R1595" i="1"/>
  <c r="R927" i="1"/>
  <c r="R752" i="1"/>
  <c r="R2088" i="1"/>
  <c r="R1306" i="1"/>
  <c r="R651" i="1"/>
  <c r="R3108" i="1"/>
  <c r="R1106" i="1"/>
  <c r="R804" i="1"/>
  <c r="R1210" i="1"/>
  <c r="R1257" i="1"/>
  <c r="R770" i="1"/>
  <c r="R2422" i="1"/>
  <c r="R1082" i="1"/>
  <c r="R931" i="1"/>
  <c r="R2504" i="1"/>
  <c r="R1528" i="1"/>
  <c r="R2634" i="1"/>
  <c r="R1597" i="1"/>
  <c r="R700" i="1"/>
  <c r="R2394" i="1"/>
  <c r="R1342" i="1"/>
  <c r="R957" i="1"/>
  <c r="R638" i="1"/>
  <c r="R1199" i="1"/>
  <c r="R641" i="1"/>
  <c r="R2611" i="1"/>
  <c r="R586" i="1"/>
  <c r="R1617" i="1"/>
  <c r="R1298" i="1"/>
  <c r="R2921" i="1"/>
  <c r="R3119" i="1"/>
  <c r="R3478" i="1"/>
  <c r="R3479" i="1"/>
  <c r="R3208" i="1"/>
  <c r="R3939" i="1"/>
  <c r="R3667" i="1"/>
  <c r="R3560" i="1"/>
  <c r="R2824" i="1"/>
  <c r="R3139" i="1"/>
  <c r="R3669" i="1"/>
  <c r="R2467" i="1"/>
  <c r="R3916" i="1"/>
  <c r="R3254" i="1"/>
  <c r="R3567" i="1"/>
  <c r="R2720" i="1"/>
  <c r="R3608" i="1"/>
  <c r="R2975" i="1"/>
  <c r="R3401" i="1"/>
  <c r="R3136" i="1"/>
  <c r="R2079" i="1"/>
  <c r="R3924" i="1"/>
  <c r="R3953" i="1"/>
  <c r="R2745" i="1"/>
  <c r="R3322" i="1"/>
  <c r="R3926" i="1"/>
  <c r="R2758" i="1"/>
  <c r="R1089" i="1"/>
  <c r="R3917" i="1"/>
  <c r="R2459" i="1"/>
  <c r="R821" i="1"/>
  <c r="R3477" i="1"/>
  <c r="R3190" i="1"/>
  <c r="R2457" i="1"/>
  <c r="R2601" i="1"/>
  <c r="R2997" i="1"/>
  <c r="R3666" i="1"/>
  <c r="R1888" i="1"/>
  <c r="R3951" i="1"/>
  <c r="R3925" i="1"/>
  <c r="R3937" i="1"/>
  <c r="R3914" i="1"/>
  <c r="R3954" i="1"/>
  <c r="R3199" i="1"/>
  <c r="R3913" i="1"/>
  <c r="R3929" i="1"/>
  <c r="R3664" i="1"/>
  <c r="R3623" i="1"/>
  <c r="R3923" i="1"/>
  <c r="R3920" i="1"/>
  <c r="R3480" i="1"/>
  <c r="R2050" i="1"/>
  <c r="R3035" i="1"/>
  <c r="R3931" i="1"/>
  <c r="R3934" i="1"/>
  <c r="R3918" i="1"/>
  <c r="R3912" i="1"/>
  <c r="R523" i="1"/>
  <c r="R1258" i="1"/>
  <c r="R2412" i="1"/>
  <c r="R824" i="1"/>
  <c r="R57" i="1"/>
  <c r="R462" i="1"/>
  <c r="R178" i="1"/>
  <c r="R737" i="1"/>
  <c r="R171" i="1"/>
  <c r="R1941" i="1"/>
  <c r="R247" i="1"/>
  <c r="R236" i="1"/>
  <c r="R1966" i="1"/>
  <c r="R1440" i="1"/>
  <c r="R301" i="1"/>
  <c r="R210" i="1"/>
  <c r="R245" i="1"/>
  <c r="R8" i="1"/>
  <c r="R1786" i="1"/>
  <c r="R134" i="1"/>
  <c r="R3114" i="1"/>
  <c r="R3587" i="1"/>
  <c r="R3295" i="1"/>
  <c r="R3947" i="1"/>
  <c r="R3029" i="1"/>
  <c r="R3308" i="1"/>
  <c r="R3927" i="1"/>
  <c r="R2793" i="1"/>
  <c r="R3935" i="1"/>
  <c r="R2407" i="1"/>
  <c r="R3140" i="1"/>
  <c r="R3384" i="1"/>
  <c r="R3945" i="1"/>
  <c r="R2721" i="1"/>
  <c r="R3948" i="1"/>
  <c r="R3952" i="1"/>
  <c r="R3665" i="1"/>
  <c r="R3248" i="1"/>
  <c r="R3589" i="1"/>
  <c r="R2520" i="1"/>
  <c r="R95" i="1"/>
  <c r="R371" i="1"/>
  <c r="R1314" i="1"/>
  <c r="R445" i="1"/>
  <c r="R473" i="1"/>
  <c r="R2011" i="1"/>
  <c r="R1664" i="1"/>
  <c r="R404" i="1"/>
  <c r="R384" i="1"/>
  <c r="R482" i="1"/>
  <c r="R499" i="1"/>
  <c r="R424" i="1"/>
  <c r="R606" i="1"/>
  <c r="R315" i="1"/>
  <c r="R12" i="1"/>
  <c r="R440" i="1"/>
  <c r="R352" i="1"/>
  <c r="R270" i="1"/>
  <c r="R753" i="1"/>
  <c r="R438" i="1"/>
  <c r="R207" i="1"/>
  <c r="R129" i="1"/>
  <c r="R361" i="1"/>
  <c r="R978" i="1"/>
  <c r="R1233" i="1"/>
  <c r="R307" i="1"/>
  <c r="R1351" i="1"/>
  <c r="R799" i="1"/>
  <c r="R431" i="1"/>
  <c r="R174" i="1"/>
  <c r="R1294" i="1"/>
  <c r="R353" i="1"/>
  <c r="R124" i="1"/>
  <c r="R264" i="1"/>
  <c r="R1115" i="1"/>
  <c r="R286" i="1"/>
  <c r="R385" i="1"/>
  <c r="R908" i="1"/>
  <c r="R310" i="1"/>
  <c r="R451" i="1"/>
  <c r="R3566" i="1"/>
  <c r="R3457" i="1"/>
  <c r="R3524" i="1"/>
  <c r="R3906" i="1"/>
  <c r="R3661" i="1"/>
  <c r="R2857" i="1"/>
  <c r="R3911" i="1"/>
  <c r="R3240" i="1"/>
  <c r="R3007" i="1"/>
  <c r="R3125" i="1"/>
  <c r="R3899" i="1"/>
  <c r="R1822" i="1"/>
  <c r="R3898" i="1"/>
  <c r="R3893" i="1"/>
  <c r="R3907" i="1"/>
  <c r="R2531" i="1"/>
  <c r="R3135" i="1"/>
  <c r="R3360" i="1"/>
  <c r="R3293" i="1"/>
  <c r="R3157" i="1"/>
  <c r="R3224" i="1"/>
  <c r="R3940" i="1"/>
  <c r="R3176" i="1"/>
  <c r="R3526" i="1"/>
  <c r="R3138" i="1"/>
  <c r="R962" i="1"/>
  <c r="R2802" i="1"/>
  <c r="R1424" i="1"/>
  <c r="R3919" i="1"/>
  <c r="R1716" i="1"/>
  <c r="R3185" i="1"/>
  <c r="R3072" i="1"/>
  <c r="R2941" i="1"/>
  <c r="R2668" i="1"/>
  <c r="R1764" i="1"/>
  <c r="R2548" i="1"/>
  <c r="R3253" i="1"/>
  <c r="R2962" i="1"/>
  <c r="R3392" i="1"/>
  <c r="R3950" i="1"/>
  <c r="R3586" i="1"/>
  <c r="R3159" i="1"/>
  <c r="R3475" i="1"/>
  <c r="R3904" i="1"/>
  <c r="R2044" i="1"/>
  <c r="R3903" i="1"/>
  <c r="R3660" i="1"/>
  <c r="R3908" i="1"/>
  <c r="R3905" i="1"/>
  <c r="R2341" i="1"/>
  <c r="R1299" i="1"/>
  <c r="R3910" i="1"/>
  <c r="R3607" i="1"/>
  <c r="R2961" i="1"/>
  <c r="R2867" i="1"/>
  <c r="R3198" i="1"/>
  <c r="R3894" i="1"/>
  <c r="R3663" i="1"/>
  <c r="R3909" i="1"/>
  <c r="R2788" i="1"/>
  <c r="R1624" i="1"/>
  <c r="R2095" i="1"/>
  <c r="R1907" i="1"/>
  <c r="R1421" i="1"/>
  <c r="R1002" i="1"/>
  <c r="R836" i="1"/>
  <c r="R533" i="1"/>
  <c r="R2222" i="1"/>
  <c r="R1980" i="1"/>
  <c r="R1087" i="1"/>
  <c r="R2358" i="1"/>
  <c r="R2635" i="1"/>
  <c r="R2344" i="1"/>
  <c r="R1148" i="1"/>
  <c r="R760" i="1"/>
  <c r="R688" i="1"/>
  <c r="R702" i="1"/>
  <c r="R2046" i="1"/>
  <c r="R1913" i="1"/>
  <c r="R2261" i="1"/>
  <c r="R998" i="1"/>
  <c r="R918" i="1"/>
  <c r="R2490" i="1"/>
  <c r="R2238" i="1"/>
  <c r="R624" i="1"/>
  <c r="R833" i="1"/>
  <c r="R1747" i="1"/>
  <c r="R1317" i="1"/>
  <c r="R975" i="1"/>
  <c r="R676" i="1"/>
  <c r="R504" i="1"/>
  <c r="R1308" i="1"/>
  <c r="R731" i="1"/>
  <c r="R1895" i="1"/>
  <c r="R1698" i="1"/>
  <c r="R1213" i="1"/>
  <c r="R2664" i="1"/>
  <c r="R2312" i="1"/>
  <c r="R1969" i="1"/>
  <c r="R2529" i="1"/>
  <c r="R1686" i="1"/>
  <c r="R2226" i="1"/>
  <c r="R974" i="1"/>
  <c r="R660" i="1"/>
  <c r="R1067" i="1"/>
  <c r="R1783" i="1"/>
  <c r="R1127" i="1"/>
  <c r="R1586" i="1"/>
  <c r="R1353" i="1"/>
  <c r="R1601" i="1"/>
  <c r="R1889" i="1"/>
  <c r="R1232" i="1"/>
  <c r="R783" i="1"/>
  <c r="R2172" i="1"/>
  <c r="R1810" i="1"/>
  <c r="R887" i="1"/>
  <c r="R326" i="1"/>
  <c r="R852" i="1"/>
  <c r="R2624" i="1"/>
  <c r="R2352" i="1"/>
  <c r="R832" i="1"/>
  <c r="R817" i="1"/>
  <c r="R2292" i="1"/>
  <c r="R1525" i="1"/>
  <c r="R1283" i="1"/>
  <c r="R1321" i="1"/>
  <c r="R1262" i="1"/>
  <c r="R818" i="1"/>
  <c r="R1608" i="1"/>
  <c r="R2332" i="1"/>
  <c r="R1894" i="1"/>
  <c r="R1931" i="1"/>
  <c r="R1630" i="1"/>
  <c r="R715" i="1"/>
  <c r="R2144" i="1"/>
  <c r="R1415" i="1"/>
  <c r="R933" i="1"/>
  <c r="R1977" i="1"/>
  <c r="R1405" i="1"/>
  <c r="R2239" i="1"/>
  <c r="R123" i="1"/>
  <c r="R3868" i="1"/>
  <c r="R2488" i="1"/>
  <c r="R780" i="1"/>
  <c r="R2792" i="1"/>
  <c r="R3467" i="1"/>
  <c r="R1507" i="1"/>
  <c r="R1982" i="1"/>
  <c r="R1730" i="1"/>
  <c r="R2567" i="1"/>
  <c r="R723" i="1"/>
  <c r="R1732" i="1"/>
  <c r="R2865" i="1"/>
  <c r="R3584" i="1"/>
  <c r="R2130" i="1"/>
  <c r="R3856" i="1"/>
  <c r="R1689" i="1"/>
  <c r="R3857" i="1"/>
  <c r="R2944" i="1"/>
  <c r="R1137" i="1"/>
  <c r="R3523" i="1"/>
  <c r="R3655" i="1"/>
  <c r="R3272" i="1"/>
  <c r="R2178" i="1"/>
  <c r="R3885" i="1"/>
  <c r="R3870" i="1"/>
  <c r="R2692" i="1"/>
  <c r="R3866" i="1"/>
  <c r="R3175" i="1"/>
  <c r="R3368" i="1"/>
  <c r="R2314" i="1"/>
  <c r="R3873" i="1"/>
  <c r="R3292" i="1"/>
  <c r="R1925" i="1"/>
  <c r="R3498" i="1"/>
  <c r="R3028" i="1"/>
  <c r="R2136" i="1"/>
  <c r="R3197" i="1"/>
  <c r="R3359" i="1"/>
  <c r="R2938" i="1"/>
  <c r="R3874" i="1"/>
  <c r="R3658" i="1"/>
  <c r="R2547" i="1"/>
  <c r="R3358" i="1"/>
  <c r="R2628" i="1"/>
  <c r="R1787" i="1"/>
  <c r="R3657" i="1"/>
  <c r="R2431" i="1"/>
  <c r="R3863" i="1"/>
  <c r="R3878" i="1"/>
  <c r="R3889" i="1"/>
  <c r="R3875" i="1"/>
  <c r="R3864" i="1"/>
  <c r="R3656" i="1"/>
  <c r="R3098" i="1"/>
  <c r="R3442" i="1"/>
  <c r="R2437" i="1"/>
  <c r="R3455" i="1"/>
  <c r="R3659" i="1"/>
  <c r="R3879" i="1"/>
  <c r="R2166" i="1"/>
  <c r="R1795" i="1"/>
  <c r="R1009" i="1"/>
  <c r="R950" i="1"/>
  <c r="R850" i="1"/>
  <c r="R372" i="1"/>
  <c r="R746" i="1"/>
  <c r="R125" i="1"/>
  <c r="R587" i="1"/>
  <c r="R717" i="1"/>
  <c r="R698" i="1"/>
  <c r="R1508" i="1"/>
  <c r="R481" i="1"/>
  <c r="R749" i="1"/>
  <c r="R3375" i="1"/>
  <c r="R1050" i="1"/>
  <c r="R1037" i="1"/>
  <c r="R2251" i="1"/>
  <c r="R1109" i="1"/>
  <c r="R811" i="1"/>
  <c r="R3017" i="1"/>
  <c r="R2414" i="1"/>
  <c r="R595" i="1"/>
  <c r="R1800" i="1"/>
  <c r="R893" i="1"/>
  <c r="R4115" i="1"/>
  <c r="R1767" i="1"/>
  <c r="R2990" i="1"/>
  <c r="R2291" i="1"/>
  <c r="R546" i="1"/>
  <c r="R2408" i="1"/>
  <c r="R2430" i="1"/>
  <c r="R1942" i="1"/>
  <c r="R2250" i="1"/>
  <c r="R394" i="1"/>
  <c r="R2814" i="1"/>
  <c r="R2544" i="1"/>
  <c r="R2376" i="1"/>
  <c r="R1334" i="1"/>
  <c r="R613" i="1"/>
  <c r="R2127" i="1"/>
  <c r="R1091" i="1"/>
  <c r="R744" i="1"/>
  <c r="R1922" i="1"/>
  <c r="R1198" i="1"/>
  <c r="R2401" i="1"/>
  <c r="R2075" i="1"/>
  <c r="R3192" i="1"/>
  <c r="R3345" i="1"/>
  <c r="R2026" i="1"/>
  <c r="R3107" i="1"/>
  <c r="R518" i="1"/>
  <c r="R3346" i="1"/>
  <c r="R2375" i="1"/>
  <c r="R661" i="1"/>
  <c r="R1281" i="1"/>
  <c r="R930" i="1"/>
  <c r="R1793" i="1"/>
  <c r="R3220" i="1"/>
  <c r="R745" i="1"/>
  <c r="R1745" i="1"/>
  <c r="R2003" i="1"/>
  <c r="R1097" i="1"/>
  <c r="R1085" i="1"/>
  <c r="R820" i="1"/>
  <c r="R2606" i="1"/>
  <c r="R2633" i="1"/>
  <c r="R627" i="1"/>
  <c r="R2778" i="1"/>
  <c r="R3476" i="1"/>
  <c r="R3340" i="1"/>
  <c r="R2426" i="1"/>
  <c r="R3896" i="1"/>
  <c r="R1027" i="1"/>
  <c r="R3901" i="1"/>
  <c r="R2666" i="1"/>
  <c r="R748" i="1"/>
  <c r="R3895" i="1"/>
  <c r="R3420" i="1"/>
  <c r="R1998" i="1"/>
  <c r="R1439" i="1"/>
  <c r="R2842" i="1"/>
  <c r="R2454" i="1"/>
  <c r="R1556" i="1"/>
  <c r="R1831" i="1"/>
  <c r="R1883" i="1"/>
  <c r="R842" i="1"/>
  <c r="R416" i="1"/>
  <c r="R1705" i="1"/>
  <c r="R522" i="1"/>
  <c r="R2330" i="1"/>
  <c r="R2677" i="1"/>
  <c r="R2313" i="1"/>
  <c r="R616" i="1"/>
  <c r="R2659" i="1"/>
  <c r="R729" i="1"/>
  <c r="R1955" i="1"/>
  <c r="R2355" i="1"/>
  <c r="R1859" i="1"/>
  <c r="R2379" i="1"/>
  <c r="R1870" i="1"/>
  <c r="R1700" i="1"/>
  <c r="R588" i="1"/>
  <c r="R2081" i="1"/>
  <c r="R2365" i="1"/>
  <c r="R400" i="1"/>
  <c r="R1545" i="1"/>
  <c r="R1481" i="1"/>
  <c r="R2836" i="1"/>
  <c r="R759" i="1"/>
  <c r="R2179" i="1"/>
  <c r="R454" i="1"/>
  <c r="R2450" i="1"/>
  <c r="R515" i="1"/>
  <c r="R555" i="1"/>
  <c r="R1879" i="1"/>
  <c r="R1558" i="1"/>
  <c r="R1003" i="1"/>
  <c r="R1339" i="1"/>
  <c r="R2359" i="1"/>
  <c r="R3823" i="1"/>
  <c r="R2118" i="1"/>
  <c r="R3519" i="1"/>
  <c r="R1609" i="1"/>
  <c r="R3602" i="1"/>
  <c r="R3070" i="1"/>
  <c r="R3516" i="1"/>
  <c r="R2220" i="1"/>
  <c r="R3828" i="1"/>
  <c r="R2790" i="1"/>
  <c r="R1212" i="1"/>
  <c r="R2951" i="1"/>
  <c r="R3352" i="1"/>
  <c r="R3399" i="1"/>
  <c r="R3271" i="1"/>
  <c r="R3838" i="1"/>
  <c r="R3840" i="1"/>
  <c r="R3829" i="1"/>
  <c r="R3564" i="1"/>
  <c r="R2351" i="1"/>
  <c r="R1416" i="1"/>
  <c r="R1438" i="1"/>
  <c r="R2316" i="1"/>
  <c r="R2157" i="1"/>
  <c r="R1112" i="1"/>
  <c r="R2212" i="1"/>
  <c r="R1448" i="1"/>
  <c r="R1288" i="1"/>
  <c r="R1816" i="1"/>
  <c r="R460" i="1"/>
  <c r="R679" i="1"/>
  <c r="R2527" i="1"/>
  <c r="R1656" i="1"/>
  <c r="R2252" i="1"/>
  <c r="R755" i="1"/>
  <c r="R2629" i="1"/>
  <c r="R952" i="1"/>
  <c r="R2119" i="1"/>
  <c r="R2227" i="1"/>
  <c r="R1616" i="1"/>
  <c r="R1635" i="1"/>
  <c r="R3493" i="1"/>
  <c r="R2134" i="1"/>
  <c r="R3300" i="1"/>
  <c r="R3330" i="1"/>
  <c r="R389" i="1"/>
  <c r="R3177" i="1"/>
  <c r="R2728" i="1"/>
  <c r="R1190" i="1"/>
  <c r="R243" i="1"/>
  <c r="R3529" i="1"/>
  <c r="R1571" i="1"/>
  <c r="R2563" i="1"/>
  <c r="R3242" i="1"/>
  <c r="R3559" i="1"/>
  <c r="R3121" i="1"/>
  <c r="R29" i="1"/>
  <c r="R2893" i="1"/>
  <c r="R2924" i="1"/>
  <c r="R1266" i="1"/>
  <c r="R1861" i="1"/>
  <c r="R1757" i="1"/>
  <c r="R2837" i="1"/>
  <c r="R1420" i="1"/>
  <c r="R2020" i="1"/>
  <c r="R1578" i="1"/>
  <c r="R2579" i="1"/>
  <c r="R1643" i="1"/>
  <c r="R1484" i="1"/>
  <c r="R2197" i="1"/>
  <c r="R1724" i="1"/>
  <c r="R1057" i="1"/>
  <c r="R691" i="1"/>
  <c r="R981" i="1"/>
  <c r="R1623" i="1"/>
  <c r="R778" i="1"/>
  <c r="R2267" i="1"/>
  <c r="R459" i="1"/>
  <c r="R655" i="1"/>
  <c r="R2272" i="1"/>
  <c r="R18" i="1"/>
  <c r="R808" i="1"/>
  <c r="R40" i="1"/>
  <c r="R19" i="1"/>
  <c r="R16" i="1"/>
  <c r="R646" i="1"/>
  <c r="R2458" i="1"/>
  <c r="R6" i="1"/>
  <c r="R151" i="1"/>
  <c r="R89" i="1"/>
  <c r="R78" i="1"/>
  <c r="R119" i="1"/>
  <c r="R240" i="1"/>
  <c r="R15" i="1"/>
  <c r="R46" i="1"/>
  <c r="R38" i="1"/>
  <c r="R163" i="1"/>
  <c r="R85" i="1"/>
  <c r="R498" i="1"/>
  <c r="R99" i="1"/>
  <c r="R72" i="1"/>
  <c r="R429" i="1"/>
  <c r="R354" i="1"/>
  <c r="R25" i="1"/>
  <c r="R566" i="1"/>
  <c r="R28" i="1"/>
  <c r="R114" i="1"/>
  <c r="R55" i="1"/>
  <c r="R67" i="1"/>
  <c r="R140" i="1"/>
  <c r="R4" i="1"/>
  <c r="R469" i="1"/>
  <c r="R10" i="1"/>
  <c r="R111" i="1"/>
  <c r="R244" i="1"/>
  <c r="R545" i="1"/>
  <c r="R31" i="1"/>
  <c r="R9" i="1"/>
  <c r="R26" i="1"/>
  <c r="R36" i="1"/>
  <c r="R2775" i="1"/>
  <c r="R3891" i="1"/>
  <c r="R2126" i="1"/>
  <c r="R1495" i="1"/>
  <c r="R3273" i="1"/>
  <c r="R3662" i="1"/>
  <c r="R1749" i="1"/>
  <c r="R3419" i="1"/>
  <c r="R3294" i="1"/>
  <c r="R2667" i="1"/>
  <c r="R3041" i="1"/>
  <c r="R3622" i="1"/>
  <c r="R3902" i="1"/>
  <c r="R3900" i="1"/>
  <c r="R3189" i="1"/>
  <c r="R3892" i="1"/>
  <c r="R3897" i="1"/>
  <c r="R2542" i="1"/>
  <c r="R2926" i="1"/>
  <c r="R2575" i="1"/>
  <c r="R27" i="1"/>
  <c r="R74" i="1"/>
  <c r="R2060" i="1"/>
  <c r="R65" i="1"/>
  <c r="R223" i="1"/>
  <c r="R62" i="1"/>
  <c r="R628" i="1"/>
  <c r="R1956" i="1"/>
  <c r="R51" i="1"/>
  <c r="R90" i="1"/>
  <c r="R13" i="1"/>
  <c r="R619" i="1"/>
  <c r="R7" i="1"/>
  <c r="R2" i="1"/>
  <c r="R826" i="1"/>
  <c r="R94" i="1"/>
  <c r="R266" i="1"/>
  <c r="R122" i="1"/>
  <c r="R33" i="1"/>
  <c r="R1585" i="1"/>
  <c r="R541" i="1"/>
  <c r="R61" i="1"/>
  <c r="R47" i="1"/>
  <c r="R359" i="1"/>
  <c r="R48" i="1"/>
  <c r="R246" i="1"/>
  <c r="R64" i="1"/>
  <c r="R1358" i="1"/>
  <c r="R766" i="1"/>
  <c r="R113" i="1"/>
  <c r="R131" i="1"/>
  <c r="R110" i="1"/>
  <c r="R183" i="1"/>
  <c r="R21" i="1"/>
  <c r="R44" i="1"/>
  <c r="R212" i="1"/>
  <c r="R285" i="1"/>
  <c r="R242" i="1"/>
  <c r="R41" i="1"/>
  <c r="R892" i="1"/>
  <c r="R461" i="1"/>
  <c r="R589" i="1"/>
  <c r="R920" i="1"/>
  <c r="R479" i="1"/>
  <c r="R205" i="1"/>
  <c r="R599" i="1"/>
  <c r="R83" i="1"/>
  <c r="R60" i="1"/>
  <c r="R132" i="1"/>
  <c r="R173" i="1"/>
  <c r="R687" i="1"/>
  <c r="R37" i="1"/>
  <c r="R1166" i="1"/>
  <c r="R209" i="1"/>
  <c r="R722" i="1"/>
  <c r="R107" i="1"/>
  <c r="R277" i="1"/>
  <c r="R1264" i="1"/>
  <c r="R188" i="1"/>
  <c r="R169" i="1"/>
  <c r="R1096" i="1"/>
  <c r="R69" i="1"/>
  <c r="R1023" i="1"/>
  <c r="R11" i="1"/>
  <c r="R102" i="1"/>
  <c r="R1254" i="1"/>
  <c r="R2574" i="1"/>
  <c r="R324" i="1"/>
  <c r="R126" i="1"/>
  <c r="R14" i="1"/>
  <c r="R141" i="1"/>
  <c r="R104" i="1"/>
  <c r="R50" i="1"/>
  <c r="R2584" i="1"/>
  <c r="R45" i="1"/>
  <c r="R5" i="1"/>
  <c r="R136" i="1"/>
  <c r="R325" i="1"/>
  <c r="R295" i="1"/>
  <c r="R1159" i="1"/>
  <c r="R1325" i="1"/>
  <c r="R2015" i="1"/>
  <c r="R2434" i="1"/>
  <c r="R1473" i="1"/>
  <c r="R895" i="1"/>
  <c r="R1320" i="1"/>
  <c r="R2064" i="1"/>
  <c r="R1413" i="1"/>
  <c r="R1553" i="1"/>
  <c r="R757" i="1"/>
  <c r="R382" i="1"/>
  <c r="R995" i="1"/>
  <c r="R2070" i="1"/>
  <c r="R1278" i="1"/>
  <c r="R1706" i="1"/>
  <c r="R2586" i="1"/>
  <c r="R1559" i="1"/>
  <c r="R1010" i="1"/>
  <c r="R1338" i="1"/>
  <c r="R2449" i="1"/>
  <c r="R1771" i="1"/>
  <c r="R2154" i="1"/>
  <c r="R639" i="1"/>
  <c r="R2324" i="1"/>
  <c r="R1158" i="1"/>
  <c r="R1743" i="1"/>
  <c r="R1802" i="1"/>
  <c r="R464" i="1"/>
  <c r="R1272" i="1"/>
  <c r="R1897" i="1"/>
  <c r="R1817" i="1"/>
  <c r="R2843" i="1"/>
  <c r="R900" i="1"/>
  <c r="R1128" i="1"/>
  <c r="R1435" i="1"/>
  <c r="R170" i="1"/>
  <c r="R1981" i="1"/>
  <c r="R2159" i="1"/>
  <c r="R1890" i="1"/>
  <c r="R839" i="1"/>
  <c r="R2862" i="1"/>
  <c r="R2833" i="1"/>
  <c r="R3288" i="1"/>
  <c r="R3093" i="1"/>
  <c r="R2432" i="1"/>
  <c r="R3517" i="1"/>
  <c r="R838" i="1"/>
  <c r="R3413" i="1"/>
  <c r="R2925" i="1"/>
  <c r="R3173" i="1"/>
  <c r="R3415" i="1"/>
  <c r="R1824" i="1"/>
  <c r="R3471" i="1"/>
  <c r="R3120" i="1"/>
  <c r="R2700" i="1"/>
  <c r="R3309" i="1"/>
  <c r="R537" i="1"/>
  <c r="R3063" i="1"/>
  <c r="R2028" i="1"/>
  <c r="R2627" i="1"/>
  <c r="R3826" i="1"/>
  <c r="R2597" i="1"/>
  <c r="R2937" i="1"/>
  <c r="R2591" i="1"/>
  <c r="R1226" i="1"/>
  <c r="R3651" i="1"/>
  <c r="R1621" i="1"/>
  <c r="R3621" i="1"/>
  <c r="R3834" i="1"/>
  <c r="R2756" i="1"/>
  <c r="R3086" i="1"/>
  <c r="R3286" i="1"/>
  <c r="R3367" i="1"/>
  <c r="R3620" i="1"/>
  <c r="R3092" i="1"/>
  <c r="R2107" i="1"/>
  <c r="R395" i="1"/>
  <c r="R422" i="1"/>
  <c r="R3400" i="1"/>
  <c r="R3174" i="1"/>
  <c r="R2705" i="1"/>
  <c r="R1165" i="1"/>
  <c r="R1459" i="1"/>
  <c r="R1052" i="1"/>
  <c r="R1411" i="1"/>
  <c r="R1577" i="1"/>
  <c r="R2994" i="1"/>
  <c r="R378" i="1"/>
  <c r="R3018" i="1"/>
  <c r="R2568" i="1"/>
  <c r="R1275" i="1"/>
  <c r="R2364" i="1"/>
  <c r="R1108" i="1"/>
  <c r="R1297" i="1"/>
  <c r="R1989" i="1"/>
  <c r="R968" i="1"/>
  <c r="R1702" i="1"/>
  <c r="R237" i="1"/>
  <c r="R2035" i="1"/>
  <c r="R1104" i="1"/>
  <c r="R1523" i="1"/>
  <c r="R492" i="1"/>
  <c r="R773" i="1"/>
  <c r="R300" i="1"/>
  <c r="R92" i="1"/>
  <c r="R375" i="1"/>
  <c r="R30" i="1"/>
  <c r="R365" i="1"/>
  <c r="R1004" i="1"/>
  <c r="R235" i="1"/>
  <c r="R2406" i="1"/>
  <c r="R59" i="1"/>
  <c r="R120" i="1"/>
  <c r="R148" i="1"/>
  <c r="R1068" i="1"/>
  <c r="R485" i="1"/>
  <c r="R23" i="1"/>
  <c r="R150" i="1"/>
  <c r="R562" i="1"/>
  <c r="R662" i="1"/>
  <c r="R2743" i="1"/>
  <c r="R303" i="1"/>
  <c r="R1790" i="1"/>
  <c r="R1921" i="1"/>
  <c r="R2258" i="1"/>
  <c r="R2260" i="1"/>
  <c r="R1910" i="1"/>
  <c r="R2342" i="1"/>
  <c r="R2491" i="1"/>
  <c r="R1243" i="1"/>
  <c r="R1195" i="1"/>
  <c r="R926" i="1"/>
  <c r="R3505" i="1"/>
  <c r="R1987" i="1"/>
  <c r="R2429" i="1"/>
  <c r="R2826" i="1"/>
  <c r="R2739" i="1"/>
  <c r="R1720" i="1"/>
  <c r="R2343" i="1"/>
  <c r="R1393" i="1"/>
  <c r="R830" i="1"/>
  <c r="R2453" i="1"/>
  <c r="R401" i="1"/>
  <c r="R351" i="1"/>
  <c r="R32" i="1"/>
  <c r="R425" i="1"/>
  <c r="R405" i="1"/>
  <c r="R620" i="1"/>
  <c r="R548" i="1"/>
  <c r="R670" i="1"/>
  <c r="R279" i="1"/>
  <c r="R344" i="1"/>
  <c r="R809" i="1"/>
  <c r="R2244" i="1"/>
  <c r="R419" i="1"/>
  <c r="R529" i="1"/>
  <c r="R127" i="1"/>
  <c r="R1078" i="1"/>
  <c r="R256" i="1"/>
  <c r="R553" i="1"/>
  <c r="R840" i="1"/>
  <c r="R58" i="1"/>
  <c r="R754" i="1"/>
  <c r="R434" i="1"/>
  <c r="R80" i="1"/>
  <c r="R1701" i="1"/>
  <c r="R428" i="1"/>
  <c r="R889" i="1"/>
  <c r="R1025" i="1"/>
  <c r="R24" i="1"/>
  <c r="R637" i="1"/>
  <c r="R347" i="1"/>
  <c r="R767" i="1"/>
  <c r="R1761" i="1"/>
  <c r="R644" i="1"/>
  <c r="R2297" i="1"/>
  <c r="R488" i="1"/>
  <c r="R1479" i="1"/>
  <c r="R435" i="1"/>
  <c r="R822" i="1"/>
  <c r="R864" i="1"/>
  <c r="R1156" i="1"/>
  <c r="R785" i="1"/>
  <c r="R665" i="1"/>
  <c r="R2602" i="1"/>
  <c r="R1201" i="1"/>
  <c r="R109" i="1"/>
  <c r="R296" i="1"/>
  <c r="R182" i="1"/>
  <c r="R35" i="1"/>
  <c r="R139" i="1"/>
  <c r="R552" i="1"/>
  <c r="R1074" i="1"/>
  <c r="R1569" i="1"/>
  <c r="R1638" i="1"/>
  <c r="R1197" i="1"/>
  <c r="R611" i="1"/>
  <c r="R1092" i="1"/>
  <c r="R2069" i="1"/>
  <c r="R211" i="1"/>
  <c r="R2631" i="1"/>
  <c r="R2138" i="1"/>
  <c r="R1544" i="1"/>
  <c r="R963" i="1"/>
  <c r="R1380" i="1"/>
  <c r="R2096" i="1"/>
  <c r="R1095" i="1"/>
  <c r="R2356" i="1"/>
  <c r="R2036" i="1"/>
  <c r="R2059" i="1"/>
  <c r="R1260" i="1"/>
  <c r="R1807" i="1"/>
  <c r="R2392" i="1"/>
  <c r="R903" i="1"/>
  <c r="R2094" i="1"/>
  <c r="R686" i="1"/>
  <c r="R2348" i="1"/>
  <c r="R262" i="1"/>
  <c r="R2311" i="1"/>
  <c r="R2455" i="1"/>
  <c r="R936" i="1"/>
  <c r="R1341" i="1"/>
  <c r="R915" i="1"/>
  <c r="R1001" i="1"/>
  <c r="R441" i="1"/>
  <c r="R1366" i="1"/>
  <c r="R1836" i="1"/>
  <c r="R162" i="1"/>
  <c r="R958" i="1"/>
  <c r="R103" i="1"/>
  <c r="R751" i="1"/>
  <c r="R1474" i="1"/>
  <c r="R774" i="1"/>
  <c r="R1940" i="1"/>
  <c r="R1671" i="1"/>
  <c r="R501" i="1"/>
  <c r="R2747" i="1"/>
  <c r="R1000" i="1"/>
  <c r="R1475" i="1"/>
  <c r="R1088" i="1"/>
  <c r="R1295" i="1"/>
  <c r="R3171" i="1"/>
  <c r="R3082" i="1"/>
  <c r="R2063" i="1"/>
  <c r="R3184" i="1"/>
  <c r="R3105" i="1"/>
  <c r="R34" i="1"/>
  <c r="R336" i="1"/>
  <c r="R318" i="1"/>
  <c r="R226" i="1"/>
  <c r="R629" i="1"/>
  <c r="R316" i="1"/>
  <c r="R2195" i="1"/>
  <c r="R1304" i="1"/>
  <c r="R335" i="1"/>
  <c r="R82" i="1"/>
  <c r="R561" i="1"/>
  <c r="R524" i="1"/>
  <c r="R116" i="1"/>
  <c r="R191" i="1"/>
  <c r="R3996" i="1"/>
  <c r="R3991" i="1"/>
  <c r="R2847" i="1"/>
  <c r="R3684" i="1"/>
  <c r="R3999" i="1"/>
  <c r="R3347" i="1"/>
  <c r="R3483" i="1"/>
  <c r="R2882" i="1"/>
  <c r="R3958" i="1"/>
  <c r="R3969" i="1"/>
  <c r="R3106" i="1"/>
  <c r="R4003" i="1"/>
  <c r="R4009" i="1"/>
  <c r="R3422" i="1"/>
  <c r="R3257" i="1"/>
  <c r="R3986" i="1"/>
  <c r="R3975" i="1"/>
  <c r="R4007" i="1"/>
  <c r="R2279" i="1"/>
  <c r="R3627" i="1"/>
  <c r="R4017" i="1"/>
  <c r="R3084" i="1"/>
  <c r="R3959" i="1"/>
  <c r="R4018" i="1"/>
  <c r="R4010" i="1"/>
  <c r="R1645" i="1"/>
  <c r="R2535" i="1"/>
  <c r="R3142" i="1"/>
  <c r="R3978" i="1"/>
  <c r="R3181" i="1"/>
  <c r="R4004" i="1"/>
  <c r="R2998" i="1"/>
  <c r="R3297" i="1"/>
  <c r="R3530" i="1"/>
  <c r="R3987" i="1"/>
  <c r="R2818" i="1"/>
  <c r="R4002" i="1"/>
  <c r="R3961" i="1"/>
  <c r="R3973" i="1"/>
  <c r="R3256" i="1"/>
  <c r="R2052" i="1"/>
  <c r="R3201" i="1"/>
  <c r="R2727" i="1"/>
  <c r="R3558" i="1"/>
  <c r="R2475" i="1"/>
  <c r="R3974" i="1"/>
  <c r="R2334" i="1"/>
  <c r="R2706" i="1"/>
  <c r="R3385" i="1"/>
  <c r="R3955" i="1"/>
  <c r="R3423" i="1"/>
  <c r="R3997" i="1"/>
  <c r="R3299" i="1"/>
  <c r="R3610" i="1"/>
  <c r="R3972" i="1"/>
  <c r="R3534" i="1"/>
  <c r="R3960" i="1"/>
  <c r="R3998" i="1"/>
  <c r="R3981" i="1"/>
  <c r="R3970" i="1"/>
  <c r="R2969" i="1"/>
  <c r="R3265" i="1"/>
  <c r="R2966" i="1"/>
  <c r="R3794" i="1"/>
  <c r="R2264" i="1"/>
  <c r="R2160" i="1"/>
  <c r="R1065" i="1"/>
  <c r="R3379" i="1"/>
  <c r="R2710" i="1"/>
  <c r="R3795" i="1"/>
  <c r="R3022" i="1"/>
  <c r="R3808" i="1"/>
  <c r="R3412" i="1"/>
  <c r="R2711" i="1"/>
  <c r="R2812" i="1"/>
  <c r="R3577" i="1"/>
  <c r="R3821" i="1"/>
  <c r="R3576" i="1"/>
  <c r="R3818" i="1"/>
  <c r="R1704" i="1"/>
  <c r="R3647" i="1"/>
  <c r="R3649" i="1"/>
  <c r="R3556" i="1"/>
  <c r="R2832" i="1"/>
  <c r="R3648" i="1"/>
  <c r="R3790" i="1"/>
  <c r="R3643" i="1"/>
  <c r="R3644" i="1"/>
  <c r="R1901" i="1"/>
  <c r="R3444" i="1"/>
  <c r="R3618" i="1"/>
  <c r="R3619" i="1"/>
  <c r="R3799" i="1"/>
  <c r="R3397" i="1"/>
  <c r="R2215" i="1"/>
  <c r="R3314" i="1"/>
  <c r="R3809" i="1"/>
  <c r="R3283" i="1"/>
  <c r="R3800" i="1"/>
  <c r="R3515" i="1"/>
  <c r="R834" i="1"/>
  <c r="R282" i="1"/>
  <c r="R200" i="1"/>
  <c r="R1469" i="1"/>
  <c r="R786" i="1"/>
  <c r="R802" i="1"/>
  <c r="R672" i="1"/>
  <c r="R2729" i="1"/>
  <c r="R666" i="1"/>
  <c r="R521" i="1"/>
  <c r="R630" i="1"/>
  <c r="R2461" i="1"/>
  <c r="R1217" i="1"/>
  <c r="R231" i="1"/>
  <c r="R2640" i="1"/>
  <c r="R1622" i="1"/>
  <c r="R357" i="1"/>
  <c r="R1073" i="1"/>
  <c r="R272" i="1"/>
  <c r="R792" i="1"/>
  <c r="R867" i="1"/>
  <c r="R1450" i="1"/>
  <c r="R1754" i="1"/>
  <c r="R1778" i="1"/>
  <c r="R2198" i="1"/>
  <c r="R1707" i="1"/>
  <c r="R2234" i="1"/>
  <c r="R1809" i="1"/>
  <c r="R2151" i="1"/>
  <c r="R2329" i="1"/>
  <c r="R2558" i="1"/>
  <c r="R705" i="1"/>
  <c r="R1912" i="1"/>
  <c r="R1182" i="1"/>
  <c r="R1647" i="1"/>
  <c r="R1443" i="1"/>
  <c r="R2188" i="1"/>
  <c r="R704" i="1"/>
  <c r="R2763" i="1"/>
  <c r="R1911" i="1"/>
  <c r="R1237" i="1"/>
  <c r="R2357" i="1"/>
  <c r="R2203" i="1"/>
  <c r="R1284" i="1"/>
  <c r="R1851" i="1"/>
  <c r="R2469" i="1"/>
  <c r="R2097" i="1"/>
  <c r="R1486" i="1"/>
  <c r="R1209" i="1"/>
  <c r="R2590" i="1"/>
  <c r="R2665" i="1"/>
  <c r="R2493" i="1"/>
  <c r="R331" i="1"/>
  <c r="R2085" i="1"/>
  <c r="R1934" i="1"/>
  <c r="R1017" i="1"/>
  <c r="R1239" i="1"/>
  <c r="R2308" i="1"/>
  <c r="R831" i="1"/>
  <c r="R2528" i="1"/>
  <c r="R2863" i="1"/>
  <c r="R3169" i="1"/>
  <c r="R3801" i="1"/>
  <c r="R3783" i="1"/>
  <c r="R3811" i="1"/>
  <c r="R3380" i="1"/>
  <c r="R3781" i="1"/>
  <c r="R3791" i="1"/>
  <c r="R2373" i="1"/>
  <c r="R3195" i="1"/>
  <c r="R3777" i="1"/>
  <c r="R3820" i="1"/>
  <c r="R3776" i="1"/>
  <c r="R2956" i="1"/>
  <c r="R2388" i="1"/>
  <c r="R3789" i="1"/>
  <c r="R1983" i="1"/>
  <c r="R3817" i="1"/>
  <c r="R3226" i="1"/>
  <c r="R3778" i="1"/>
  <c r="R550" i="1"/>
  <c r="R1184" i="1"/>
  <c r="R2129" i="1"/>
  <c r="R878" i="1"/>
  <c r="R844" i="1"/>
  <c r="R1236" i="1"/>
  <c r="R1301" i="1"/>
  <c r="R1268" i="1"/>
  <c r="R972" i="1"/>
  <c r="R955" i="1"/>
  <c r="R1235" i="1"/>
  <c r="R1171" i="1"/>
  <c r="R810" i="1"/>
  <c r="R1832" i="1"/>
  <c r="R399" i="1"/>
  <c r="R3388" i="1"/>
  <c r="R2280" i="1"/>
  <c r="R409" i="1"/>
  <c r="R728" i="1"/>
  <c r="R1662" i="1"/>
  <c r="R1365" i="1"/>
  <c r="R2506" i="1"/>
  <c r="R2771" i="1"/>
  <c r="R1172" i="1"/>
  <c r="R1345" i="1"/>
  <c r="R1343" i="1"/>
  <c r="R945" i="1"/>
  <c r="R988" i="1"/>
  <c r="R2034" i="1"/>
  <c r="R947" i="1"/>
  <c r="R1360" i="1"/>
  <c r="R1489" i="1"/>
  <c r="R1751" i="1"/>
  <c r="R1374" i="1"/>
  <c r="R1806" i="1"/>
  <c r="R2476" i="1"/>
  <c r="R2299" i="1"/>
  <c r="R2153" i="1"/>
  <c r="R2410" i="1"/>
  <c r="R1555" i="1"/>
  <c r="R3779" i="1"/>
  <c r="R3196" i="1"/>
  <c r="R3792" i="1"/>
  <c r="R3782" i="1"/>
  <c r="R3131" i="1"/>
  <c r="R3784" i="1"/>
  <c r="R3081" i="1"/>
  <c r="R3284" i="1"/>
  <c r="R3034" i="1"/>
  <c r="R3246" i="1"/>
  <c r="R2910" i="1"/>
  <c r="R3785" i="1"/>
  <c r="R3810" i="1"/>
  <c r="R3802" i="1"/>
  <c r="R3780" i="1"/>
  <c r="R3803" i="1"/>
  <c r="R3796" i="1"/>
  <c r="R3815" i="1"/>
  <c r="R2873" i="1"/>
  <c r="R3269" i="1"/>
  <c r="R2652" i="1"/>
  <c r="R3641" i="1"/>
  <c r="R3579" i="1"/>
  <c r="R3804" i="1"/>
  <c r="R3281" i="1"/>
  <c r="R3578" i="1"/>
  <c r="R2219" i="1"/>
  <c r="R2931" i="1"/>
  <c r="R3575" i="1"/>
  <c r="R3819" i="1"/>
  <c r="R3398" i="1"/>
  <c r="R3282" i="1"/>
  <c r="R3805" i="1"/>
  <c r="R3642" i="1"/>
  <c r="R1963" i="1"/>
  <c r="R812" i="1"/>
  <c r="R3172" i="1"/>
  <c r="R2242" i="1"/>
  <c r="R3162" i="1"/>
  <c r="R1412" i="1"/>
  <c r="R1458" i="1"/>
  <c r="R216" i="1"/>
  <c r="R1978" i="1"/>
  <c r="R397" i="1"/>
  <c r="R75" i="1"/>
  <c r="R600" i="1"/>
  <c r="R252" i="1"/>
  <c r="R446" i="1"/>
  <c r="R77" i="1"/>
  <c r="R253" i="1"/>
  <c r="R20" i="1"/>
  <c r="R463" i="1"/>
  <c r="R881" i="1"/>
  <c r="R669" i="1"/>
  <c r="R1431" i="1"/>
  <c r="R298" i="1"/>
  <c r="R1253" i="1"/>
  <c r="R490" i="1"/>
  <c r="R1939" i="1"/>
  <c r="R91" i="1"/>
  <c r="R379" i="1"/>
  <c r="R1924" i="1"/>
  <c r="R1769" i="1"/>
  <c r="R73" i="1"/>
  <c r="R2123" i="1"/>
  <c r="R1606" i="1"/>
  <c r="R2384" i="1"/>
  <c r="R2389" i="1"/>
  <c r="R960" i="1"/>
  <c r="R1499" i="1"/>
  <c r="R364" i="1"/>
  <c r="R2111" i="1"/>
  <c r="R450" i="1"/>
  <c r="R2378" i="1"/>
  <c r="R632" i="1"/>
  <c r="R1945" i="1"/>
  <c r="R2443" i="1"/>
  <c r="R2798" i="1"/>
  <c r="R2689" i="1"/>
  <c r="R1497" i="1"/>
  <c r="R3482" i="1"/>
  <c r="R3957" i="1"/>
  <c r="R17" i="1"/>
  <c r="R1860" i="1"/>
  <c r="R1835" i="1"/>
  <c r="R192" i="1"/>
  <c r="R3354" i="1"/>
  <c r="R3111" i="1"/>
  <c r="R3077" i="1"/>
  <c r="R2795" i="1"/>
  <c r="R1130" i="1"/>
  <c r="R2415" i="1"/>
  <c r="R1028" i="1"/>
  <c r="R3274" i="1"/>
  <c r="R1500" i="1"/>
  <c r="R465" i="1"/>
  <c r="R1056" i="1"/>
  <c r="R3161" i="1"/>
  <c r="R2164" i="1"/>
  <c r="R3465" i="1"/>
  <c r="R1147" i="1"/>
  <c r="R391" i="1"/>
  <c r="R396" i="1"/>
  <c r="R443" i="1"/>
  <c r="R1263" i="1"/>
  <c r="R486" i="1"/>
  <c r="R2017" i="1"/>
  <c r="R1997" i="1"/>
  <c r="R2360" i="1"/>
  <c r="R1714" i="1"/>
  <c r="R1598" i="1"/>
  <c r="R1453" i="1"/>
  <c r="R658" i="1"/>
  <c r="R374" i="1"/>
  <c r="R1937" i="1"/>
  <c r="R2307" i="1"/>
  <c r="R1423" i="1"/>
  <c r="R2282" i="1"/>
  <c r="R3053" i="1"/>
  <c r="R2874" i="1"/>
  <c r="R3252" i="1"/>
  <c r="R2002" i="1"/>
  <c r="R3351" i="1"/>
  <c r="R2466" i="1"/>
  <c r="R3514" i="1"/>
  <c r="R3786" i="1"/>
  <c r="R3797" i="1"/>
  <c r="R3205" i="1"/>
  <c r="R3645" i="1"/>
  <c r="R790" i="1"/>
  <c r="R3355" i="1"/>
  <c r="R3411" i="1"/>
  <c r="R3336" i="1"/>
  <c r="R3646" i="1"/>
  <c r="R3209" i="1"/>
  <c r="R1434" i="1"/>
  <c r="R997" i="1"/>
  <c r="R3395" i="1"/>
  <c r="R3822" i="1"/>
  <c r="R3213" i="1"/>
  <c r="R2055" i="1"/>
  <c r="R1418" i="1"/>
  <c r="R195" i="1"/>
  <c r="R2254" i="1"/>
  <c r="R1992" i="1"/>
  <c r="R214" i="1"/>
  <c r="R304" i="1"/>
  <c r="R176" i="1"/>
  <c r="R161" i="1"/>
  <c r="R93" i="1"/>
  <c r="R1340" i="1"/>
  <c r="R904" i="1"/>
  <c r="R49" i="1"/>
  <c r="R293" i="1"/>
  <c r="R259" i="1"/>
  <c r="R610" i="1"/>
  <c r="R287" i="1"/>
  <c r="R437" i="1"/>
  <c r="R949" i="1"/>
  <c r="R290" i="1"/>
  <c r="R659" i="1"/>
  <c r="R581" i="1"/>
  <c r="R470" i="1"/>
  <c r="R902" i="1"/>
  <c r="R135" i="1"/>
  <c r="R81" i="1"/>
  <c r="R168" i="1"/>
  <c r="R280" i="1"/>
  <c r="R862" i="1"/>
  <c r="R179" i="1"/>
  <c r="R265" i="1"/>
  <c r="R538" i="1"/>
  <c r="R147" i="1"/>
  <c r="R366" i="1"/>
  <c r="R901" i="1"/>
  <c r="R734" i="1"/>
  <c r="R115" i="1"/>
  <c r="R896" i="1"/>
  <c r="R1277" i="1"/>
  <c r="R2831" i="1"/>
  <c r="R3361" i="1"/>
  <c r="R2500" i="1"/>
  <c r="R3932" i="1"/>
  <c r="R2442" i="1"/>
  <c r="R1988" i="1"/>
  <c r="R2462" i="1"/>
  <c r="R3042" i="1"/>
  <c r="R3261" i="1"/>
  <c r="R3099" i="1"/>
  <c r="R3949" i="1"/>
  <c r="R3943" i="1"/>
  <c r="R2637" i="1"/>
  <c r="R2777" i="1"/>
  <c r="R3928" i="1"/>
  <c r="R2891" i="1"/>
  <c r="R2315" i="1"/>
  <c r="R3528" i="1"/>
  <c r="R2929" i="1"/>
  <c r="R3115" i="1"/>
  <c r="R3936" i="1"/>
  <c r="R3353" i="1"/>
  <c r="R3421" i="1"/>
  <c r="R3165" i="1"/>
  <c r="R3321" i="1"/>
  <c r="R3941" i="1"/>
  <c r="R3137" i="1"/>
  <c r="R3369" i="1"/>
  <c r="R2354" i="1"/>
  <c r="R3624" i="1"/>
  <c r="R1841" i="1"/>
  <c r="R3921" i="1"/>
  <c r="R3930" i="1"/>
  <c r="R3668" i="1"/>
  <c r="R2620" i="1"/>
  <c r="R3030" i="1"/>
  <c r="R2021" i="1"/>
  <c r="R3527" i="1"/>
  <c r="R2131" i="1"/>
  <c r="R3262" i="1"/>
  <c r="R3915" i="1"/>
  <c r="R2173" i="1"/>
  <c r="R2229" i="1"/>
  <c r="R2253" i="1"/>
  <c r="R913" i="1"/>
  <c r="R1129" i="1"/>
  <c r="R1574" i="1"/>
  <c r="R2232" i="1"/>
  <c r="R1862" i="1"/>
  <c r="R1538" i="1"/>
  <c r="R1498" i="1"/>
  <c r="R1863" i="1"/>
  <c r="R1803" i="1"/>
  <c r="R656" i="1"/>
  <c r="R3193" i="1"/>
  <c r="R2501" i="1"/>
  <c r="R2391" i="1"/>
  <c r="R816" i="1"/>
  <c r="R1161" i="1"/>
  <c r="R1033" i="1"/>
  <c r="R2168" i="1"/>
  <c r="R2537" i="1"/>
  <c r="R1529" i="1"/>
  <c r="R576" i="1"/>
  <c r="R2249" i="1"/>
  <c r="R2722" i="1"/>
  <c r="R1442" i="1"/>
  <c r="R970" i="1"/>
  <c r="R1238" i="1"/>
  <c r="R1672" i="1"/>
  <c r="R1625" i="1"/>
  <c r="R726" i="1"/>
  <c r="R1048" i="1"/>
  <c r="R1388" i="1"/>
  <c r="R2033" i="1"/>
  <c r="R2593" i="1"/>
  <c r="R1274" i="1"/>
  <c r="R2480" i="1"/>
  <c r="R677" i="1"/>
  <c r="R1126" i="1"/>
  <c r="R2878" i="1"/>
  <c r="R2371" i="1"/>
  <c r="R1019" i="1"/>
  <c r="R3076" i="1"/>
  <c r="R2486" i="1"/>
  <c r="R1514" i="1"/>
  <c r="R1801" i="1"/>
  <c r="R1726" i="1"/>
  <c r="R740" i="1"/>
  <c r="R1637" i="1"/>
  <c r="R1560" i="1"/>
  <c r="R1451" i="1"/>
  <c r="R1591" i="1"/>
  <c r="R1582" i="1"/>
  <c r="R2155" i="1"/>
  <c r="R1946" i="1"/>
  <c r="R2694" i="1"/>
  <c r="R2435" i="1"/>
  <c r="R1727" i="1"/>
  <c r="R1348" i="1"/>
  <c r="R1658" i="1"/>
  <c r="R3548" i="1"/>
  <c r="R4091" i="1"/>
  <c r="R4095" i="1"/>
  <c r="R3386" i="1"/>
  <c r="R1738" i="1"/>
  <c r="R4065" i="1"/>
  <c r="R4089" i="1"/>
  <c r="R3217" i="1"/>
  <c r="R3600" i="1"/>
  <c r="R2829" i="1"/>
  <c r="R4076" i="1"/>
  <c r="R3154" i="1"/>
  <c r="R4061" i="1"/>
  <c r="R2746" i="1"/>
  <c r="R2850" i="1"/>
  <c r="R3033" i="1"/>
  <c r="R890" i="1"/>
  <c r="R4098" i="1"/>
  <c r="R3364" i="1"/>
  <c r="R2885" i="1"/>
  <c r="R3188" i="1"/>
  <c r="R3258" i="1"/>
  <c r="R3462" i="1"/>
  <c r="R3343" i="1"/>
  <c r="R4087" i="1"/>
  <c r="R3324" i="1"/>
  <c r="R2671" i="1"/>
  <c r="R967" i="1"/>
  <c r="R3002" i="1"/>
  <c r="R2495" i="1"/>
  <c r="R2704" i="1"/>
  <c r="R4079" i="1"/>
  <c r="R2386" i="1"/>
  <c r="R2879" i="1"/>
  <c r="R3562" i="1"/>
  <c r="R4024" i="1"/>
  <c r="R2549" i="1"/>
  <c r="R3233" i="1"/>
  <c r="R3390" i="1"/>
  <c r="R1607" i="1"/>
  <c r="R4070" i="1"/>
  <c r="R2900" i="1"/>
  <c r="R1936" i="1"/>
  <c r="R2992" i="1"/>
  <c r="R3060" i="1"/>
  <c r="R3552" i="1"/>
  <c r="R3594" i="1"/>
  <c r="R4034" i="1"/>
  <c r="R2257" i="1"/>
  <c r="R3452" i="1"/>
  <c r="R2876" i="1"/>
  <c r="R2687" i="1"/>
  <c r="R3429" i="1"/>
  <c r="R4031" i="1"/>
  <c r="R3441" i="1"/>
  <c r="R2576" i="1"/>
  <c r="R2638" i="1"/>
  <c r="R2827" i="1"/>
  <c r="R4053" i="1"/>
  <c r="R1427" i="1"/>
  <c r="R3570" i="1"/>
  <c r="R3425" i="1"/>
  <c r="R3348" i="1"/>
  <c r="R3204" i="1"/>
  <c r="R2577" i="1"/>
  <c r="R2622" i="1"/>
  <c r="R3632" i="1"/>
  <c r="R2886" i="1"/>
  <c r="R3460" i="1"/>
  <c r="R3687" i="1"/>
  <c r="R2541" i="1"/>
  <c r="R1875" i="1"/>
  <c r="R3631" i="1"/>
  <c r="R3688" i="1"/>
  <c r="R2585" i="1"/>
  <c r="R3036" i="1"/>
  <c r="R2724" i="1"/>
  <c r="R2152" i="1"/>
  <c r="R3275" i="1"/>
  <c r="R2534" i="1"/>
  <c r="R3062" i="1"/>
  <c r="R2679" i="1"/>
  <c r="R2845" i="1"/>
  <c r="R330" i="1"/>
  <c r="R177" i="1"/>
  <c r="R1364" i="1"/>
  <c r="R1744" i="1"/>
  <c r="R2368" i="1"/>
  <c r="R823" i="1"/>
  <c r="R713" i="1"/>
  <c r="R2471" i="1"/>
  <c r="R1470" i="1"/>
  <c r="R1667" i="1"/>
  <c r="R1626" i="1"/>
  <c r="R1395" i="1"/>
  <c r="R2191" i="1"/>
  <c r="R1920" i="1"/>
  <c r="R1309" i="1"/>
  <c r="R814" i="1"/>
  <c r="R1633" i="1"/>
  <c r="R3689" i="1"/>
  <c r="R197" i="1"/>
  <c r="R4080" i="1"/>
  <c r="R3144" i="1"/>
  <c r="R4032" i="1"/>
  <c r="R3633" i="1"/>
  <c r="R2296" i="1"/>
  <c r="R3439" i="1"/>
  <c r="R3436" i="1"/>
  <c r="R4020" i="1"/>
  <c r="R2284" i="1"/>
  <c r="R2039" i="1"/>
  <c r="R2595" i="1"/>
  <c r="R4047" i="1"/>
  <c r="R2514" i="1"/>
  <c r="R2171" i="1"/>
  <c r="R2869" i="1"/>
  <c r="R4028" i="1"/>
  <c r="R4054" i="1"/>
  <c r="R4019" i="1"/>
  <c r="R1079" i="1"/>
  <c r="R2217" i="1"/>
  <c r="R671" i="1"/>
  <c r="R1174" i="1"/>
  <c r="R2027" i="1"/>
  <c r="R640" i="1"/>
  <c r="R1043" i="1"/>
  <c r="R1370" i="1"/>
  <c r="R2030" i="1"/>
  <c r="R965" i="1"/>
  <c r="R1485" i="1"/>
  <c r="R1827" i="1"/>
  <c r="R777" i="1"/>
  <c r="R1153" i="1"/>
  <c r="R846" i="1"/>
  <c r="R3080" i="1"/>
  <c r="R1425" i="1"/>
  <c r="R2383" i="1"/>
  <c r="R1160" i="1"/>
  <c r="R1464" i="1"/>
  <c r="R1146" i="1"/>
  <c r="R1152" i="1"/>
  <c r="R42" i="1"/>
  <c r="R343" i="1"/>
  <c r="R598" i="1"/>
  <c r="R1688" i="1"/>
  <c r="R308" i="1"/>
  <c r="R2370" i="1"/>
  <c r="R230" i="1"/>
  <c r="R732" i="1"/>
  <c r="R775" i="1"/>
  <c r="R1504" i="1"/>
  <c r="R2353" i="1"/>
  <c r="R2145" i="1"/>
  <c r="R491" i="1"/>
  <c r="R130" i="1"/>
  <c r="R690" i="1"/>
  <c r="R157" i="1"/>
  <c r="R2038" i="1"/>
  <c r="R2680" i="1"/>
  <c r="R363" i="1"/>
  <c r="R880" i="1"/>
  <c r="R1537" i="1"/>
  <c r="R181" i="1"/>
  <c r="R578" i="1"/>
  <c r="R789" i="1"/>
  <c r="R2293" i="1"/>
  <c r="R1539" i="1"/>
  <c r="R288" i="1"/>
  <c r="R1737" i="1"/>
  <c r="R2786" i="1"/>
  <c r="R1208" i="1"/>
  <c r="R496" i="1"/>
  <c r="R302" i="1"/>
  <c r="R1401" i="1"/>
  <c r="R782" i="1"/>
  <c r="R360" i="1"/>
  <c r="R1276" i="1"/>
  <c r="R442" i="1"/>
  <c r="R917" i="1"/>
  <c r="R1135" i="1"/>
  <c r="R714" i="1"/>
  <c r="R2508" i="1"/>
  <c r="R592" i="1"/>
  <c r="R883" i="1"/>
  <c r="R2186" i="1"/>
  <c r="R152" i="1"/>
  <c r="R801" i="1"/>
  <c r="R249" i="1"/>
  <c r="R1948" i="1"/>
  <c r="R2101" i="1"/>
  <c r="R2196" i="1"/>
  <c r="R1250" i="1"/>
  <c r="R71" i="1"/>
  <c r="R311" i="1"/>
  <c r="R260" i="1"/>
  <c r="R2300" i="1"/>
  <c r="R2350" i="1"/>
  <c r="R381" i="1"/>
  <c r="R1478" i="1"/>
  <c r="R758" i="1"/>
  <c r="R1932" i="1"/>
  <c r="R475" i="1"/>
  <c r="R565" i="1"/>
  <c r="R1113" i="1"/>
  <c r="R528" i="1"/>
  <c r="R2497" i="1"/>
  <c r="R806" i="1"/>
  <c r="R1333" i="1"/>
  <c r="R2565" i="1"/>
  <c r="R2444" i="1"/>
  <c r="R3202" i="1"/>
  <c r="R3341" i="1"/>
  <c r="R4110" i="1"/>
  <c r="R3692" i="1"/>
  <c r="R4038" i="1"/>
  <c r="R4033" i="1"/>
  <c r="R3613" i="1"/>
  <c r="R2717" i="1"/>
  <c r="R2813" i="1"/>
  <c r="R4022" i="1"/>
  <c r="R935" i="1"/>
  <c r="R2610" i="1"/>
  <c r="R798" i="1"/>
  <c r="R3538" i="1"/>
  <c r="R193" i="1"/>
  <c r="R2978" i="1"/>
  <c r="R3004" i="1"/>
  <c r="R3039" i="1"/>
  <c r="R2815" i="1"/>
  <c r="R909" i="1"/>
  <c r="R3630" i="1"/>
  <c r="R2551" i="1"/>
  <c r="R3443" i="1"/>
  <c r="R2184" i="1"/>
  <c r="R2092" i="1"/>
  <c r="R3117" i="1"/>
  <c r="R3210" i="1"/>
  <c r="R648" i="1"/>
  <c r="R2781" i="1"/>
  <c r="R1828" i="1"/>
  <c r="R4062" i="1"/>
  <c r="R3251" i="1"/>
  <c r="R2701" i="1"/>
  <c r="R2589" i="1"/>
  <c r="R3301" i="1"/>
  <c r="R3073" i="1"/>
  <c r="R3066" i="1"/>
  <c r="R1031" i="1"/>
  <c r="R636" i="1"/>
  <c r="R2470" i="1"/>
  <c r="R2237" i="1"/>
  <c r="R2397" i="1"/>
  <c r="R3426" i="1"/>
  <c r="R3302" i="1"/>
  <c r="R2472" i="1"/>
  <c r="R1995" i="1"/>
  <c r="R1986" i="1"/>
  <c r="R2871" i="1"/>
  <c r="R1961" i="1"/>
  <c r="R2849" i="1"/>
  <c r="R971" i="1"/>
  <c r="R3502" i="1"/>
  <c r="R2236" i="1"/>
  <c r="R1718" i="1"/>
  <c r="R3333" i="1"/>
  <c r="R855" i="1"/>
  <c r="R3406" i="1"/>
  <c r="R941" i="1"/>
  <c r="R3537" i="1"/>
  <c r="R1110" i="1"/>
  <c r="R2658" i="1"/>
  <c r="R1219" i="1"/>
  <c r="R4029" i="1"/>
  <c r="R2848" i="1"/>
  <c r="R2734" i="1"/>
  <c r="R3703" i="1"/>
  <c r="R2066" i="1"/>
  <c r="R3591" i="1"/>
  <c r="R3064" i="1"/>
  <c r="R3545" i="1"/>
  <c r="R3090" i="1"/>
  <c r="R97" i="1"/>
  <c r="R3404" i="1"/>
  <c r="R4021" i="1"/>
  <c r="R2323" i="1"/>
  <c r="R4026" i="1"/>
  <c r="R478" i="1"/>
  <c r="R3547" i="1"/>
  <c r="R2785" i="1"/>
  <c r="R2552" i="1"/>
  <c r="R3536" i="1"/>
  <c r="R2647" i="1"/>
  <c r="R2939" i="1"/>
  <c r="R3013" i="1"/>
  <c r="R2562" i="1"/>
  <c r="R3306" i="1"/>
  <c r="R4114" i="1"/>
  <c r="R1628" i="1"/>
  <c r="R3152" i="1"/>
  <c r="R2897" i="1"/>
  <c r="R3326" i="1"/>
  <c r="R4100" i="1"/>
  <c r="R884" i="1"/>
  <c r="R4039" i="1"/>
  <c r="R1125" i="1"/>
  <c r="R358" i="1"/>
  <c r="R1740" i="1"/>
  <c r="R2180" i="1"/>
  <c r="R1394" i="1"/>
  <c r="R1399" i="1"/>
  <c r="R1752" i="1"/>
  <c r="R719" i="1"/>
  <c r="R854" i="1"/>
  <c r="R747" i="1"/>
  <c r="R1059" i="1"/>
  <c r="R1316" i="1"/>
  <c r="R1042" i="1"/>
  <c r="R1904" i="1"/>
  <c r="R1224" i="1"/>
  <c r="R1830" i="1"/>
  <c r="R1157" i="1"/>
  <c r="R534" i="1"/>
  <c r="R1636" i="1"/>
  <c r="R2216" i="1"/>
  <c r="R142" i="1"/>
  <c r="R1409" i="1"/>
  <c r="R1512" i="1"/>
  <c r="R813" i="1"/>
  <c r="R1774" i="1"/>
  <c r="R879" i="1"/>
  <c r="R1759" i="1"/>
  <c r="R695" i="1"/>
  <c r="R1540" i="1"/>
  <c r="R1080" i="1"/>
  <c r="R1792" i="1"/>
  <c r="R1576" i="1"/>
  <c r="R1665" i="1"/>
  <c r="R1204" i="1"/>
  <c r="R2121" i="1"/>
  <c r="R2643" i="1"/>
  <c r="R914" i="1"/>
  <c r="R1619" i="1"/>
  <c r="R1221" i="1"/>
  <c r="R2372" i="1"/>
  <c r="R1468" i="1"/>
  <c r="R456" i="1"/>
  <c r="R3061" i="1"/>
  <c r="R929" i="1"/>
  <c r="R4077" i="1"/>
  <c r="R3025" i="1"/>
  <c r="R3122" i="1"/>
  <c r="R2609" i="1"/>
  <c r="R4052" i="1"/>
  <c r="R1849" i="1"/>
  <c r="R1971" i="1"/>
  <c r="R2255" i="1"/>
  <c r="R3100" i="1"/>
  <c r="R1652" i="1"/>
  <c r="R3686" i="1"/>
  <c r="R3434" i="1"/>
  <c r="R1618" i="1"/>
  <c r="R2916" i="1"/>
  <c r="R4107" i="1"/>
  <c r="R2877" i="1"/>
  <c r="R4073" i="1"/>
  <c r="R1680" i="1"/>
  <c r="R1144" i="1"/>
  <c r="R643" i="1"/>
  <c r="R1361" i="1"/>
  <c r="R309" i="1"/>
  <c r="R1169" i="1"/>
  <c r="R1013" i="1"/>
  <c r="R593" i="1"/>
  <c r="R234" i="1"/>
  <c r="R1905" i="1"/>
  <c r="R1136" i="1"/>
  <c r="R594" i="1"/>
  <c r="R418" i="1"/>
  <c r="R525" i="1"/>
  <c r="R1293" i="1"/>
  <c r="R1510" i="1"/>
  <c r="R1432" i="1"/>
  <c r="R273" i="1"/>
  <c r="R1866" i="1"/>
  <c r="R2205" i="1"/>
  <c r="R2105" i="1"/>
  <c r="R910" i="1"/>
  <c r="R386" i="1"/>
  <c r="R1593" i="1"/>
  <c r="R2037" i="1"/>
  <c r="R2175" i="1"/>
  <c r="R1022" i="1"/>
  <c r="R1324" i="1"/>
  <c r="R509" i="1"/>
  <c r="R414" i="1"/>
  <c r="R232" i="1"/>
  <c r="R1503" i="1"/>
  <c r="R979" i="1"/>
  <c r="R1547" i="1"/>
  <c r="R735" i="1"/>
  <c r="R579" i="1"/>
  <c r="R815" i="1"/>
  <c r="R2025" i="1"/>
  <c r="R377" i="1"/>
  <c r="R652" i="1"/>
  <c r="R1640" i="1"/>
  <c r="R601" i="1"/>
  <c r="R1038" i="1"/>
  <c r="R338" i="1"/>
  <c r="R2016" i="1"/>
  <c r="R1588" i="1"/>
  <c r="R408" i="1"/>
  <c r="R564" i="1"/>
  <c r="R2657" i="1"/>
  <c r="R574" i="1"/>
  <c r="R1820" i="1"/>
  <c r="R898" i="1"/>
  <c r="R349" i="1"/>
  <c r="R1083" i="1"/>
  <c r="R1457" i="1"/>
  <c r="R582" i="1"/>
  <c r="R1604" i="1"/>
  <c r="R1666" i="1"/>
  <c r="R1246" i="1"/>
  <c r="R856" i="1"/>
  <c r="R516" i="1"/>
  <c r="R1675" i="1"/>
  <c r="R827" i="1"/>
  <c r="R1959" i="1"/>
  <c r="R1927" i="1"/>
  <c r="R510" i="1"/>
  <c r="R1267" i="1"/>
  <c r="R494" i="1"/>
  <c r="R1967" i="1"/>
  <c r="R1124" i="1"/>
  <c r="R1090" i="1"/>
  <c r="R1663" i="1"/>
  <c r="R943" i="1"/>
  <c r="R1853" i="1"/>
  <c r="R994" i="1"/>
  <c r="R258" i="1"/>
  <c r="R2440" i="1"/>
  <c r="R1530" i="1"/>
  <c r="R1058" i="1"/>
  <c r="R520" i="1"/>
  <c r="R1711" i="1"/>
  <c r="R727" i="1"/>
  <c r="R2538" i="1"/>
  <c r="R1723" i="1"/>
  <c r="R2616" i="1"/>
  <c r="R2856" i="1"/>
  <c r="R874" i="1"/>
  <c r="R2518" i="1"/>
  <c r="R2509" i="1"/>
  <c r="R1797" i="1"/>
  <c r="R1075" i="1"/>
  <c r="R706" i="1"/>
  <c r="R1408" i="1"/>
  <c r="R1302" i="1"/>
  <c r="R1327" i="1"/>
  <c r="R784" i="1"/>
  <c r="R1840" i="1"/>
  <c r="R497" i="1"/>
  <c r="R1303" i="1"/>
  <c r="R1644" i="1"/>
  <c r="R2298" i="1"/>
  <c r="R1270" i="1"/>
  <c r="R2630" i="1"/>
  <c r="R953" i="1"/>
  <c r="R1613" i="1"/>
  <c r="R1703" i="1"/>
  <c r="R1755" i="1"/>
  <c r="R2009" i="1"/>
  <c r="R1249" i="1"/>
  <c r="R618" i="1"/>
  <c r="R2270" i="1"/>
  <c r="R1696" i="1"/>
  <c r="R2646" i="1"/>
  <c r="R1690" i="1"/>
  <c r="R2648" i="1"/>
  <c r="R1447" i="1"/>
  <c r="R2201" i="1"/>
  <c r="R2080" i="1"/>
  <c r="R2718" i="1"/>
  <c r="R829" i="1"/>
  <c r="R2456" i="1"/>
  <c r="R1642" i="1"/>
  <c r="R2243" i="1"/>
  <c r="R2041" i="1"/>
  <c r="R1133" i="1"/>
  <c r="R1018" i="1"/>
  <c r="R1377" i="1"/>
  <c r="R1102" i="1"/>
  <c r="R1177" i="1"/>
  <c r="R2904" i="1"/>
  <c r="R1610" i="1"/>
  <c r="R514" i="1"/>
  <c r="R805" i="1"/>
  <c r="R1291" i="1"/>
  <c r="R1446" i="1"/>
  <c r="R991" i="1"/>
  <c r="R2231" i="1"/>
  <c r="R1225" i="1"/>
  <c r="R2545" i="1"/>
  <c r="R2024" i="1"/>
  <c r="R1733" i="1"/>
  <c r="R1071" i="1"/>
  <c r="R2074" i="1"/>
  <c r="R1379" i="1"/>
  <c r="R1164" i="1"/>
  <c r="R1101" i="1"/>
  <c r="R2048" i="1"/>
  <c r="R1527" i="1"/>
  <c r="R1782" i="1"/>
  <c r="R2082" i="1"/>
  <c r="R1884" i="1"/>
  <c r="R696" i="1"/>
  <c r="R1273" i="1"/>
  <c r="R761" i="1"/>
  <c r="R1045" i="1"/>
  <c r="R2286" i="1"/>
  <c r="R859" i="1"/>
  <c r="R1493" i="1"/>
  <c r="R1657" i="1"/>
  <c r="R2276" i="1"/>
  <c r="R2411" i="1"/>
  <c r="R2317" i="1"/>
  <c r="R1141" i="1"/>
  <c r="R1984" i="1"/>
  <c r="R2872" i="1"/>
  <c r="R2327" i="1"/>
  <c r="R1900" i="1"/>
  <c r="R1369" i="1"/>
  <c r="R1561" i="1"/>
  <c r="R848" i="1"/>
  <c r="R835" i="1"/>
  <c r="R2605" i="1"/>
  <c r="R1846" i="1"/>
  <c r="R1505" i="1"/>
  <c r="R1300" i="1"/>
  <c r="R1398" i="1"/>
  <c r="R1926" i="1"/>
  <c r="R1015" i="1"/>
  <c r="R1914" i="1"/>
  <c r="R1833" i="1"/>
  <c r="R1402" i="1"/>
  <c r="R2061" i="1"/>
  <c r="R635" i="1"/>
  <c r="R2071" i="1"/>
  <c r="R2271" i="1"/>
  <c r="R2682" i="1"/>
  <c r="R2043" i="1"/>
  <c r="R2477" i="1"/>
  <c r="R2393" i="1"/>
  <c r="R2056" i="1"/>
  <c r="R2864" i="1"/>
  <c r="R1245" i="1"/>
  <c r="R2208" i="1"/>
  <c r="R724" i="1"/>
  <c r="R1573" i="1"/>
  <c r="R476" i="1"/>
  <c r="R1915" i="1"/>
  <c r="R2587" i="1"/>
  <c r="R2695" i="1"/>
  <c r="R725" i="1"/>
  <c r="R1811" i="1"/>
  <c r="R2310" i="1"/>
  <c r="R2583" i="1"/>
  <c r="R1472" i="1"/>
  <c r="R506" i="1"/>
  <c r="R1562" i="1"/>
  <c r="R2546" i="1"/>
  <c r="R1511" i="1"/>
  <c r="R2972" i="1"/>
  <c r="R1205" i="1"/>
  <c r="R2000" i="1"/>
  <c r="R1318" i="1"/>
  <c r="R1579" i="1"/>
  <c r="R2385" i="1"/>
  <c r="R711" i="1"/>
  <c r="R1466" i="1"/>
  <c r="R2801" i="1"/>
  <c r="R977" i="1"/>
  <c r="R268" i="1"/>
  <c r="R1310" i="1"/>
  <c r="R2102" i="1"/>
  <c r="R1858" i="1"/>
  <c r="R2982" i="1"/>
  <c r="R1796" i="1"/>
  <c r="R1917" i="1"/>
  <c r="R1789" i="1"/>
  <c r="R741" i="1"/>
  <c r="R680" i="1"/>
  <c r="R2268" i="1"/>
  <c r="R1116" i="1"/>
  <c r="R1541" i="1"/>
  <c r="R1655" i="1"/>
  <c r="R2032" i="1"/>
  <c r="R1121" i="1"/>
  <c r="R1670" i="1"/>
  <c r="R2903" i="1"/>
  <c r="R1954" i="1"/>
  <c r="R2425" i="1"/>
  <c r="R1919" i="1"/>
  <c r="R2289" i="1"/>
  <c r="R2294" i="1"/>
  <c r="R1758" i="1"/>
  <c r="R2150" i="1"/>
  <c r="R2487" i="1"/>
  <c r="R2540" i="1"/>
  <c r="R2076" i="1"/>
  <c r="R2772" i="1"/>
  <c r="R2519" i="1"/>
  <c r="R720" i="1"/>
  <c r="R1040" i="1"/>
  <c r="R1605" i="1"/>
  <c r="R2221" i="1"/>
  <c r="R2572" i="1"/>
  <c r="R2387" i="1"/>
  <c r="R2523" i="1"/>
  <c r="R2669" i="1"/>
  <c r="R692" i="1"/>
  <c r="R1149" i="1"/>
  <c r="R1854" i="1"/>
  <c r="R1244" i="1"/>
  <c r="R1542" i="1"/>
  <c r="R596" i="1"/>
  <c r="R1494" i="1"/>
  <c r="R2783" i="1"/>
  <c r="R2295" i="1"/>
  <c r="R1868" i="1"/>
  <c r="R1194" i="1"/>
  <c r="R1886" i="1"/>
  <c r="R2809" i="1"/>
  <c r="R2828" i="1"/>
  <c r="R1843" i="1"/>
  <c r="R1772" i="1"/>
  <c r="R1933" i="1"/>
  <c r="R1814" i="1"/>
  <c r="R614" i="1"/>
  <c r="R1290" i="1"/>
  <c r="R1105" i="1"/>
  <c r="R1594" i="1"/>
  <c r="R2018" i="1"/>
  <c r="R1214" i="1"/>
  <c r="R1677" i="1"/>
  <c r="R1382" i="1"/>
  <c r="R1053" i="1"/>
  <c r="R2193" i="1"/>
  <c r="R2474" i="1"/>
  <c r="R1330" i="1"/>
  <c r="R2103" i="1"/>
  <c r="R2764" i="1"/>
  <c r="R1107" i="1"/>
  <c r="R1368" i="1"/>
  <c r="R2008" i="1"/>
  <c r="R2006" i="1"/>
  <c r="R1826" i="1"/>
  <c r="R2304" i="1"/>
  <c r="R2090" i="1"/>
  <c r="R1279" i="1"/>
  <c r="R1631" i="1"/>
  <c r="R2366" i="1"/>
  <c r="R1661" i="1"/>
  <c r="R1533" i="1"/>
  <c r="R685" i="1"/>
  <c r="R2995" i="1"/>
  <c r="R1490" i="1"/>
  <c r="R2400" i="1"/>
  <c r="R2084" i="1"/>
  <c r="R2367" i="1"/>
  <c r="R1456" i="1"/>
  <c r="R2636" i="1"/>
  <c r="R1520" i="1"/>
  <c r="R1708" i="1"/>
  <c r="R1331" i="1"/>
  <c r="R2023" i="1"/>
  <c r="R1878" i="1"/>
  <c r="R1891" i="1"/>
  <c r="R2604" i="1"/>
  <c r="R2135" i="1"/>
  <c r="R1230" i="1"/>
  <c r="R707" i="1"/>
  <c r="R2650" i="1"/>
  <c r="R1441" i="1"/>
  <c r="R919" i="1"/>
  <c r="R2012" i="1"/>
  <c r="R2539" i="1"/>
  <c r="R1612" i="1"/>
  <c r="R2190" i="1"/>
  <c r="R2256" i="1"/>
  <c r="R2571" i="1"/>
  <c r="R863" i="1"/>
  <c r="R1852" i="1"/>
  <c r="R2933" i="1"/>
  <c r="R2218" i="1"/>
  <c r="R1668" i="1"/>
  <c r="R2510" i="1"/>
  <c r="R2787" i="1"/>
  <c r="R2199" i="1"/>
  <c r="R1055" i="1"/>
  <c r="R2054" i="1"/>
  <c r="R1709" i="1"/>
  <c r="R2901" i="1"/>
  <c r="R2266" i="1"/>
  <c r="R208" i="1"/>
  <c r="R1813" i="1"/>
  <c r="R2339" i="1"/>
  <c r="R1646" i="1"/>
  <c r="R2078" i="1"/>
  <c r="R2482" i="1"/>
  <c r="R1032" i="1"/>
  <c r="R1046" i="1"/>
  <c r="R1729" i="1"/>
  <c r="R1781" i="1"/>
  <c r="R86" i="1"/>
  <c r="R2670" i="1"/>
  <c r="R2326" i="1"/>
  <c r="R1410" i="1"/>
  <c r="R1673" i="1"/>
  <c r="R2702" i="1"/>
  <c r="R2653" i="1"/>
  <c r="R2349" i="1"/>
  <c r="R2240" i="1"/>
  <c r="R1837" i="1"/>
  <c r="R2287" i="1"/>
  <c r="R2273" i="1"/>
  <c r="R1176" i="1"/>
  <c r="R1766" i="1"/>
  <c r="R1958" i="1"/>
  <c r="R2681" i="1"/>
  <c r="R1518" i="1"/>
  <c r="R982" i="1"/>
  <c r="R709" i="1"/>
  <c r="R3127" i="1"/>
  <c r="R2479" i="1"/>
  <c r="R2098" i="1"/>
  <c r="R2683" i="1"/>
  <c r="R2336" i="1"/>
  <c r="R2104" i="1"/>
  <c r="R1590" i="1"/>
  <c r="R1471" i="1"/>
  <c r="R1414" i="1"/>
  <c r="R1312" i="1"/>
  <c r="R819" i="1"/>
  <c r="R2569" i="1"/>
  <c r="R2968" i="1"/>
  <c r="R1154" i="1"/>
  <c r="R1180" i="1"/>
  <c r="R2213" i="1"/>
  <c r="R1683" i="1"/>
  <c r="R1452" i="1"/>
  <c r="R1893" i="1"/>
  <c r="R1519" i="1"/>
  <c r="R2235" i="1"/>
  <c r="R1669" i="1"/>
  <c r="R2278" i="1"/>
  <c r="R2346" i="1"/>
  <c r="R3490" i="1"/>
  <c r="R1839" i="1"/>
  <c r="R1328" i="1"/>
  <c r="R1674" i="1"/>
  <c r="R1436" i="1"/>
  <c r="R2709" i="1"/>
  <c r="R1344" i="1"/>
  <c r="R2614" i="1"/>
  <c r="R2464" i="1"/>
  <c r="R1554" i="1"/>
  <c r="R2031" i="1"/>
  <c r="R1429" i="1"/>
  <c r="R905" i="1"/>
  <c r="R2204" i="1"/>
  <c r="R1695" i="1"/>
  <c r="R1634" i="1"/>
  <c r="R1509" i="1"/>
  <c r="R2419" i="1"/>
  <c r="R1887" i="1"/>
  <c r="R2262" i="1"/>
  <c r="R657" i="1"/>
  <c r="R1461" i="1"/>
  <c r="R2361" i="1"/>
  <c r="R1565" i="1"/>
  <c r="R1502" i="1"/>
  <c r="R1521" i="1"/>
  <c r="R1305" i="1"/>
  <c r="R1918" i="1"/>
  <c r="R4027" i="1"/>
  <c r="R3628" i="1"/>
  <c r="R3699" i="1"/>
  <c r="R781" i="1"/>
  <c r="R3150" i="1"/>
  <c r="R1985" i="1"/>
  <c r="R1492" i="1"/>
  <c r="R2192" i="1"/>
  <c r="R4025" i="1"/>
  <c r="R2390" i="1"/>
  <c r="R2945" i="1"/>
  <c r="R3690" i="1"/>
  <c r="R3259" i="1"/>
  <c r="R4081" i="1"/>
  <c r="R3485" i="1"/>
  <c r="R4040" i="1"/>
  <c r="R2448" i="1"/>
  <c r="R3704" i="1"/>
  <c r="R2697" i="1"/>
  <c r="R3387" i="1"/>
  <c r="R204" i="1"/>
  <c r="R2478" i="1"/>
  <c r="R2684" i="1"/>
  <c r="R2661" i="1"/>
  <c r="R2492" i="1"/>
  <c r="R1896" i="1"/>
  <c r="R1648" i="1"/>
  <c r="R1036" i="1"/>
  <c r="R1117" i="1"/>
  <c r="R1780" i="1"/>
  <c r="R2089" i="1"/>
  <c r="R1524" i="1"/>
  <c r="R2905" i="1"/>
  <c r="R1449" i="1"/>
  <c r="R828" i="1"/>
  <c r="R2928" i="1"/>
  <c r="R2423" i="1"/>
  <c r="R2515" i="1"/>
  <c r="R2228" i="1"/>
  <c r="R1517" i="1"/>
  <c r="R2328" i="1"/>
  <c r="R2142" i="1"/>
  <c r="R2919" i="1"/>
  <c r="R1396" i="1"/>
  <c r="R1531" i="1"/>
  <c r="R1231" i="1"/>
  <c r="R1241" i="1"/>
  <c r="R3211" i="1"/>
  <c r="R2331" i="1"/>
  <c r="R590" i="1"/>
  <c r="R1864" i="1"/>
  <c r="R1784" i="1"/>
  <c r="R1437" i="1"/>
  <c r="R2269" i="1"/>
  <c r="R1285" i="1"/>
  <c r="R1349" i="1"/>
  <c r="R2318" i="1"/>
  <c r="R1118" i="1"/>
  <c r="R2797" i="1"/>
  <c r="R1178" i="1"/>
  <c r="R1465" i="1"/>
  <c r="R1391" i="1"/>
  <c r="R1970" i="1"/>
  <c r="R158" i="1"/>
  <c r="R2200" i="1"/>
  <c r="R2730" i="1"/>
  <c r="R1362" i="1"/>
  <c r="R1326" i="1"/>
  <c r="R1515" i="1"/>
  <c r="R1798" i="1"/>
  <c r="R1070" i="1"/>
  <c r="R1694" i="1"/>
  <c r="R2592" i="1"/>
  <c r="R2093" i="1"/>
  <c r="R1463" i="1"/>
  <c r="R2183" i="1"/>
  <c r="R2754" i="1"/>
  <c r="R1581" i="1"/>
  <c r="R1965" i="1"/>
  <c r="R1953" i="1"/>
  <c r="R1834" i="1"/>
  <c r="R2288" i="1"/>
  <c r="R1957" i="1"/>
  <c r="R2617" i="1"/>
  <c r="R631" i="1"/>
  <c r="R1874" i="1"/>
  <c r="R701" i="1"/>
  <c r="R1386" i="1"/>
  <c r="R2207" i="1"/>
  <c r="R1319" i="1"/>
  <c r="R2233" i="1"/>
  <c r="R2744" i="1"/>
  <c r="R1417" i="1"/>
  <c r="R1173" i="1"/>
  <c r="R2013" i="1"/>
  <c r="R1222" i="1"/>
  <c r="R1248" i="1"/>
  <c r="R2774" i="1"/>
  <c r="R1587" i="1"/>
  <c r="R1892" i="1"/>
  <c r="R1951" i="1"/>
  <c r="R2789" i="1"/>
  <c r="R3147" i="1"/>
  <c r="R2581" i="1"/>
  <c r="R3056" i="1"/>
  <c r="R4092" i="1"/>
  <c r="R2735" i="1"/>
  <c r="R3464" i="1"/>
  <c r="R3546" i="1"/>
  <c r="R3031" i="1"/>
  <c r="R2883" i="1"/>
  <c r="R2460" i="1"/>
  <c r="R2796" i="1"/>
  <c r="R4042" i="1"/>
  <c r="R3145" i="1"/>
  <c r="R4088" i="1"/>
  <c r="R4096" i="1"/>
  <c r="R3553" i="1"/>
  <c r="R2967" i="1"/>
  <c r="R3432" i="1"/>
  <c r="R1143" i="1"/>
  <c r="R2656" i="1"/>
  <c r="R1007" i="1"/>
  <c r="R2170" i="1"/>
  <c r="R2621" i="1"/>
  <c r="R1145" i="1"/>
  <c r="R1563" i="1"/>
  <c r="R2516" i="1"/>
  <c r="R1229" i="1"/>
  <c r="R1356" i="1"/>
  <c r="R2073" i="1"/>
  <c r="R1247" i="1"/>
  <c r="R1168" i="1"/>
  <c r="R2678" i="1"/>
  <c r="R2169" i="1"/>
  <c r="R1186" i="1"/>
  <c r="R2100" i="1"/>
  <c r="R851" i="1"/>
  <c r="R699" i="1"/>
  <c r="R1750" i="1"/>
  <c r="R1265" i="1"/>
  <c r="R2281" i="1"/>
  <c r="R1916" i="1"/>
  <c r="R2116" i="1"/>
  <c r="R1072" i="1"/>
  <c r="R1094" i="1"/>
  <c r="R1710" i="1"/>
  <c r="R1899" i="1"/>
  <c r="R794" i="1"/>
  <c r="R1592" i="1"/>
  <c r="R1692" i="1"/>
  <c r="R502" i="1"/>
  <c r="R1564" i="1"/>
  <c r="R1191" i="1"/>
  <c r="R1871" i="1"/>
  <c r="R2067" i="1"/>
  <c r="R2248" i="1"/>
  <c r="R1550" i="1"/>
  <c r="R938" i="1"/>
  <c r="R2799" i="1"/>
  <c r="R2686" i="1"/>
  <c r="R3089" i="1"/>
  <c r="R4048" i="1"/>
  <c r="R4093" i="1"/>
  <c r="R3363" i="1"/>
  <c r="R1286" i="1"/>
  <c r="R3304" i="1"/>
  <c r="R3550" i="1"/>
  <c r="R3691" i="1"/>
  <c r="R1100" i="1"/>
  <c r="R2337" i="1"/>
  <c r="R2760" i="1"/>
  <c r="R2417" i="1"/>
  <c r="R2737" i="1"/>
  <c r="R4082" i="1"/>
  <c r="R1742" i="1"/>
  <c r="R4066" i="1"/>
  <c r="R3611" i="1"/>
  <c r="R3592" i="1"/>
  <c r="R2713" i="1"/>
  <c r="R2369" i="1"/>
  <c r="R1881" i="1"/>
  <c r="R1962" i="1"/>
  <c r="R2445" i="1"/>
  <c r="R1791" i="1"/>
  <c r="R1821" i="1"/>
  <c r="R1829" i="1"/>
  <c r="R2362" i="1"/>
  <c r="R1972" i="1"/>
  <c r="R1808" i="1"/>
  <c r="R2618" i="1"/>
  <c r="R2303" i="1"/>
  <c r="R2731" i="1"/>
  <c r="R1378" i="1"/>
  <c r="R1076" i="1"/>
  <c r="R1639" i="1"/>
  <c r="R2880" i="1"/>
  <c r="R1119" i="1"/>
  <c r="R2511" i="1"/>
  <c r="R1223" i="1"/>
  <c r="R1185" i="1"/>
  <c r="R2675" i="1"/>
  <c r="R2936" i="1"/>
  <c r="R2649" i="1"/>
  <c r="R2202" i="1"/>
  <c r="R2133" i="1"/>
  <c r="R1467" i="1"/>
  <c r="R2823" i="1"/>
  <c r="R2405" i="1"/>
  <c r="R1867" i="1"/>
  <c r="R84" i="1"/>
  <c r="R1880" i="1"/>
  <c r="R3225" i="1"/>
  <c r="R2424" i="1"/>
  <c r="R2283" i="1"/>
  <c r="R2302" i="1"/>
  <c r="R1307" i="1"/>
  <c r="R2439" i="1"/>
  <c r="R2988" i="1"/>
  <c r="R2004" i="1"/>
  <c r="R1819" i="1"/>
  <c r="R1823" i="1"/>
  <c r="R3349" i="1"/>
  <c r="R2433" i="1"/>
  <c r="R3463" i="1"/>
  <c r="R3405" i="1"/>
  <c r="R1973" i="1"/>
  <c r="R3435" i="1"/>
  <c r="R3697" i="1"/>
  <c r="R2894" i="1"/>
  <c r="R3551" i="1"/>
  <c r="R3700" i="1"/>
  <c r="R2306" i="1"/>
  <c r="R3146" i="1"/>
  <c r="R3695" i="1"/>
  <c r="R4069" i="1"/>
  <c r="R3243" i="1"/>
  <c r="R2550" i="1"/>
  <c r="R3503" i="1"/>
  <c r="R2902" i="1"/>
  <c r="R3541" i="1"/>
  <c r="R2716" i="1"/>
  <c r="R2106" i="1"/>
  <c r="R3344" i="1"/>
  <c r="R4049" i="1"/>
  <c r="R4071" i="1"/>
  <c r="R4103" i="1"/>
  <c r="R4035" i="1"/>
  <c r="R1855" i="1"/>
  <c r="R2210" i="1"/>
  <c r="R3539" i="1"/>
  <c r="R4050" i="1"/>
  <c r="R2380" i="1"/>
  <c r="R3437" i="1"/>
  <c r="R4036" i="1"/>
  <c r="R4051" i="1"/>
  <c r="R4055" i="1"/>
  <c r="R4023" i="1"/>
  <c r="R4056" i="1"/>
  <c r="R3365" i="1"/>
  <c r="R2644" i="1"/>
  <c r="R3087" i="1"/>
  <c r="R1691" i="1"/>
  <c r="R2895" i="1"/>
  <c r="R4099" i="1"/>
  <c r="R667" i="1"/>
  <c r="R2663" i="1"/>
  <c r="R3307" i="1"/>
  <c r="R3009" i="1"/>
  <c r="R2723" i="1"/>
  <c r="R2452" i="1"/>
  <c r="R3075" i="1"/>
  <c r="R3050" i="1"/>
  <c r="R3431" i="1"/>
  <c r="R2114" i="1"/>
  <c r="R4094" i="1"/>
  <c r="R3614" i="1"/>
  <c r="R3005" i="1"/>
  <c r="R2347" i="1"/>
  <c r="R3020" i="1"/>
  <c r="R3231" i="1"/>
  <c r="R3047" i="1"/>
  <c r="R2993" i="1"/>
  <c r="R1568" i="1"/>
  <c r="R3693" i="1"/>
  <c r="R2374" i="1"/>
  <c r="R2399" i="1"/>
  <c r="R3599" i="1"/>
  <c r="R4090" i="1"/>
  <c r="R3542" i="1"/>
  <c r="R3085" i="1"/>
  <c r="R3168" i="1"/>
  <c r="R3049" i="1"/>
  <c r="R4083" i="1"/>
  <c r="R3238" i="1"/>
  <c r="R2141" i="1"/>
  <c r="R1765" i="1"/>
  <c r="R3486" i="1"/>
  <c r="R3484" i="1"/>
  <c r="R3433" i="1"/>
  <c r="R2543" i="1"/>
  <c r="R2714" i="1"/>
  <c r="R4057" i="1"/>
  <c r="R4067" i="1"/>
  <c r="R3694" i="1"/>
  <c r="R2277" i="1"/>
  <c r="R2639" i="1"/>
  <c r="R2174" i="1"/>
  <c r="R4043" i="1"/>
  <c r="R1715" i="1"/>
  <c r="R2769" i="1"/>
  <c r="R3593" i="1"/>
  <c r="R3501" i="1"/>
  <c r="R3303" i="1"/>
  <c r="R4097" i="1"/>
  <c r="R1976" i="1"/>
  <c r="R4074" i="1"/>
  <c r="R3596" i="1"/>
  <c r="R2984" i="1"/>
  <c r="R3126" i="1"/>
  <c r="R4037" i="1"/>
  <c r="R2045" i="1"/>
  <c r="R3430" i="1"/>
  <c r="R3685" i="1"/>
  <c r="R3427" i="1"/>
  <c r="R4046" i="1"/>
  <c r="R4041" i="1"/>
  <c r="R2742" i="1"/>
  <c r="R4072" i="1"/>
  <c r="R3561" i="1"/>
  <c r="R2556" i="1"/>
  <c r="R2854" i="1"/>
  <c r="R3325" i="1"/>
  <c r="R3450" i="1"/>
  <c r="R3327" i="1"/>
  <c r="R4058" i="1"/>
  <c r="R3067" i="1"/>
  <c r="R2861" i="1"/>
  <c r="R3323" i="1"/>
  <c r="R2753" i="1"/>
  <c r="R2654" i="1"/>
  <c r="R2954" i="1"/>
  <c r="R3500" i="1"/>
  <c r="R3046" i="1"/>
  <c r="R2955" i="1"/>
  <c r="R1346" i="1"/>
  <c r="R2825" i="1"/>
  <c r="R4102" i="1"/>
  <c r="R2582" i="1"/>
  <c r="R2177" i="1"/>
  <c r="R2950" i="1"/>
  <c r="R3101" i="1"/>
  <c r="R2719" i="1"/>
  <c r="R2214" i="1"/>
  <c r="R3010" i="1"/>
  <c r="R1350" i="1"/>
  <c r="R3156" i="1"/>
  <c r="R2557" i="1"/>
  <c r="R2691" i="1"/>
  <c r="R3026" i="1"/>
  <c r="R3371" i="1"/>
  <c r="R4084" i="1"/>
  <c r="R3221" i="1"/>
  <c r="R3151" i="1"/>
  <c r="R2645" i="1"/>
  <c r="R3612" i="1"/>
  <c r="R3597" i="1"/>
  <c r="R3219" i="1"/>
  <c r="R2688" i="1"/>
  <c r="R4085" i="1"/>
  <c r="R2513" i="1"/>
  <c r="R2246" i="1"/>
  <c r="R3540" i="1"/>
  <c r="R2715" i="1"/>
  <c r="R3440" i="1"/>
  <c r="R2970" i="1"/>
  <c r="R3705" i="1"/>
  <c r="R3342" i="1"/>
  <c r="R3629" i="1"/>
  <c r="R3598" i="1"/>
  <c r="R3245" i="1"/>
  <c r="R3203" i="1"/>
  <c r="R1991" i="1"/>
  <c r="R3466" i="1"/>
  <c r="R4105" i="1"/>
  <c r="R3407" i="1"/>
  <c r="R4063" i="1"/>
  <c r="R3696" i="1"/>
  <c r="R3218" i="1"/>
  <c r="R3118" i="1"/>
  <c r="R3059" i="1"/>
  <c r="R3391" i="1"/>
  <c r="R3149" i="1"/>
  <c r="R3074" i="1"/>
  <c r="R584" i="1"/>
  <c r="R4068" i="1"/>
  <c r="R3549" i="1"/>
  <c r="R2915" i="1"/>
  <c r="R4078" i="1"/>
  <c r="R2949" i="1"/>
  <c r="R2625" i="1"/>
  <c r="R4044" i="1"/>
  <c r="R2768" i="1"/>
  <c r="R4075" i="1"/>
  <c r="R2749" i="1"/>
  <c r="R984" i="1"/>
  <c r="R2977" i="1"/>
  <c r="R1373" i="1"/>
  <c r="R1603" i="1"/>
  <c r="R3187" i="1"/>
  <c r="R2840" i="1"/>
  <c r="R2851" i="1"/>
  <c r="R1713" i="1"/>
  <c r="R3451" i="1"/>
  <c r="R3449" i="1"/>
  <c r="R4111" i="1"/>
  <c r="R2940" i="1"/>
  <c r="R3698" i="1"/>
  <c r="R2712" i="1"/>
  <c r="R3102" i="1"/>
  <c r="R1557" i="1"/>
  <c r="R3472" i="1"/>
  <c r="R3702" i="1"/>
  <c r="R4108" i="1"/>
  <c r="R2265" i="1"/>
  <c r="R3103" i="1"/>
  <c r="R4064" i="1"/>
  <c r="R2418" i="1"/>
  <c r="R2473" i="1"/>
  <c r="R2481" i="1"/>
  <c r="R3155" i="1"/>
  <c r="R2914" i="1"/>
  <c r="R2860" i="1"/>
  <c r="R4106" i="1"/>
  <c r="R2690" i="1"/>
  <c r="R3048" i="1"/>
  <c r="R2773" i="1"/>
  <c r="R3394" i="1"/>
  <c r="R3428" i="1"/>
  <c r="R1534" i="1"/>
  <c r="R3366" i="1"/>
  <c r="R2733" i="1"/>
  <c r="R3012" i="1"/>
  <c r="R4045" i="1"/>
  <c r="R3604" i="1"/>
  <c r="R3350" i="1"/>
  <c r="R2498" i="1"/>
  <c r="R2615" i="1"/>
  <c r="R4101" i="1"/>
  <c r="R2163" i="1"/>
  <c r="R4113" i="1"/>
  <c r="R3595" i="1"/>
  <c r="R4086" i="1"/>
  <c r="R2804" i="1"/>
  <c r="R3616" i="1"/>
  <c r="R2489" i="1"/>
  <c r="R3544" i="1"/>
  <c r="R3543" i="1"/>
  <c r="R3311" i="1"/>
  <c r="R4060" i="1"/>
  <c r="R2946" i="1"/>
  <c r="R2923" i="1"/>
  <c r="R3372" i="1"/>
  <c r="R2964" i="1"/>
  <c r="R3461" i="1"/>
  <c r="R3244" i="1"/>
  <c r="R2503" i="1"/>
  <c r="R2468" i="1"/>
  <c r="R2767" i="1"/>
  <c r="R4059" i="1"/>
  <c r="R4030" i="1"/>
  <c r="R3305" i="1"/>
  <c r="R4112" i="1"/>
  <c r="R4104" i="1"/>
  <c r="R3045" i="1"/>
  <c r="R3148" i="1"/>
  <c r="R2555" i="1"/>
  <c r="R1760" i="1"/>
  <c r="R1397" i="1"/>
  <c r="R3332" i="1"/>
  <c r="R3247" i="1"/>
  <c r="R4109" i="1"/>
  <c r="R3170" i="1"/>
  <c r="R3158" i="1"/>
  <c r="R3701" i="1"/>
  <c r="R3615" i="1"/>
  <c r="Q531" i="1"/>
  <c r="Q2655" i="1"/>
  <c r="Q689" i="1"/>
  <c r="Q145" i="1"/>
  <c r="Q1252" i="1"/>
  <c r="Q797" i="1"/>
  <c r="Q764" i="1"/>
  <c r="Q1403" i="1"/>
  <c r="Q2573" i="1"/>
  <c r="Q1549" i="1"/>
  <c r="Q1008" i="1"/>
  <c r="Q167" i="1"/>
  <c r="Q1060" i="1"/>
  <c r="Q999" i="1"/>
  <c r="Q1815" i="1"/>
  <c r="Q604" i="1"/>
  <c r="Q2087" i="1"/>
  <c r="Q257" i="1"/>
  <c r="Q2211" i="1"/>
  <c r="Q1902" i="1"/>
  <c r="Q411" i="1"/>
  <c r="Q2751" i="1"/>
  <c r="Q1736" i="1"/>
  <c r="Q220" i="1"/>
  <c r="Q2463" i="1"/>
  <c r="Q1929" i="1"/>
  <c r="Q370" i="1"/>
  <c r="Q602" i="1"/>
  <c r="Q1371" i="1"/>
  <c r="Q1311" i="1"/>
  <c r="Q3489" i="1"/>
  <c r="Q299" i="1"/>
  <c r="Q1103" i="1"/>
  <c r="Q1433" i="1"/>
  <c r="Q2014" i="1"/>
  <c r="Q796" i="1"/>
  <c r="Q202" i="1"/>
  <c r="Q1611" i="1"/>
  <c r="Q251" i="1"/>
  <c r="Q1877" i="1"/>
  <c r="Q1909" i="1"/>
  <c r="Q420" i="1"/>
  <c r="Q269" i="1"/>
  <c r="Q1908" i="1"/>
  <c r="Q1016" i="1"/>
  <c r="Q776" i="1"/>
  <c r="Q1099" i="1"/>
  <c r="Q1799" i="1"/>
  <c r="Q607" i="1"/>
  <c r="Q2598" i="1"/>
  <c r="Q540" i="1"/>
  <c r="Q626" i="1"/>
  <c r="Q1462" i="1"/>
  <c r="Q712" i="1"/>
  <c r="Q654" i="1"/>
  <c r="Q791" i="1"/>
  <c r="Q517" i="1"/>
  <c r="Q697" i="1"/>
  <c r="Q417" i="1"/>
  <c r="Q1215" i="1"/>
  <c r="Q894" i="1"/>
  <c r="Q1216" i="1"/>
  <c r="Q1770" i="1"/>
  <c r="Q1842" i="1"/>
  <c r="Q886" i="1"/>
  <c r="Q1735" i="1"/>
  <c r="Q1753" i="1"/>
  <c r="Q2485" i="1"/>
  <c r="Q653" i="1"/>
  <c r="Q2564" i="1"/>
  <c r="Q1775" i="1"/>
  <c r="Q1734" i="1"/>
  <c r="Q2404" i="1"/>
  <c r="Q2623" i="1"/>
  <c r="Q1315" i="1"/>
  <c r="Q2708" i="1"/>
  <c r="Q2053" i="1"/>
  <c r="Q2156" i="1"/>
  <c r="Q2022" i="1"/>
  <c r="Q572" i="1"/>
  <c r="Q2109" i="1"/>
  <c r="Q1329" i="1"/>
  <c r="Q2958" i="1"/>
  <c r="Q2676" i="1"/>
  <c r="Q2091" i="1"/>
  <c r="Q959" i="1"/>
  <c r="Q1649" i="1"/>
  <c r="Q1383" i="1"/>
  <c r="Q925" i="1"/>
  <c r="Q2674" i="1"/>
  <c r="Q1384" i="1"/>
  <c r="Q1122" i="1"/>
  <c r="Q2275" i="1"/>
  <c r="Q2889" i="1"/>
  <c r="Q2707" i="1"/>
  <c r="Q1994" i="1"/>
  <c r="Q2738" i="1"/>
  <c r="Q1428" i="1"/>
  <c r="Q2042" i="1"/>
  <c r="Q1183" i="1"/>
  <c r="Q1404" i="1"/>
  <c r="Q875" i="1"/>
  <c r="Q2147" i="1"/>
  <c r="Q2599" i="1"/>
  <c r="Q1739" i="1"/>
  <c r="Q1175" i="1"/>
  <c r="Q873" i="1"/>
  <c r="Q1372" i="1"/>
  <c r="Q1788" i="1"/>
  <c r="Q2001" i="1"/>
  <c r="Q1093" i="1"/>
  <c r="Q1139" i="1"/>
  <c r="Q916" i="1"/>
  <c r="Q1513" i="1"/>
  <c r="Q2570" i="1"/>
  <c r="Q1336" i="1"/>
  <c r="Q1234" i="1"/>
  <c r="Q1051" i="1"/>
  <c r="Q1430" i="1"/>
  <c r="Q3507" i="1"/>
  <c r="Q3639" i="1"/>
  <c r="Q3706" i="1"/>
  <c r="Q3021" i="1"/>
  <c r="Q3757" i="1"/>
  <c r="Q3212" i="1"/>
  <c r="Q2140" i="1"/>
  <c r="Q2986" i="1"/>
  <c r="Q1949" i="1"/>
  <c r="Q3728" i="1"/>
  <c r="Q3771" i="1"/>
  <c r="Q3765" i="1"/>
  <c r="Q876" i="1"/>
  <c r="Q3719" i="1"/>
  <c r="Q3751" i="1"/>
  <c r="Q2757" i="1"/>
  <c r="Q3758" i="1"/>
  <c r="Q3720" i="1"/>
  <c r="Q1207" i="1"/>
  <c r="Q2685" i="1"/>
  <c r="Q3715" i="1"/>
  <c r="Q2185" i="1"/>
  <c r="Q3512" i="1"/>
  <c r="Q3750" i="1"/>
  <c r="Q1848" i="1"/>
  <c r="Q2810" i="1"/>
  <c r="Q3091" i="1"/>
  <c r="Q3743" i="1"/>
  <c r="Q3334" i="1"/>
  <c r="Q3160" i="1"/>
  <c r="Q284" i="1"/>
  <c r="Q3040" i="1"/>
  <c r="Q3376" i="1"/>
  <c r="Q2794" i="1"/>
  <c r="Q3335" i="1"/>
  <c r="Q3182" i="1"/>
  <c r="Q1975" i="1"/>
  <c r="Q3555" i="1"/>
  <c r="Q3752" i="1"/>
  <c r="Q3506" i="1"/>
  <c r="Q3753" i="1"/>
  <c r="Q3571" i="1"/>
  <c r="Q2726" i="1"/>
  <c r="Q3709" i="1"/>
  <c r="Q2559" i="1"/>
  <c r="Q3731" i="1"/>
  <c r="Q1566" i="1"/>
  <c r="Q3494" i="1"/>
  <c r="Q2820" i="1"/>
  <c r="Q2626" i="1"/>
  <c r="Q2819" i="1"/>
  <c r="Q3635" i="1"/>
  <c r="Q3718" i="1"/>
  <c r="Q3766" i="1"/>
  <c r="Q3747" i="1"/>
  <c r="Q2182" i="1"/>
  <c r="Q3762" i="1"/>
  <c r="Q2996" i="1"/>
  <c r="Q3713" i="1"/>
  <c r="Q2973" i="1"/>
  <c r="Q2761" i="1"/>
  <c r="Q2507" i="1"/>
  <c r="Q3767" i="1"/>
  <c r="Q1242" i="1"/>
  <c r="Q3268" i="1"/>
  <c r="Q1785" i="1"/>
  <c r="Q3754" i="1"/>
  <c r="Q2465" i="1"/>
  <c r="Q3763" i="1"/>
  <c r="Q2806" i="1"/>
  <c r="Q3278" i="1"/>
  <c r="Q2908" i="1"/>
  <c r="Q3469" i="1"/>
  <c r="Q3768" i="1"/>
  <c r="Q3606" i="1"/>
  <c r="Q3710" i="1"/>
  <c r="Q2112" i="1"/>
  <c r="Q2887" i="1"/>
  <c r="Q2870" i="1"/>
  <c r="Q3735" i="1"/>
  <c r="Q2051" i="1"/>
  <c r="Q2776" i="1"/>
  <c r="Q3748" i="1"/>
  <c r="Q2496" i="1"/>
  <c r="Q52" i="1"/>
  <c r="Q2181" i="1"/>
  <c r="Q3733" i="1"/>
  <c r="Q1818" i="1"/>
  <c r="Q3721" i="1"/>
  <c r="Q3727" i="1"/>
  <c r="Q1543" i="1"/>
  <c r="Q1777" i="1"/>
  <c r="Q3637" i="1"/>
  <c r="Q3453" i="1"/>
  <c r="Q3636" i="1"/>
  <c r="Q3511" i="1"/>
  <c r="Q306" i="1"/>
  <c r="Q612" i="1"/>
  <c r="Q3128" i="1"/>
  <c r="Q772" i="1"/>
  <c r="Q2791" i="1"/>
  <c r="Q3722" i="1"/>
  <c r="Q3057" i="1"/>
  <c r="Q3711" i="1"/>
  <c r="Q3708" i="1"/>
  <c r="Q3775" i="1"/>
  <c r="Q2907" i="1"/>
  <c r="Q3725" i="1"/>
  <c r="Q3740" i="1"/>
  <c r="Q3759" i="1"/>
  <c r="Q3239" i="1"/>
  <c r="Q3712" i="1"/>
  <c r="Q3097" i="1"/>
  <c r="Q3714" i="1"/>
  <c r="Q2762" i="1"/>
  <c r="Q3736" i="1"/>
  <c r="Q3716" i="1"/>
  <c r="Q3277" i="1"/>
  <c r="Q3726" i="1"/>
  <c r="Q2909" i="1"/>
  <c r="Q483" i="1"/>
  <c r="Q196" i="1"/>
  <c r="Q530" i="1"/>
  <c r="Q333" i="1"/>
  <c r="Q1335" i="1"/>
  <c r="Q1142" i="1"/>
  <c r="Q519" i="1"/>
  <c r="Q932" i="1"/>
  <c r="Q96" i="1"/>
  <c r="Q645" i="1"/>
  <c r="Q261" i="1"/>
  <c r="Q1251" i="1"/>
  <c r="Q756" i="1"/>
  <c r="Q2086" i="1"/>
  <c r="Q305" i="1"/>
  <c r="Q793" i="1"/>
  <c r="Q444" i="1"/>
  <c r="Q222" i="1"/>
  <c r="Q137" i="1"/>
  <c r="Q87" i="1"/>
  <c r="Q675" i="1"/>
  <c r="Q387" i="1"/>
  <c r="Q1020" i="1"/>
  <c r="Q291" i="1"/>
  <c r="Q1024" i="1"/>
  <c r="Q1066" i="1"/>
  <c r="Q2117" i="1"/>
  <c r="Q569" i="1"/>
  <c r="Q1064" i="1"/>
  <c r="Q54" i="1"/>
  <c r="Q1400" i="1"/>
  <c r="Q263" i="1"/>
  <c r="Q1111" i="1"/>
  <c r="Q1098" i="1"/>
  <c r="Q973" i="1"/>
  <c r="Q383" i="1"/>
  <c r="Q1026" i="1"/>
  <c r="Q118" i="1"/>
  <c r="Q199" i="1"/>
  <c r="Q314" i="1"/>
  <c r="Q66" i="1"/>
  <c r="Q942" i="1"/>
  <c r="Q180" i="1"/>
  <c r="Q402" i="1"/>
  <c r="Q194" i="1"/>
  <c r="Q255" i="1"/>
  <c r="Q477" i="1"/>
  <c r="Q320" i="1"/>
  <c r="Q155" i="1"/>
  <c r="Q493" i="1"/>
  <c r="Q1202" i="1"/>
  <c r="Q1014" i="1"/>
  <c r="Q108" i="1"/>
  <c r="Q322" i="1"/>
  <c r="Q1187" i="1"/>
  <c r="Q121" i="1"/>
  <c r="Q289" i="1"/>
  <c r="Q412" i="1"/>
  <c r="Q56" i="1"/>
  <c r="Q447" i="1"/>
  <c r="Q337" i="1"/>
  <c r="Q511" i="1"/>
  <c r="Q721" i="1"/>
  <c r="Q1296" i="1"/>
  <c r="Q857" i="1"/>
  <c r="Q736" i="1"/>
  <c r="Q1580" i="1"/>
  <c r="Q348" i="1"/>
  <c r="Q580" i="1"/>
  <c r="Q388" i="1"/>
  <c r="Q2319" i="1"/>
  <c r="Q398" i="1"/>
  <c r="Q768" i="1"/>
  <c r="Q449" i="1"/>
  <c r="Q1352" i="1"/>
  <c r="Q340" i="1"/>
  <c r="Q466" i="1"/>
  <c r="Q281" i="1"/>
  <c r="Q539" i="1"/>
  <c r="Q1054" i="1"/>
  <c r="Q392" i="1"/>
  <c r="Q225" i="1"/>
  <c r="Q313" i="1"/>
  <c r="Q939" i="1"/>
  <c r="Q787" i="1"/>
  <c r="Q153" i="1"/>
  <c r="Q43" i="1"/>
  <c r="Q1084" i="1"/>
  <c r="Q105" i="1"/>
  <c r="Q682" i="1"/>
  <c r="Q227" i="1"/>
  <c r="Q190" i="1"/>
  <c r="Q70" i="1"/>
  <c r="Q164" i="1"/>
  <c r="Q710" i="1"/>
  <c r="Q779" i="1"/>
  <c r="Q292" i="1"/>
  <c r="Q1536" i="1"/>
  <c r="Q474" i="1"/>
  <c r="Q956" i="1"/>
  <c r="Q186" i="1"/>
  <c r="Q1367" i="1"/>
  <c r="Q144" i="1"/>
  <c r="Q274" i="1"/>
  <c r="Q238" i="1"/>
  <c r="Q448" i="1"/>
  <c r="Q467" i="1"/>
  <c r="Q184" i="1"/>
  <c r="Q694" i="1"/>
  <c r="Q605" i="1"/>
  <c r="Q297" i="1"/>
  <c r="Q187" i="1"/>
  <c r="Q623" i="1"/>
  <c r="Q128" i="1"/>
  <c r="Q1381" i="1"/>
  <c r="Q198" i="1"/>
  <c r="Q872" i="1"/>
  <c r="Q328" i="1"/>
  <c r="Q156" i="1"/>
  <c r="Q339" i="1"/>
  <c r="Q597" i="1"/>
  <c r="Q217" i="1"/>
  <c r="Q608" i="1"/>
  <c r="Q765" i="1"/>
  <c r="Q871" i="1"/>
  <c r="Q503" i="1"/>
  <c r="Q219" i="1"/>
  <c r="Q693" i="1"/>
  <c r="Q568" i="1"/>
  <c r="Q911" i="1"/>
  <c r="Q275" i="1"/>
  <c r="Q39" i="1"/>
  <c r="Q2780" i="1"/>
  <c r="Q849" i="1"/>
  <c r="Q860" i="1"/>
  <c r="Q2600" i="1"/>
  <c r="Q1660" i="1"/>
  <c r="Q547" i="1"/>
  <c r="Q1444" i="1"/>
  <c r="Q457" i="1"/>
  <c r="Q1049" i="1"/>
  <c r="Q327" i="1"/>
  <c r="Q2072" i="1"/>
  <c r="Q1850" i="1"/>
  <c r="Q368" i="1"/>
  <c r="Q317" i="1"/>
  <c r="Q2596" i="1"/>
  <c r="Q100" i="1"/>
  <c r="Q966" i="1"/>
  <c r="Q63" i="1"/>
  <c r="Q2363" i="1"/>
  <c r="Q413" i="1"/>
  <c r="Q436" i="1"/>
  <c r="Q143" i="1"/>
  <c r="Q1123" i="1"/>
  <c r="Q664" i="1"/>
  <c r="Q484" i="1"/>
  <c r="Q570" i="1"/>
  <c r="Q750" i="1"/>
  <c r="Q390" i="1"/>
  <c r="Q647" i="1"/>
  <c r="Q154" i="1"/>
  <c r="Q1600" i="1"/>
  <c r="Q1120" i="1"/>
  <c r="Q224" i="1"/>
  <c r="Q1535" i="1"/>
  <c r="Q1548" i="1"/>
  <c r="Q1873" i="1"/>
  <c r="Q992" i="1"/>
  <c r="Q2525" i="1"/>
  <c r="Q2189" i="1"/>
  <c r="Q278" i="1"/>
  <c r="Q1496" i="1"/>
  <c r="Q556" i="1"/>
  <c r="Q432" i="1"/>
  <c r="Q2125" i="1"/>
  <c r="Q2223" i="1"/>
  <c r="Q683" i="1"/>
  <c r="Q367" i="1"/>
  <c r="Q843" i="1"/>
  <c r="Q3487" i="1"/>
  <c r="Q2838" i="1"/>
  <c r="Q2732" i="1"/>
  <c r="Q3019" i="1"/>
  <c r="Q2965" i="1"/>
  <c r="Q3563" i="1"/>
  <c r="Q3051" i="1"/>
  <c r="Q3746" i="1"/>
  <c r="Q2532" i="1"/>
  <c r="Q3755" i="1"/>
  <c r="Q3438" i="1"/>
  <c r="Q2748" i="1"/>
  <c r="Q2619" i="1"/>
  <c r="Q3760" i="1"/>
  <c r="Q3068" i="1"/>
  <c r="Q3605" i="1"/>
  <c r="Q3769" i="1"/>
  <c r="Q3744" i="1"/>
  <c r="Q1944" i="1"/>
  <c r="Q3773" i="1"/>
  <c r="Q3573" i="1"/>
  <c r="Q3774" i="1"/>
  <c r="Q934" i="1"/>
  <c r="Q3509" i="1"/>
  <c r="Q3280" i="1"/>
  <c r="Q3617" i="1"/>
  <c r="Q2483" i="1"/>
  <c r="Q3572" i="1"/>
  <c r="Q3179" i="1"/>
  <c r="Q3313" i="1"/>
  <c r="Q2770" i="1"/>
  <c r="Q3729" i="1"/>
  <c r="Q2698" i="1"/>
  <c r="Q3396" i="1"/>
  <c r="Q3180" i="1"/>
  <c r="Q3312" i="1"/>
  <c r="Q3235" i="1"/>
  <c r="Q3730" i="1"/>
  <c r="Q2447" i="1"/>
  <c r="Q3408" i="1"/>
  <c r="Q3409" i="1"/>
  <c r="Q3772" i="1"/>
  <c r="Q3717" i="1"/>
  <c r="Q2206" i="1"/>
  <c r="Q3640" i="1"/>
  <c r="Q3044" i="1"/>
  <c r="Q3191" i="1"/>
  <c r="Q1261" i="1"/>
  <c r="Q3741" i="1"/>
  <c r="Q3749" i="1"/>
  <c r="Q3267" i="1"/>
  <c r="Q948" i="1"/>
  <c r="Q3038" i="1"/>
  <c r="Q2427" i="1"/>
  <c r="Q3638" i="1"/>
  <c r="Q3761" i="1"/>
  <c r="Q1193" i="1"/>
  <c r="Q3764" i="1"/>
  <c r="Q3737" i="1"/>
  <c r="Q1196" i="1"/>
  <c r="Q868" i="1"/>
  <c r="Q1960" i="1"/>
  <c r="Q3508" i="1"/>
  <c r="Q885" i="1"/>
  <c r="Q3032" i="1"/>
  <c r="Q807" i="1"/>
  <c r="Q3276" i="1"/>
  <c r="Q3723" i="1"/>
  <c r="Q3734" i="1"/>
  <c r="Q2947" i="1"/>
  <c r="Q3770" i="1"/>
  <c r="Q3738" i="1"/>
  <c r="Q3707" i="1"/>
  <c r="Q3724" i="1"/>
  <c r="Q3373" i="1"/>
  <c r="Q3745" i="1"/>
  <c r="Q3634" i="1"/>
  <c r="Q3377" i="1"/>
  <c r="Q1567" i="1"/>
  <c r="Q1935" i="1"/>
  <c r="Q2948" i="1"/>
  <c r="Q3739" i="1"/>
  <c r="Q2934" i="1"/>
  <c r="Q3095" i="1"/>
  <c r="Q2811" i="1"/>
  <c r="Q3264" i="1"/>
  <c r="Q2906" i="1"/>
  <c r="Q2560" i="1"/>
  <c r="Q2765" i="1"/>
  <c r="Q3510" i="1"/>
  <c r="Q3732" i="1"/>
  <c r="Q3027" i="1"/>
  <c r="Q3495" i="1"/>
  <c r="Q923" i="1"/>
  <c r="Q3279" i="1"/>
  <c r="Q346" i="1"/>
  <c r="Q3756" i="1"/>
  <c r="Q2959" i="1"/>
  <c r="Q3742" i="1"/>
  <c r="Q1614" i="1"/>
  <c r="Q1151" i="1"/>
  <c r="Q1131" i="1"/>
  <c r="Q1419" i="1"/>
  <c r="Q1005" i="1"/>
  <c r="Q1354" i="1"/>
  <c r="Q609" i="1"/>
  <c r="Q1996" i="1"/>
  <c r="Q716" i="1"/>
  <c r="Q2167" i="1"/>
  <c r="Q2057" i="1"/>
  <c r="Q1376" i="1"/>
  <c r="Q1332" i="1"/>
  <c r="Q591" i="1"/>
  <c r="Q1903" i="1"/>
  <c r="Q495" i="1"/>
  <c r="Q1865" i="1"/>
  <c r="Q1347" i="1"/>
  <c r="Q1725" i="1"/>
  <c r="Q526" i="1"/>
  <c r="Q2672" i="1"/>
  <c r="Q3677" i="1"/>
  <c r="Q3424" i="1"/>
  <c r="Q3672" i="1"/>
  <c r="Q3216" i="1"/>
  <c r="Q3569" i="1"/>
  <c r="Q549" i="1"/>
  <c r="Q3266" i="1"/>
  <c r="Q3989" i="1"/>
  <c r="Q3554" i="1"/>
  <c r="Q3223" i="1"/>
  <c r="Q3362" i="1"/>
  <c r="Q1359" i="1"/>
  <c r="Q3971" i="1"/>
  <c r="Q3079" i="1"/>
  <c r="Q2128" i="1"/>
  <c r="Q3990" i="1"/>
  <c r="Q2976" i="1"/>
  <c r="Q2149" i="1"/>
  <c r="Q4012" i="1"/>
  <c r="Q3298" i="1"/>
  <c r="Q3492" i="1"/>
  <c r="Q3255" i="1"/>
  <c r="Q3968" i="1"/>
  <c r="Q3222" i="1"/>
  <c r="Q3676" i="1"/>
  <c r="Q3976" i="1"/>
  <c r="Q3680" i="1"/>
  <c r="Q3983" i="1"/>
  <c r="Q2917" i="1"/>
  <c r="Q3459" i="1"/>
  <c r="Q3037" i="1"/>
  <c r="Q3110" i="1"/>
  <c r="Q4000" i="1"/>
  <c r="Q2805" i="1"/>
  <c r="Q3186" i="1"/>
  <c r="Q2896" i="1"/>
  <c r="Q3674" i="1"/>
  <c r="Q3532" i="1"/>
  <c r="Q3488" i="1"/>
  <c r="Q3003" i="1"/>
  <c r="Q3682" i="1"/>
  <c r="Q4014" i="1"/>
  <c r="Q3962" i="1"/>
  <c r="Q3678" i="1"/>
  <c r="Q3535" i="1"/>
  <c r="Q3988" i="1"/>
  <c r="Q3250" i="1"/>
  <c r="Q1620" i="1"/>
  <c r="Q2839" i="1"/>
  <c r="Q3679" i="1"/>
  <c r="Q2942" i="1"/>
  <c r="Q3236" i="1"/>
  <c r="Q2913" i="1"/>
  <c r="Q3094" i="1"/>
  <c r="Q3402" i="1"/>
  <c r="Q2736" i="1"/>
  <c r="Q3568" i="1"/>
  <c r="Q3458" i="1"/>
  <c r="Q2438" i="1"/>
  <c r="Q3374" i="1"/>
  <c r="Q3143" i="1"/>
  <c r="Q3043" i="1"/>
  <c r="Q3967" i="1"/>
  <c r="Q2607" i="1"/>
  <c r="Q4006" i="1"/>
  <c r="Q3055" i="1"/>
  <c r="Q3533" i="1"/>
  <c r="Q4016" i="1"/>
  <c r="Q2115" i="1"/>
  <c r="Q3590" i="1"/>
  <c r="Q3980" i="1"/>
  <c r="Q3965" i="1"/>
  <c r="Q3984" i="1"/>
  <c r="Q573" i="1"/>
  <c r="Q3985" i="1"/>
  <c r="Q4013" i="1"/>
  <c r="Q3992" i="1"/>
  <c r="Q3241" i="1"/>
  <c r="Q4015" i="1"/>
  <c r="Q3670" i="1"/>
  <c r="Q2846" i="1"/>
  <c r="Q2888" i="1"/>
  <c r="Q2808" i="1"/>
  <c r="Q3966" i="1"/>
  <c r="Q3993" i="1"/>
  <c r="Q3977" i="1"/>
  <c r="Q1256" i="1"/>
  <c r="Q3166" i="1"/>
  <c r="Q3994" i="1"/>
  <c r="Q2803" i="1"/>
  <c r="Q3531" i="1"/>
  <c r="Q2524" i="1"/>
  <c r="Q3979" i="1"/>
  <c r="Q2209" i="1"/>
  <c r="Q3681" i="1"/>
  <c r="Q3626" i="1"/>
  <c r="Q3603" i="1"/>
  <c r="Q3963" i="1"/>
  <c r="Q3468" i="1"/>
  <c r="Q3671" i="1"/>
  <c r="Q3123" i="1"/>
  <c r="Q172" i="1"/>
  <c r="Q22" i="1"/>
  <c r="Q319" i="1"/>
  <c r="Q112" i="1"/>
  <c r="Q1063" i="1"/>
  <c r="Q2309" i="1"/>
  <c r="Q1812" i="1"/>
  <c r="Q185" i="1"/>
  <c r="Q1407" i="1"/>
  <c r="Q2007" i="1"/>
  <c r="Q342" i="1"/>
  <c r="Q1551" i="1"/>
  <c r="Q79" i="1"/>
  <c r="Q254" i="1"/>
  <c r="Q617" i="1"/>
  <c r="Q673" i="1"/>
  <c r="Q433" i="1"/>
  <c r="Q283" i="1"/>
  <c r="Q1546" i="1"/>
  <c r="Q2077" i="1"/>
  <c r="Q3153" i="1"/>
  <c r="Q3016" i="1"/>
  <c r="Q2522" i="1"/>
  <c r="Q2402" i="1"/>
  <c r="Q1950" i="1"/>
  <c r="Q3557" i="1"/>
  <c r="Q1179" i="1"/>
  <c r="Q2526" i="1"/>
  <c r="Q189" i="1"/>
  <c r="Q323" i="1"/>
  <c r="Q615" i="1"/>
  <c r="Q663" i="1"/>
  <c r="Q2963" i="1"/>
  <c r="Q3481" i="1"/>
  <c r="Q2409" i="1"/>
  <c r="Q2110" i="1"/>
  <c r="Q577" i="1"/>
  <c r="Q2274" i="1"/>
  <c r="Q771" i="1"/>
  <c r="Q426" i="1"/>
  <c r="Q3683" i="1"/>
  <c r="Q3263" i="1"/>
  <c r="Q2852" i="1"/>
  <c r="Q355" i="1"/>
  <c r="Q2632" i="1"/>
  <c r="Q3956" i="1"/>
  <c r="Q1392" i="1"/>
  <c r="Q532" i="1"/>
  <c r="Q68" i="1"/>
  <c r="Q1719" i="1"/>
  <c r="Q2892" i="1"/>
  <c r="Q2176" i="1"/>
  <c r="Q229" i="1"/>
  <c r="Q2608" i="1"/>
  <c r="Q2566" i="1"/>
  <c r="Q3673" i="1"/>
  <c r="Q1756" i="1"/>
  <c r="Q512" i="1"/>
  <c r="Q76" i="1"/>
  <c r="Q2759" i="1"/>
  <c r="Q987" i="1"/>
  <c r="Q1220" i="1"/>
  <c r="Q2441" i="1"/>
  <c r="Q2696" i="1"/>
  <c r="Q2382" i="1"/>
  <c r="Q3964" i="1"/>
  <c r="Q149" i="1"/>
  <c r="Q769" i="1"/>
  <c r="Q3237" i="1"/>
  <c r="Q4008" i="1"/>
  <c r="Q241" i="1"/>
  <c r="Q3116" i="1"/>
  <c r="Q2979" i="1"/>
  <c r="Q1773" i="1"/>
  <c r="Q2139" i="1"/>
  <c r="Q2512" i="1"/>
  <c r="Q2834" i="1"/>
  <c r="Q3167" i="1"/>
  <c r="Q2985" i="1"/>
  <c r="Q1615" i="1"/>
  <c r="Q730" i="1"/>
  <c r="Q248" i="1"/>
  <c r="Q1081" i="1"/>
  <c r="Q897" i="1"/>
  <c r="Q415" i="1"/>
  <c r="Q1687" i="1"/>
  <c r="Q1086" i="1"/>
  <c r="Q853" i="1"/>
  <c r="Q1132" i="1"/>
  <c r="Q321" i="1"/>
  <c r="Q969" i="1"/>
  <c r="Q3232" i="1"/>
  <c r="Q1552" i="1"/>
  <c r="Q674" i="1"/>
  <c r="Q146" i="1"/>
  <c r="Q642" i="1"/>
  <c r="Q986" i="1"/>
  <c r="Q2040" i="1"/>
  <c r="Q742" i="1"/>
  <c r="Q1480" i="1"/>
  <c r="Q560" i="1"/>
  <c r="Q2065" i="1"/>
  <c r="Q2451" i="1"/>
  <c r="Q1150" i="1"/>
  <c r="Q1337" i="1"/>
  <c r="Q1454" i="1"/>
  <c r="Q921" i="1"/>
  <c r="Q1898" i="1"/>
  <c r="Q678" i="1"/>
  <c r="Q1228" i="1"/>
  <c r="Q1390" i="1"/>
  <c r="Q1061" i="1"/>
  <c r="Q575" i="1"/>
  <c r="Q1845" i="1"/>
  <c r="Q1682" i="1"/>
  <c r="Q2446" i="1"/>
  <c r="Q2603" i="1"/>
  <c r="Q1678" i="1"/>
  <c r="Q1155" i="1"/>
  <c r="Q3946" i="1"/>
  <c r="Q2927" i="1"/>
  <c r="Q3942" i="1"/>
  <c r="Q3588" i="1"/>
  <c r="Q3933" i="1"/>
  <c r="Q1693" i="1"/>
  <c r="Q3938" i="1"/>
  <c r="Q3001" i="1"/>
  <c r="Q3944" i="1"/>
  <c r="Q2019" i="1"/>
  <c r="Q3922" i="1"/>
  <c r="Q3525" i="1"/>
  <c r="Q3296" i="1"/>
  <c r="Q3370" i="1"/>
  <c r="Q2800" i="1"/>
  <c r="Q3008" i="1"/>
  <c r="Q1385" i="1"/>
  <c r="Q3448" i="1"/>
  <c r="Q3625" i="1"/>
  <c r="Q2766" i="1"/>
  <c r="Q2321" i="1"/>
  <c r="Q2301" i="1"/>
  <c r="Q2521" i="1"/>
  <c r="Q1779" i="1"/>
  <c r="Q2335" i="1"/>
  <c r="Q2403" i="1"/>
  <c r="Q912" i="1"/>
  <c r="Q2146" i="1"/>
  <c r="Q1869" i="1"/>
  <c r="Q1952" i="1"/>
  <c r="Q535" i="1"/>
  <c r="Q866" i="1"/>
  <c r="Q1697" i="1"/>
  <c r="Q1602" i="1"/>
  <c r="Q800" i="1"/>
  <c r="Q500" i="1"/>
  <c r="Q708" i="1"/>
  <c r="Q1476" i="1"/>
  <c r="Q1322" i="1"/>
  <c r="Q1181" i="1"/>
  <c r="Q1768" i="1"/>
  <c r="Q1776" i="1"/>
  <c r="Q993" i="1"/>
  <c r="Q1599" i="1"/>
  <c r="Q1077" i="1"/>
  <c r="Q1501" i="1"/>
  <c r="Q803" i="1"/>
  <c r="Q1280" i="1"/>
  <c r="Q1240" i="1"/>
  <c r="Q1289" i="1"/>
  <c r="Q2047" i="1"/>
  <c r="Q2320" i="1"/>
  <c r="Q2395" i="1"/>
  <c r="Q1731" i="1"/>
  <c r="Q2194" i="1"/>
  <c r="Q1269" i="1"/>
  <c r="Q841" i="1"/>
  <c r="Q1856" i="1"/>
  <c r="Q2641" i="1"/>
  <c r="Q2725" i="1"/>
  <c r="Q1632" i="1"/>
  <c r="Q455" i="1"/>
  <c r="Q1387" i="1"/>
  <c r="Q2122" i="1"/>
  <c r="Q1805" i="1"/>
  <c r="Q583" i="1"/>
  <c r="Q1062" i="1"/>
  <c r="Q2830" i="1"/>
  <c r="Q2137" i="1"/>
  <c r="Q2660" i="1"/>
  <c r="Q1928" i="1"/>
  <c r="Q1406" i="1"/>
  <c r="Q527" i="1"/>
  <c r="Q990" i="1"/>
  <c r="Q907" i="1"/>
  <c r="Q1746" i="1"/>
  <c r="Q1170" i="1"/>
  <c r="Q1532" i="1"/>
  <c r="Q1583" i="1"/>
  <c r="Q1034" i="1"/>
  <c r="Q603" i="1"/>
  <c r="Q1162" i="1"/>
  <c r="Q1651" i="1"/>
  <c r="Q845" i="1"/>
  <c r="Q1035" i="1"/>
  <c r="Q1011" i="1"/>
  <c r="Q2161" i="1"/>
  <c r="Q3504" i="1"/>
  <c r="Q2844" i="1"/>
  <c r="Q1203" i="1"/>
  <c r="Q980" i="1"/>
  <c r="Q1650" i="1"/>
  <c r="Q1375" i="1"/>
  <c r="Q2841" i="1"/>
  <c r="Q250" i="1"/>
  <c r="Q2099" i="1"/>
  <c r="Q2642" i="1"/>
  <c r="Q2225" i="1"/>
  <c r="Q1993" i="1"/>
  <c r="Q1282" i="1"/>
  <c r="Q1684" i="1"/>
  <c r="Q3124" i="1"/>
  <c r="Q3006" i="1"/>
  <c r="Q3164" i="1"/>
  <c r="Q1627" i="1"/>
  <c r="Q3320" i="1"/>
  <c r="Q2561" i="1"/>
  <c r="Q2224" i="1"/>
  <c r="Q3290" i="1"/>
  <c r="Q2322" i="1"/>
  <c r="Q3234" i="1"/>
  <c r="Q2822" i="1"/>
  <c r="Q3227" i="1"/>
  <c r="Q3319" i="1"/>
  <c r="Q2502" i="1"/>
  <c r="Q3871" i="1"/>
  <c r="Q2187" i="1"/>
  <c r="Q2158" i="1"/>
  <c r="Q3228" i="1"/>
  <c r="Q2553" i="1"/>
  <c r="Q3096" i="1"/>
  <c r="Q3382" i="1"/>
  <c r="Q2835" i="1"/>
  <c r="Q1906" i="1"/>
  <c r="Q3456" i="1"/>
  <c r="Q2494" i="1"/>
  <c r="Q2960" i="1"/>
  <c r="Q3888" i="1"/>
  <c r="Q3207" i="1"/>
  <c r="Q1741" i="1"/>
  <c r="Q3071" i="1"/>
  <c r="Q2890" i="1"/>
  <c r="Q1722" i="1"/>
  <c r="Q2974" i="1"/>
  <c r="Q861" i="1"/>
  <c r="Q2983" i="1"/>
  <c r="Q1488" i="1"/>
  <c r="Q3877" i="1"/>
  <c r="Q3215" i="1"/>
  <c r="Q2866" i="1"/>
  <c r="Q3447" i="1"/>
  <c r="Q3867" i="1"/>
  <c r="Q3163" i="1"/>
  <c r="Q3015" i="1"/>
  <c r="Q3024" i="1"/>
  <c r="Q2980" i="1"/>
  <c r="Q3862" i="1"/>
  <c r="Q3880" i="1"/>
  <c r="Q3881" i="1"/>
  <c r="Q2662" i="1"/>
  <c r="Q3078" i="1"/>
  <c r="Q3858" i="1"/>
  <c r="Q3383" i="1"/>
  <c r="Q1923" i="1"/>
  <c r="Q3886" i="1"/>
  <c r="Q2784" i="1"/>
  <c r="Q3876" i="1"/>
  <c r="Q3381" i="1"/>
  <c r="Q2981" i="1"/>
  <c r="Q3134" i="1"/>
  <c r="Q3869" i="1"/>
  <c r="Q1218" i="1"/>
  <c r="Q1044" i="1"/>
  <c r="Q2816" i="1"/>
  <c r="Q2817" i="1"/>
  <c r="Q3014" i="1"/>
  <c r="Q3865" i="1"/>
  <c r="Q3861" i="1"/>
  <c r="Q2049" i="1"/>
  <c r="Q3890" i="1"/>
  <c r="Q2807" i="1"/>
  <c r="Q3054" i="1"/>
  <c r="Q2143" i="1"/>
  <c r="Q3083" i="1"/>
  <c r="Q2083" i="1"/>
  <c r="Q3291" i="1"/>
  <c r="Q3887" i="1"/>
  <c r="Q3338" i="1"/>
  <c r="Q3417" i="1"/>
  <c r="Q3339" i="1"/>
  <c r="Q2068" i="1"/>
  <c r="Q2245" i="1"/>
  <c r="Q2536" i="1"/>
  <c r="Q2858" i="1"/>
  <c r="Q937" i="1"/>
  <c r="Q1717" i="1"/>
  <c r="Q2859" i="1"/>
  <c r="Q4011" i="1"/>
  <c r="Q2699" i="1"/>
  <c r="Q2875" i="1"/>
  <c r="Q2132" i="1"/>
  <c r="Q430" i="1"/>
  <c r="Q423" i="1"/>
  <c r="Q3065" i="1"/>
  <c r="Q951" i="1"/>
  <c r="Q468" i="1"/>
  <c r="Q2428" i="1"/>
  <c r="Q2932" i="1"/>
  <c r="Q2416" i="1"/>
  <c r="Q427" i="1"/>
  <c r="Q332" i="1"/>
  <c r="Q206" i="1"/>
  <c r="Q2517" i="1"/>
  <c r="Q2779" i="1"/>
  <c r="Q2420" i="1"/>
  <c r="Q2853" i="1"/>
  <c r="Q1979" i="1"/>
  <c r="Q1389" i="1"/>
  <c r="Q3113" i="1"/>
  <c r="Q543" i="1"/>
  <c r="Q1763" i="1"/>
  <c r="Q2935" i="1"/>
  <c r="Q924" i="1"/>
  <c r="Q2750" i="1"/>
  <c r="Q2868" i="1"/>
  <c r="Q1653" i="1"/>
  <c r="Q1584" i="1"/>
  <c r="Q2398" i="1"/>
  <c r="Q88" i="1"/>
  <c r="Q294" i="1"/>
  <c r="Q2108" i="1"/>
  <c r="Q3499" i="1"/>
  <c r="Q3609" i="1"/>
  <c r="Q271" i="1"/>
  <c r="Q3112" i="1"/>
  <c r="Q1938" i="1"/>
  <c r="Q1679" i="1"/>
  <c r="Q944" i="1"/>
  <c r="Q3995" i="1"/>
  <c r="Q2010" i="1"/>
  <c r="Q3403" i="1"/>
  <c r="Q2953" i="1"/>
  <c r="Q2703" i="1"/>
  <c r="Q453" i="1"/>
  <c r="Q1211" i="1"/>
  <c r="Q2505" i="1"/>
  <c r="Q3230" i="1"/>
  <c r="Q3229" i="1"/>
  <c r="Q233" i="1"/>
  <c r="Q622" i="1"/>
  <c r="Q421" i="1"/>
  <c r="Q1140" i="1"/>
  <c r="Q1572" i="1"/>
  <c r="Q1483" i="1"/>
  <c r="Q403" i="1"/>
  <c r="Q53" i="1"/>
  <c r="Q2930" i="1"/>
  <c r="Q559" i="1"/>
  <c r="Q2912" i="1"/>
  <c r="Q946" i="1"/>
  <c r="Q2943" i="1"/>
  <c r="Q3200" i="1"/>
  <c r="Q3" i="1"/>
  <c r="Q788" i="1"/>
  <c r="Q1526" i="1"/>
  <c r="Q2922" i="1"/>
  <c r="Q1596" i="1"/>
  <c r="Q138" i="1"/>
  <c r="Q2578" i="1"/>
  <c r="Q393" i="1"/>
  <c r="Q1491" i="1"/>
  <c r="Q681" i="1"/>
  <c r="Q1762" i="1"/>
  <c r="Q1206" i="1"/>
  <c r="Q356" i="1"/>
  <c r="Q106" i="1"/>
  <c r="Q922" i="1"/>
  <c r="Q870" i="1"/>
  <c r="Q621" i="1"/>
  <c r="Q650" i="1"/>
  <c r="Q928" i="1"/>
  <c r="Q668" i="1"/>
  <c r="Q1030" i="1"/>
  <c r="Q2148" i="1"/>
  <c r="Q954" i="1"/>
  <c r="Q1188" i="1"/>
  <c r="Q1163" i="1"/>
  <c r="Q2338" i="1"/>
  <c r="Q1794" i="1"/>
  <c r="Q2554" i="1"/>
  <c r="Q2911" i="1"/>
  <c r="Q3854" i="1"/>
  <c r="Q3522" i="1"/>
  <c r="Q795" i="1"/>
  <c r="Q3565" i="1"/>
  <c r="Q2884" i="1"/>
  <c r="Q3848" i="1"/>
  <c r="Q3654" i="1"/>
  <c r="Q2952" i="1"/>
  <c r="Q3842" i="1"/>
  <c r="Q3849" i="1"/>
  <c r="Q3853" i="1"/>
  <c r="Q3845" i="1"/>
  <c r="Q3474" i="1"/>
  <c r="Q3850" i="1"/>
  <c r="Q3847" i="1"/>
  <c r="Q3843" i="1"/>
  <c r="Q3844" i="1"/>
  <c r="Q3841" i="1"/>
  <c r="Q3851" i="1"/>
  <c r="Q3289" i="1"/>
  <c r="Q3846" i="1"/>
  <c r="Q2987" i="1"/>
  <c r="Q3852" i="1"/>
  <c r="Q837" i="1"/>
  <c r="Q3183" i="1"/>
  <c r="Q1167" i="1"/>
  <c r="Q3058" i="1"/>
  <c r="Q3315" i="1"/>
  <c r="Q2436" i="1"/>
  <c r="Q3214" i="1"/>
  <c r="Q3839" i="1"/>
  <c r="Q3270" i="1"/>
  <c r="Q3521" i="1"/>
  <c r="Q1426" i="1"/>
  <c r="Q3317" i="1"/>
  <c r="Q175" i="1"/>
  <c r="Q899" i="1"/>
  <c r="Q3318" i="1"/>
  <c r="Q2530" i="1"/>
  <c r="Q1964" i="1"/>
  <c r="Q3491" i="1"/>
  <c r="Q3249" i="1"/>
  <c r="Q2752" i="1"/>
  <c r="Q3836" i="1"/>
  <c r="Q2333" i="1"/>
  <c r="Q3473" i="1"/>
  <c r="Q3835" i="1"/>
  <c r="Q961" i="1"/>
  <c r="Q2241" i="1"/>
  <c r="Q3580" i="1"/>
  <c r="Q3416" i="1"/>
  <c r="Q3446" i="1"/>
  <c r="Q3328" i="1"/>
  <c r="Q1460" i="1"/>
  <c r="Q341" i="1"/>
  <c r="Q1804" i="1"/>
  <c r="Q3310" i="1"/>
  <c r="Q1968" i="1"/>
  <c r="Q3414" i="1"/>
  <c r="Q3133" i="1"/>
  <c r="Q3331" i="1"/>
  <c r="Q2741" i="1"/>
  <c r="Q2918" i="1"/>
  <c r="Q1570" i="1"/>
  <c r="Q2124" i="1"/>
  <c r="Q3011" i="1"/>
  <c r="Q3827" i="1"/>
  <c r="Q2499" i="1"/>
  <c r="Q3316" i="1"/>
  <c r="Q2898" i="1"/>
  <c r="Q3652" i="1"/>
  <c r="Q267" i="1"/>
  <c r="Q3583" i="1"/>
  <c r="Q3518" i="1"/>
  <c r="Q3260" i="1"/>
  <c r="Q2999" i="1"/>
  <c r="Q3178" i="1"/>
  <c r="Q3104" i="1"/>
  <c r="Q3582" i="1"/>
  <c r="Q3825" i="1"/>
  <c r="Q3389" i="1"/>
  <c r="Q3832" i="1"/>
  <c r="Q3496" i="1"/>
  <c r="Q2740" i="1"/>
  <c r="Q3833" i="1"/>
  <c r="Q3520" i="1"/>
  <c r="Q2613" i="1"/>
  <c r="Q3653" i="1"/>
  <c r="Q3445" i="1"/>
  <c r="Q3497" i="1"/>
  <c r="Q3824" i="1"/>
  <c r="Q2120" i="1"/>
  <c r="Q3454" i="1"/>
  <c r="Q3650" i="1"/>
  <c r="Q3287" i="1"/>
  <c r="Q2881" i="1"/>
  <c r="Q733" i="1"/>
  <c r="Q3069" i="1"/>
  <c r="Q3581" i="1"/>
  <c r="Q3830" i="1"/>
  <c r="Q3837" i="1"/>
  <c r="Q3831" i="1"/>
  <c r="Q2991" i="1"/>
  <c r="Q3806" i="1"/>
  <c r="Q3129" i="1"/>
  <c r="Q2651" i="1"/>
  <c r="Q3787" i="1"/>
  <c r="Q3206" i="1"/>
  <c r="Q3194" i="1"/>
  <c r="Q2899" i="1"/>
  <c r="Q3788" i="1"/>
  <c r="Q2396" i="1"/>
  <c r="Q3285" i="1"/>
  <c r="Q2821" i="1"/>
  <c r="Q2989" i="1"/>
  <c r="Q3813" i="1"/>
  <c r="Q3023" i="1"/>
  <c r="Q3357" i="1"/>
  <c r="Q3812" i="1"/>
  <c r="Q2247" i="1"/>
  <c r="Q3793" i="1"/>
  <c r="Q3356" i="1"/>
  <c r="Q3816" i="1"/>
  <c r="Q3798" i="1"/>
  <c r="Q1847" i="1"/>
  <c r="Q1589" i="1"/>
  <c r="Q2381" i="1"/>
  <c r="Q2340" i="1"/>
  <c r="Q3470" i="1"/>
  <c r="Q3130" i="1"/>
  <c r="Q3410" i="1"/>
  <c r="Q3807" i="1"/>
  <c r="Q3378" i="1"/>
  <c r="Q2413" i="1"/>
  <c r="Q2612" i="1"/>
  <c r="Q3513" i="1"/>
  <c r="Q3814" i="1"/>
  <c r="Q3574" i="1"/>
  <c r="Q1487" i="1"/>
  <c r="Q1029" i="1"/>
  <c r="Q3601" i="1"/>
  <c r="Q3329" i="1"/>
  <c r="Q3132" i="1"/>
  <c r="Q362" i="1"/>
  <c r="Q563" i="1"/>
  <c r="Q847" i="1"/>
  <c r="Q763" i="1"/>
  <c r="Q1482" i="1"/>
  <c r="Q738" i="1"/>
  <c r="Q2533" i="1"/>
  <c r="Q1575" i="1"/>
  <c r="Q2855" i="1"/>
  <c r="Q380" i="1"/>
  <c r="Q203" i="1"/>
  <c r="Q554" i="1"/>
  <c r="Q215" i="1"/>
  <c r="Q221" i="1"/>
  <c r="Q762" i="1"/>
  <c r="Q1629" i="1"/>
  <c r="Q1006" i="1"/>
  <c r="Q983" i="1"/>
  <c r="Q166" i="1"/>
  <c r="Q471" i="1"/>
  <c r="Q557" i="1"/>
  <c r="Q567" i="1"/>
  <c r="Q2325" i="1"/>
  <c r="Q458" i="1"/>
  <c r="Q507" i="1"/>
  <c r="Q964" i="1"/>
  <c r="Q160" i="1"/>
  <c r="Q2345" i="1"/>
  <c r="Q1477" i="1"/>
  <c r="Q940" i="1"/>
  <c r="Q1641" i="1"/>
  <c r="Q213" i="1"/>
  <c r="Q407" i="1"/>
  <c r="Q312" i="1"/>
  <c r="Q508" i="1"/>
  <c r="Q329" i="1"/>
  <c r="Q505" i="1"/>
  <c r="Q1721" i="1"/>
  <c r="Q649" i="1"/>
  <c r="Q373" i="1"/>
  <c r="Q2305" i="1"/>
  <c r="Q3052" i="1"/>
  <c r="Q1930" i="1"/>
  <c r="Q3884" i="1"/>
  <c r="Q2113" i="1"/>
  <c r="Q3418" i="1"/>
  <c r="Q3855" i="1"/>
  <c r="Q3872" i="1"/>
  <c r="Q3337" i="1"/>
  <c r="Q3088" i="1"/>
  <c r="Q3859" i="1"/>
  <c r="Q2957" i="1"/>
  <c r="Q3882" i="1"/>
  <c r="Q3860" i="1"/>
  <c r="Q3000" i="1"/>
  <c r="Q3883" i="1"/>
  <c r="Q2920" i="1"/>
  <c r="Q1685" i="1"/>
  <c r="Q3585" i="1"/>
  <c r="Q2005" i="1"/>
  <c r="Q1844" i="1"/>
  <c r="Q1728" i="1"/>
  <c r="Q1748" i="1"/>
  <c r="Q1271" i="1"/>
  <c r="Q1357" i="1"/>
  <c r="Q1134" i="1"/>
  <c r="Q133" i="1"/>
  <c r="Q989" i="1"/>
  <c r="Q1200" i="1"/>
  <c r="Q276" i="1"/>
  <c r="Q558" i="1"/>
  <c r="Q996" i="1"/>
  <c r="Q228" i="1"/>
  <c r="Q480" i="1"/>
  <c r="Q334" i="1"/>
  <c r="Q1654" i="1"/>
  <c r="Q1363" i="1"/>
  <c r="Q1882" i="1"/>
  <c r="Q825" i="1"/>
  <c r="Q1974" i="1"/>
  <c r="Q2290" i="1"/>
  <c r="Q1287" i="1"/>
  <c r="Q739" i="1"/>
  <c r="Q369" i="1"/>
  <c r="Q542" i="1"/>
  <c r="Q406" i="1"/>
  <c r="Q633" i="1"/>
  <c r="Q877" i="1"/>
  <c r="Q1114" i="1"/>
  <c r="Q1292" i="1"/>
  <c r="Q218" i="1"/>
  <c r="Q350" i="1"/>
  <c r="Q1506" i="1"/>
  <c r="Q487" i="1"/>
  <c r="Q718" i="1"/>
  <c r="Q544" i="1"/>
  <c r="Q472" i="1"/>
  <c r="Q869" i="1"/>
  <c r="Q439" i="1"/>
  <c r="Q1825" i="1"/>
  <c r="Q1885" i="1"/>
  <c r="Q1872" i="1"/>
  <c r="Q2029" i="1"/>
  <c r="Q2594" i="1"/>
  <c r="Q1323" i="1"/>
  <c r="Q1943" i="1"/>
  <c r="Q1355" i="1"/>
  <c r="Q1255" i="1"/>
  <c r="Q1947" i="1"/>
  <c r="Q513" i="1"/>
  <c r="Q2588" i="1"/>
  <c r="Q1681" i="1"/>
  <c r="Q2230" i="1"/>
  <c r="Q376" i="1"/>
  <c r="Q1838" i="1"/>
  <c r="Q1259" i="1"/>
  <c r="Q1313" i="1"/>
  <c r="Q1857" i="1"/>
  <c r="Q1712" i="1"/>
  <c r="Q1227" i="1"/>
  <c r="Q489" i="1"/>
  <c r="Q865" i="1"/>
  <c r="Q117" i="1"/>
  <c r="Q1039" i="1"/>
  <c r="Q2259" i="1"/>
  <c r="Q571" i="1"/>
  <c r="Q1516" i="1"/>
  <c r="Q101" i="1"/>
  <c r="Q3393" i="1"/>
  <c r="Q585" i="1"/>
  <c r="Q1876" i="1"/>
  <c r="Q201" i="1"/>
  <c r="Q3675" i="1"/>
  <c r="Q634" i="1"/>
  <c r="Q985" i="1"/>
  <c r="Q2421" i="1"/>
  <c r="Q2673" i="1"/>
  <c r="Q1012" i="1"/>
  <c r="Q3109" i="1"/>
  <c r="Q2165" i="1"/>
  <c r="Q1192" i="1"/>
  <c r="Q2693" i="1"/>
  <c r="Q2263" i="1"/>
  <c r="Q1999" i="1"/>
  <c r="Q1990" i="1"/>
  <c r="Q2755" i="1"/>
  <c r="Q858" i="1"/>
  <c r="Q1422" i="1"/>
  <c r="Q3982" i="1"/>
  <c r="Q4001" i="1"/>
  <c r="Q536" i="1"/>
  <c r="Q1189" i="1"/>
  <c r="Q98" i="1"/>
  <c r="Q345" i="1"/>
  <c r="Q2377" i="1"/>
  <c r="Q1455" i="1"/>
  <c r="Q4005" i="1"/>
  <c r="Q452" i="1"/>
  <c r="Q3141" i="1"/>
  <c r="Q159" i="1"/>
  <c r="Q1047" i="1"/>
  <c r="Q2782" i="1"/>
  <c r="Q906" i="1"/>
  <c r="Q1676" i="1"/>
  <c r="Q1021" i="1"/>
  <c r="Q703" i="1"/>
  <c r="Q1138" i="1"/>
  <c r="Q410" i="1"/>
  <c r="Q551" i="1"/>
  <c r="Q2162" i="1"/>
  <c r="Q2058" i="1"/>
  <c r="Q1522" i="1"/>
  <c r="Q976" i="1"/>
  <c r="Q1699" i="1"/>
  <c r="Q1445" i="1"/>
  <c r="Q2484" i="1"/>
  <c r="Q1659" i="1"/>
  <c r="Q882" i="1"/>
  <c r="Q2285" i="1"/>
  <c r="Q2971" i="1"/>
  <c r="Q165" i="1"/>
  <c r="Q888" i="1"/>
  <c r="Q743" i="1"/>
  <c r="Q1041" i="1"/>
  <c r="Q1069" i="1"/>
  <c r="Q239" i="1"/>
  <c r="Q2062" i="1"/>
  <c r="Q891" i="1"/>
  <c r="Q2580" i="1"/>
  <c r="Q684" i="1"/>
  <c r="Q1595" i="1"/>
  <c r="Q927" i="1"/>
  <c r="Q752" i="1"/>
  <c r="Q2088" i="1"/>
  <c r="Q1306" i="1"/>
  <c r="Q651" i="1"/>
  <c r="Q3108" i="1"/>
  <c r="Q1106" i="1"/>
  <c r="Q804" i="1"/>
  <c r="Q1210" i="1"/>
  <c r="Q1257" i="1"/>
  <c r="Q770" i="1"/>
  <c r="Q2422" i="1"/>
  <c r="Q1082" i="1"/>
  <c r="Q931" i="1"/>
  <c r="Q2504" i="1"/>
  <c r="Q1528" i="1"/>
  <c r="Q2634" i="1"/>
  <c r="Q1597" i="1"/>
  <c r="Q700" i="1"/>
  <c r="Q2394" i="1"/>
  <c r="Q1342" i="1"/>
  <c r="Q957" i="1"/>
  <c r="Q638" i="1"/>
  <c r="Q1199" i="1"/>
  <c r="Q641" i="1"/>
  <c r="Q2611" i="1"/>
  <c r="Q586" i="1"/>
  <c r="Q1617" i="1"/>
  <c r="Q1298" i="1"/>
  <c r="Q2921" i="1"/>
  <c r="Q3119" i="1"/>
  <c r="Q3478" i="1"/>
  <c r="Q3479" i="1"/>
  <c r="Q3208" i="1"/>
  <c r="Q3939" i="1"/>
  <c r="Q3667" i="1"/>
  <c r="Q3560" i="1"/>
  <c r="Q2824" i="1"/>
  <c r="Q3139" i="1"/>
  <c r="Q3669" i="1"/>
  <c r="Q2467" i="1"/>
  <c r="Q3916" i="1"/>
  <c r="Q3254" i="1"/>
  <c r="Q3567" i="1"/>
  <c r="Q2720" i="1"/>
  <c r="Q3608" i="1"/>
  <c r="Q2975" i="1"/>
  <c r="Q3401" i="1"/>
  <c r="Q3136" i="1"/>
  <c r="Q2079" i="1"/>
  <c r="Q3924" i="1"/>
  <c r="Q3953" i="1"/>
  <c r="Q2745" i="1"/>
  <c r="Q3322" i="1"/>
  <c r="Q3926" i="1"/>
  <c r="Q2758" i="1"/>
  <c r="Q1089" i="1"/>
  <c r="Q3917" i="1"/>
  <c r="Q2459" i="1"/>
  <c r="Q821" i="1"/>
  <c r="Q3477" i="1"/>
  <c r="Q3190" i="1"/>
  <c r="Q2457" i="1"/>
  <c r="Q2601" i="1"/>
  <c r="Q2997" i="1"/>
  <c r="Q3666" i="1"/>
  <c r="Q1888" i="1"/>
  <c r="Q3951" i="1"/>
  <c r="Q3925" i="1"/>
  <c r="Q3937" i="1"/>
  <c r="Q3914" i="1"/>
  <c r="Q3954" i="1"/>
  <c r="Q3199" i="1"/>
  <c r="Q3913" i="1"/>
  <c r="Q3929" i="1"/>
  <c r="Q3664" i="1"/>
  <c r="Q3623" i="1"/>
  <c r="Q3923" i="1"/>
  <c r="Q3920" i="1"/>
  <c r="Q3480" i="1"/>
  <c r="Q2050" i="1"/>
  <c r="Q3035" i="1"/>
  <c r="Q3931" i="1"/>
  <c r="Q3934" i="1"/>
  <c r="Q3918" i="1"/>
  <c r="Q3912" i="1"/>
  <c r="Q523" i="1"/>
  <c r="Q1258" i="1"/>
  <c r="Q2412" i="1"/>
  <c r="Q824" i="1"/>
  <c r="Q57" i="1"/>
  <c r="Q462" i="1"/>
  <c r="Q178" i="1"/>
  <c r="Q737" i="1"/>
  <c r="Q171" i="1"/>
  <c r="Q1941" i="1"/>
  <c r="Q247" i="1"/>
  <c r="Q236" i="1"/>
  <c r="Q1966" i="1"/>
  <c r="Q1440" i="1"/>
  <c r="Q301" i="1"/>
  <c r="Q210" i="1"/>
  <c r="Q245" i="1"/>
  <c r="Q8" i="1"/>
  <c r="Q1786" i="1"/>
  <c r="Q134" i="1"/>
  <c r="Q3114" i="1"/>
  <c r="Q3587" i="1"/>
  <c r="Q3295" i="1"/>
  <c r="Q3947" i="1"/>
  <c r="Q3029" i="1"/>
  <c r="Q3308" i="1"/>
  <c r="Q3927" i="1"/>
  <c r="Q2793" i="1"/>
  <c r="Q3935" i="1"/>
  <c r="Q2407" i="1"/>
  <c r="Q3140" i="1"/>
  <c r="Q3384" i="1"/>
  <c r="Q3945" i="1"/>
  <c r="Q2721" i="1"/>
  <c r="Q3948" i="1"/>
  <c r="Q3952" i="1"/>
  <c r="Q3665" i="1"/>
  <c r="Q3248" i="1"/>
  <c r="Q3589" i="1"/>
  <c r="Q2520" i="1"/>
  <c r="Q95" i="1"/>
  <c r="Q371" i="1"/>
  <c r="Q1314" i="1"/>
  <c r="Q445" i="1"/>
  <c r="Q473" i="1"/>
  <c r="Q2011" i="1"/>
  <c r="Q1664" i="1"/>
  <c r="Q404" i="1"/>
  <c r="Q384" i="1"/>
  <c r="Q482" i="1"/>
  <c r="Q499" i="1"/>
  <c r="Q424" i="1"/>
  <c r="Q606" i="1"/>
  <c r="Q315" i="1"/>
  <c r="Q12" i="1"/>
  <c r="Q440" i="1"/>
  <c r="Q352" i="1"/>
  <c r="Q270" i="1"/>
  <c r="Q753" i="1"/>
  <c r="Q438" i="1"/>
  <c r="Q207" i="1"/>
  <c r="Q129" i="1"/>
  <c r="Q361" i="1"/>
  <c r="Q978" i="1"/>
  <c r="Q1233" i="1"/>
  <c r="Q307" i="1"/>
  <c r="Q1351" i="1"/>
  <c r="Q799" i="1"/>
  <c r="Q431" i="1"/>
  <c r="Q174" i="1"/>
  <c r="Q1294" i="1"/>
  <c r="Q353" i="1"/>
  <c r="Q124" i="1"/>
  <c r="Q264" i="1"/>
  <c r="Q1115" i="1"/>
  <c r="Q286" i="1"/>
  <c r="Q385" i="1"/>
  <c r="Q908" i="1"/>
  <c r="Q310" i="1"/>
  <c r="Q451" i="1"/>
  <c r="Q3566" i="1"/>
  <c r="Q3457" i="1"/>
  <c r="Q3524" i="1"/>
  <c r="Q3906" i="1"/>
  <c r="Q3661" i="1"/>
  <c r="Q2857" i="1"/>
  <c r="Q3911" i="1"/>
  <c r="Q3240" i="1"/>
  <c r="Q3007" i="1"/>
  <c r="Q3125" i="1"/>
  <c r="Q3899" i="1"/>
  <c r="Q1822" i="1"/>
  <c r="Q3898" i="1"/>
  <c r="Q3893" i="1"/>
  <c r="Q3907" i="1"/>
  <c r="Q2531" i="1"/>
  <c r="Q3135" i="1"/>
  <c r="Q3360" i="1"/>
  <c r="Q3293" i="1"/>
  <c r="Q3157" i="1"/>
  <c r="Q3224" i="1"/>
  <c r="Q3940" i="1"/>
  <c r="Q3176" i="1"/>
  <c r="Q3526" i="1"/>
  <c r="Q3138" i="1"/>
  <c r="Q962" i="1"/>
  <c r="Q2802" i="1"/>
  <c r="Q1424" i="1"/>
  <c r="Q3919" i="1"/>
  <c r="Q1716" i="1"/>
  <c r="Q3185" i="1"/>
  <c r="Q3072" i="1"/>
  <c r="Q2941" i="1"/>
  <c r="Q2668" i="1"/>
  <c r="Q1764" i="1"/>
  <c r="Q2548" i="1"/>
  <c r="Q3253" i="1"/>
  <c r="Q2962" i="1"/>
  <c r="Q3392" i="1"/>
  <c r="Q3950" i="1"/>
  <c r="Q3586" i="1"/>
  <c r="Q3159" i="1"/>
  <c r="Q3475" i="1"/>
  <c r="Q3904" i="1"/>
  <c r="Q2044" i="1"/>
  <c r="Q3903" i="1"/>
  <c r="Q3660" i="1"/>
  <c r="Q3908" i="1"/>
  <c r="Q3905" i="1"/>
  <c r="Q2341" i="1"/>
  <c r="Q1299" i="1"/>
  <c r="Q3910" i="1"/>
  <c r="Q3607" i="1"/>
  <c r="Q2961" i="1"/>
  <c r="Q2867" i="1"/>
  <c r="Q3198" i="1"/>
  <c r="Q3894" i="1"/>
  <c r="Q3663" i="1"/>
  <c r="Q3909" i="1"/>
  <c r="Q2788" i="1"/>
  <c r="Q1624" i="1"/>
  <c r="Q2095" i="1"/>
  <c r="Q1907" i="1"/>
  <c r="Q1421" i="1"/>
  <c r="Q1002" i="1"/>
  <c r="Q836" i="1"/>
  <c r="Q533" i="1"/>
  <c r="Q2222" i="1"/>
  <c r="Q1980" i="1"/>
  <c r="Q1087" i="1"/>
  <c r="Q2358" i="1"/>
  <c r="Q2635" i="1"/>
  <c r="Q2344" i="1"/>
  <c r="Q1148" i="1"/>
  <c r="Q760" i="1"/>
  <c r="Q688" i="1"/>
  <c r="Q702" i="1"/>
  <c r="Q2046" i="1"/>
  <c r="Q1913" i="1"/>
  <c r="Q2261" i="1"/>
  <c r="Q998" i="1"/>
  <c r="Q918" i="1"/>
  <c r="Q2490" i="1"/>
  <c r="Q2238" i="1"/>
  <c r="Q624" i="1"/>
  <c r="Q833" i="1"/>
  <c r="Q1747" i="1"/>
  <c r="Q1317" i="1"/>
  <c r="Q975" i="1"/>
  <c r="Q676" i="1"/>
  <c r="Q504" i="1"/>
  <c r="Q1308" i="1"/>
  <c r="Q731" i="1"/>
  <c r="Q1895" i="1"/>
  <c r="Q1698" i="1"/>
  <c r="Q1213" i="1"/>
  <c r="Q2664" i="1"/>
  <c r="Q2312" i="1"/>
  <c r="Q1969" i="1"/>
  <c r="Q2529" i="1"/>
  <c r="Q1686" i="1"/>
  <c r="Q2226" i="1"/>
  <c r="Q974" i="1"/>
  <c r="Q660" i="1"/>
  <c r="Q1067" i="1"/>
  <c r="Q1783" i="1"/>
  <c r="Q1127" i="1"/>
  <c r="Q1586" i="1"/>
  <c r="Q1353" i="1"/>
  <c r="Q1601" i="1"/>
  <c r="Q1889" i="1"/>
  <c r="Q1232" i="1"/>
  <c r="Q783" i="1"/>
  <c r="Q2172" i="1"/>
  <c r="Q1810" i="1"/>
  <c r="Q887" i="1"/>
  <c r="Q326" i="1"/>
  <c r="Q852" i="1"/>
  <c r="Q2624" i="1"/>
  <c r="Q2352" i="1"/>
  <c r="Q832" i="1"/>
  <c r="Q817" i="1"/>
  <c r="Q2292" i="1"/>
  <c r="Q1525" i="1"/>
  <c r="Q1283" i="1"/>
  <c r="Q1321" i="1"/>
  <c r="Q1262" i="1"/>
  <c r="Q818" i="1"/>
  <c r="Q1608" i="1"/>
  <c r="Q2332" i="1"/>
  <c r="Q1894" i="1"/>
  <c r="Q1931" i="1"/>
  <c r="Q1630" i="1"/>
  <c r="Q715" i="1"/>
  <c r="Q2144" i="1"/>
  <c r="Q1415" i="1"/>
  <c r="Q933" i="1"/>
  <c r="Q1977" i="1"/>
  <c r="Q1405" i="1"/>
  <c r="Q2239" i="1"/>
  <c r="Q123" i="1"/>
  <c r="Q3868" i="1"/>
  <c r="Q2488" i="1"/>
  <c r="Q780" i="1"/>
  <c r="Q2792" i="1"/>
  <c r="Q3467" i="1"/>
  <c r="Q1507" i="1"/>
  <c r="Q1982" i="1"/>
  <c r="Q1730" i="1"/>
  <c r="Q2567" i="1"/>
  <c r="Q723" i="1"/>
  <c r="Q1732" i="1"/>
  <c r="Q2865" i="1"/>
  <c r="Q3584" i="1"/>
  <c r="Q2130" i="1"/>
  <c r="Q3856" i="1"/>
  <c r="Q1689" i="1"/>
  <c r="Q3857" i="1"/>
  <c r="Q2944" i="1"/>
  <c r="Q1137" i="1"/>
  <c r="Q3523" i="1"/>
  <c r="Q3655" i="1"/>
  <c r="Q3272" i="1"/>
  <c r="Q2178" i="1"/>
  <c r="Q3885" i="1"/>
  <c r="Q3870" i="1"/>
  <c r="Q2692" i="1"/>
  <c r="Q3866" i="1"/>
  <c r="Q3175" i="1"/>
  <c r="Q3368" i="1"/>
  <c r="Q2314" i="1"/>
  <c r="Q3873" i="1"/>
  <c r="Q3292" i="1"/>
  <c r="Q1925" i="1"/>
  <c r="Q3498" i="1"/>
  <c r="Q3028" i="1"/>
  <c r="Q2136" i="1"/>
  <c r="Q3197" i="1"/>
  <c r="Q3359" i="1"/>
  <c r="Q2938" i="1"/>
  <c r="Q3874" i="1"/>
  <c r="Q3658" i="1"/>
  <c r="Q2547" i="1"/>
  <c r="Q3358" i="1"/>
  <c r="Q2628" i="1"/>
  <c r="Q1787" i="1"/>
  <c r="Q3657" i="1"/>
  <c r="Q2431" i="1"/>
  <c r="Q3863" i="1"/>
  <c r="Q3878" i="1"/>
  <c r="Q3889" i="1"/>
  <c r="Q3875" i="1"/>
  <c r="Q3864" i="1"/>
  <c r="Q3656" i="1"/>
  <c r="Q3098" i="1"/>
  <c r="Q3442" i="1"/>
  <c r="Q2437" i="1"/>
  <c r="Q3455" i="1"/>
  <c r="Q3659" i="1"/>
  <c r="Q3879" i="1"/>
  <c r="Q2166" i="1"/>
  <c r="Q1795" i="1"/>
  <c r="Q1009" i="1"/>
  <c r="Q950" i="1"/>
  <c r="Q850" i="1"/>
  <c r="Q372" i="1"/>
  <c r="Q746" i="1"/>
  <c r="Q125" i="1"/>
  <c r="Q587" i="1"/>
  <c r="Q717" i="1"/>
  <c r="Q698" i="1"/>
  <c r="Q1508" i="1"/>
  <c r="Q481" i="1"/>
  <c r="Q749" i="1"/>
  <c r="Q3375" i="1"/>
  <c r="Q1050" i="1"/>
  <c r="Q1037" i="1"/>
  <c r="Q2251" i="1"/>
  <c r="Q1109" i="1"/>
  <c r="Q811" i="1"/>
  <c r="Q3017" i="1"/>
  <c r="Q2414" i="1"/>
  <c r="Q595" i="1"/>
  <c r="Q1800" i="1"/>
  <c r="Q893" i="1"/>
  <c r="Q4115" i="1"/>
  <c r="Q1767" i="1"/>
  <c r="Q2990" i="1"/>
  <c r="Q2291" i="1"/>
  <c r="Q546" i="1"/>
  <c r="Q2408" i="1"/>
  <c r="Q2430" i="1"/>
  <c r="Q1942" i="1"/>
  <c r="Q2250" i="1"/>
  <c r="Q394" i="1"/>
  <c r="Q2814" i="1"/>
  <c r="Q2544" i="1"/>
  <c r="Q2376" i="1"/>
  <c r="Q1334" i="1"/>
  <c r="Q613" i="1"/>
  <c r="Q2127" i="1"/>
  <c r="Q1091" i="1"/>
  <c r="Q744" i="1"/>
  <c r="Q1922" i="1"/>
  <c r="Q1198" i="1"/>
  <c r="Q2401" i="1"/>
  <c r="Q2075" i="1"/>
  <c r="Q3192" i="1"/>
  <c r="Q3345" i="1"/>
  <c r="Q2026" i="1"/>
  <c r="Q3107" i="1"/>
  <c r="Q518" i="1"/>
  <c r="Q3346" i="1"/>
  <c r="Q2375" i="1"/>
  <c r="Q661" i="1"/>
  <c r="Q1281" i="1"/>
  <c r="Q930" i="1"/>
  <c r="Q1793" i="1"/>
  <c r="Q3220" i="1"/>
  <c r="Q745" i="1"/>
  <c r="Q1745" i="1"/>
  <c r="Q2003" i="1"/>
  <c r="Q1097" i="1"/>
  <c r="Q1085" i="1"/>
  <c r="Q820" i="1"/>
  <c r="Q2606" i="1"/>
  <c r="Q2633" i="1"/>
  <c r="Q627" i="1"/>
  <c r="Q2778" i="1"/>
  <c r="Q3476" i="1"/>
  <c r="Q3340" i="1"/>
  <c r="Q2426" i="1"/>
  <c r="Q3896" i="1"/>
  <c r="Q1027" i="1"/>
  <c r="Q3901" i="1"/>
  <c r="Q2666" i="1"/>
  <c r="Q748" i="1"/>
  <c r="Q3895" i="1"/>
  <c r="Q3420" i="1"/>
  <c r="Q1998" i="1"/>
  <c r="Q1439" i="1"/>
  <c r="Q2842" i="1"/>
  <c r="Q2454" i="1"/>
  <c r="Q1556" i="1"/>
  <c r="Q1831" i="1"/>
  <c r="Q1883" i="1"/>
  <c r="Q842" i="1"/>
  <c r="Q416" i="1"/>
  <c r="Q1705" i="1"/>
  <c r="Q522" i="1"/>
  <c r="Q2330" i="1"/>
  <c r="Q2677" i="1"/>
  <c r="Q2313" i="1"/>
  <c r="Q616" i="1"/>
  <c r="Q2659" i="1"/>
  <c r="Q729" i="1"/>
  <c r="Q1955" i="1"/>
  <c r="Q2355" i="1"/>
  <c r="Q1859" i="1"/>
  <c r="Q2379" i="1"/>
  <c r="Q1870" i="1"/>
  <c r="Q1700" i="1"/>
  <c r="Q588" i="1"/>
  <c r="Q2081" i="1"/>
  <c r="Q2365" i="1"/>
  <c r="Q400" i="1"/>
  <c r="Q1545" i="1"/>
  <c r="Q1481" i="1"/>
  <c r="Q2836" i="1"/>
  <c r="Q759" i="1"/>
  <c r="Q2179" i="1"/>
  <c r="Q454" i="1"/>
  <c r="Q2450" i="1"/>
  <c r="Q515" i="1"/>
  <c r="Q555" i="1"/>
  <c r="Q1879" i="1"/>
  <c r="Q1558" i="1"/>
  <c r="Q1003" i="1"/>
  <c r="Q1339" i="1"/>
  <c r="Q2359" i="1"/>
  <c r="Q3823" i="1"/>
  <c r="Q2118" i="1"/>
  <c r="Q3519" i="1"/>
  <c r="Q1609" i="1"/>
  <c r="Q3602" i="1"/>
  <c r="Q3070" i="1"/>
  <c r="Q3516" i="1"/>
  <c r="Q2220" i="1"/>
  <c r="Q3828" i="1"/>
  <c r="Q2790" i="1"/>
  <c r="Q1212" i="1"/>
  <c r="Q2951" i="1"/>
  <c r="Q3352" i="1"/>
  <c r="Q3399" i="1"/>
  <c r="Q3271" i="1"/>
  <c r="Q3838" i="1"/>
  <c r="Q3840" i="1"/>
  <c r="Q3829" i="1"/>
  <c r="Q3564" i="1"/>
  <c r="Q2351" i="1"/>
  <c r="Q1416" i="1"/>
  <c r="Q1438" i="1"/>
  <c r="Q2316" i="1"/>
  <c r="Q2157" i="1"/>
  <c r="Q1112" i="1"/>
  <c r="Q2212" i="1"/>
  <c r="Q1448" i="1"/>
  <c r="Q1288" i="1"/>
  <c r="Q1816" i="1"/>
  <c r="Q460" i="1"/>
  <c r="Q679" i="1"/>
  <c r="Q2527" i="1"/>
  <c r="Q1656" i="1"/>
  <c r="Q2252" i="1"/>
  <c r="Q755" i="1"/>
  <c r="Q2629" i="1"/>
  <c r="Q952" i="1"/>
  <c r="Q2119" i="1"/>
  <c r="Q2227" i="1"/>
  <c r="Q1616" i="1"/>
  <c r="Q1635" i="1"/>
  <c r="Q3493" i="1"/>
  <c r="Q2134" i="1"/>
  <c r="Q3300" i="1"/>
  <c r="Q3330" i="1"/>
  <c r="Q389" i="1"/>
  <c r="Q3177" i="1"/>
  <c r="Q2728" i="1"/>
  <c r="Q1190" i="1"/>
  <c r="Q243" i="1"/>
  <c r="Q3529" i="1"/>
  <c r="Q1571" i="1"/>
  <c r="Q2563" i="1"/>
  <c r="Q3242" i="1"/>
  <c r="Q3559" i="1"/>
  <c r="Q3121" i="1"/>
  <c r="Q29" i="1"/>
  <c r="Q2893" i="1"/>
  <c r="Q2924" i="1"/>
  <c r="Q1266" i="1"/>
  <c r="Q1861" i="1"/>
  <c r="Q1757" i="1"/>
  <c r="Q2837" i="1"/>
  <c r="Q1420" i="1"/>
  <c r="Q2020" i="1"/>
  <c r="Q1578" i="1"/>
  <c r="Q2579" i="1"/>
  <c r="Q1643" i="1"/>
  <c r="Q1484" i="1"/>
  <c r="Q2197" i="1"/>
  <c r="Q1724" i="1"/>
  <c r="Q1057" i="1"/>
  <c r="Q691" i="1"/>
  <c r="Q981" i="1"/>
  <c r="Q1623" i="1"/>
  <c r="Q778" i="1"/>
  <c r="Q2267" i="1"/>
  <c r="Q459" i="1"/>
  <c r="Q655" i="1"/>
  <c r="Q2272" i="1"/>
  <c r="Q18" i="1"/>
  <c r="Q808" i="1"/>
  <c r="Q40" i="1"/>
  <c r="Q19" i="1"/>
  <c r="Q16" i="1"/>
  <c r="Q646" i="1"/>
  <c r="Q2458" i="1"/>
  <c r="Q6" i="1"/>
  <c r="Q151" i="1"/>
  <c r="Q89" i="1"/>
  <c r="Q78" i="1"/>
  <c r="Q119" i="1"/>
  <c r="Q240" i="1"/>
  <c r="Q15" i="1"/>
  <c r="Q46" i="1"/>
  <c r="Q38" i="1"/>
  <c r="Q163" i="1"/>
  <c r="Q85" i="1"/>
  <c r="Q498" i="1"/>
  <c r="Q99" i="1"/>
  <c r="Q72" i="1"/>
  <c r="Q429" i="1"/>
  <c r="Q354" i="1"/>
  <c r="Q25" i="1"/>
  <c r="Q566" i="1"/>
  <c r="Q28" i="1"/>
  <c r="Q114" i="1"/>
  <c r="Q55" i="1"/>
  <c r="Q67" i="1"/>
  <c r="Q140" i="1"/>
  <c r="Q4" i="1"/>
  <c r="Q469" i="1"/>
  <c r="Q10" i="1"/>
  <c r="Q111" i="1"/>
  <c r="Q244" i="1"/>
  <c r="Q545" i="1"/>
  <c r="Q31" i="1"/>
  <c r="Q9" i="1"/>
  <c r="Q26" i="1"/>
  <c r="Q36" i="1"/>
  <c r="Q2775" i="1"/>
  <c r="Q3891" i="1"/>
  <c r="Q2126" i="1"/>
  <c r="Q1495" i="1"/>
  <c r="Q3273" i="1"/>
  <c r="Q3662" i="1"/>
  <c r="Q1749" i="1"/>
  <c r="Q3419" i="1"/>
  <c r="Q3294" i="1"/>
  <c r="Q2667" i="1"/>
  <c r="Q3041" i="1"/>
  <c r="Q3622" i="1"/>
  <c r="Q3902" i="1"/>
  <c r="Q3900" i="1"/>
  <c r="Q3189" i="1"/>
  <c r="Q3892" i="1"/>
  <c r="Q3897" i="1"/>
  <c r="Q2542" i="1"/>
  <c r="Q2926" i="1"/>
  <c r="Q2575" i="1"/>
  <c r="Q27" i="1"/>
  <c r="Q74" i="1"/>
  <c r="Q2060" i="1"/>
  <c r="Q65" i="1"/>
  <c r="Q223" i="1"/>
  <c r="Q62" i="1"/>
  <c r="Q628" i="1"/>
  <c r="Q1956" i="1"/>
  <c r="Q51" i="1"/>
  <c r="Q90" i="1"/>
  <c r="Q13" i="1"/>
  <c r="Q619" i="1"/>
  <c r="Q7" i="1"/>
  <c r="Q2" i="1"/>
  <c r="Q826" i="1"/>
  <c r="Q94" i="1"/>
  <c r="Q266" i="1"/>
  <c r="Q122" i="1"/>
  <c r="Q33" i="1"/>
  <c r="Q1585" i="1"/>
  <c r="Q541" i="1"/>
  <c r="Q61" i="1"/>
  <c r="Q47" i="1"/>
  <c r="Q359" i="1"/>
  <c r="Q48" i="1"/>
  <c r="Q246" i="1"/>
  <c r="Q64" i="1"/>
  <c r="Q1358" i="1"/>
  <c r="Q766" i="1"/>
  <c r="Q113" i="1"/>
  <c r="Q131" i="1"/>
  <c r="Q110" i="1"/>
  <c r="Q183" i="1"/>
  <c r="Q21" i="1"/>
  <c r="Q44" i="1"/>
  <c r="Q212" i="1"/>
  <c r="Q285" i="1"/>
  <c r="Q242" i="1"/>
  <c r="Q41" i="1"/>
  <c r="Q892" i="1"/>
  <c r="Q461" i="1"/>
  <c r="Q589" i="1"/>
  <c r="Q920" i="1"/>
  <c r="Q479" i="1"/>
  <c r="Q205" i="1"/>
  <c r="Q599" i="1"/>
  <c r="Q83" i="1"/>
  <c r="Q60" i="1"/>
  <c r="Q132" i="1"/>
  <c r="Q173" i="1"/>
  <c r="Q687" i="1"/>
  <c r="Q37" i="1"/>
  <c r="Q1166" i="1"/>
  <c r="Q209" i="1"/>
  <c r="Q722" i="1"/>
  <c r="Q107" i="1"/>
  <c r="Q277" i="1"/>
  <c r="Q1264" i="1"/>
  <c r="Q188" i="1"/>
  <c r="Q169" i="1"/>
  <c r="Q1096" i="1"/>
  <c r="Q69" i="1"/>
  <c r="Q1023" i="1"/>
  <c r="Q11" i="1"/>
  <c r="Q102" i="1"/>
  <c r="Q1254" i="1"/>
  <c r="Q2574" i="1"/>
  <c r="Q324" i="1"/>
  <c r="Q126" i="1"/>
  <c r="Q14" i="1"/>
  <c r="Q141" i="1"/>
  <c r="Q104" i="1"/>
  <c r="Q50" i="1"/>
  <c r="Q2584" i="1"/>
  <c r="Q45" i="1"/>
  <c r="Q5" i="1"/>
  <c r="Q136" i="1"/>
  <c r="Q325" i="1"/>
  <c r="Q295" i="1"/>
  <c r="Q1159" i="1"/>
  <c r="Q1325" i="1"/>
  <c r="Q2015" i="1"/>
  <c r="Q2434" i="1"/>
  <c r="Q1473" i="1"/>
  <c r="Q895" i="1"/>
  <c r="Q1320" i="1"/>
  <c r="Q2064" i="1"/>
  <c r="Q1413" i="1"/>
  <c r="Q1553" i="1"/>
  <c r="Q757" i="1"/>
  <c r="Q382" i="1"/>
  <c r="Q995" i="1"/>
  <c r="Q2070" i="1"/>
  <c r="Q1278" i="1"/>
  <c r="Q1706" i="1"/>
  <c r="Q2586" i="1"/>
  <c r="Q1559" i="1"/>
  <c r="Q1010" i="1"/>
  <c r="Q1338" i="1"/>
  <c r="Q2449" i="1"/>
  <c r="Q1771" i="1"/>
  <c r="Q2154" i="1"/>
  <c r="Q639" i="1"/>
  <c r="Q2324" i="1"/>
  <c r="Q1158" i="1"/>
  <c r="Q1743" i="1"/>
  <c r="Q1802" i="1"/>
  <c r="Q464" i="1"/>
  <c r="Q1272" i="1"/>
  <c r="Q1897" i="1"/>
  <c r="Q1817" i="1"/>
  <c r="Q2843" i="1"/>
  <c r="Q900" i="1"/>
  <c r="Q1128" i="1"/>
  <c r="Q1435" i="1"/>
  <c r="Q170" i="1"/>
  <c r="Q1981" i="1"/>
  <c r="Q2159" i="1"/>
  <c r="Q1890" i="1"/>
  <c r="Q839" i="1"/>
  <c r="Q2862" i="1"/>
  <c r="Q2833" i="1"/>
  <c r="Q3288" i="1"/>
  <c r="Q3093" i="1"/>
  <c r="Q2432" i="1"/>
  <c r="Q3517" i="1"/>
  <c r="Q838" i="1"/>
  <c r="Q3413" i="1"/>
  <c r="Q2925" i="1"/>
  <c r="Q3173" i="1"/>
  <c r="Q3415" i="1"/>
  <c r="Q1824" i="1"/>
  <c r="Q3471" i="1"/>
  <c r="Q3120" i="1"/>
  <c r="Q2700" i="1"/>
  <c r="Q3309" i="1"/>
  <c r="Q537" i="1"/>
  <c r="Q3063" i="1"/>
  <c r="Q2028" i="1"/>
  <c r="Q2627" i="1"/>
  <c r="Q3826" i="1"/>
  <c r="Q2597" i="1"/>
  <c r="Q2937" i="1"/>
  <c r="Q2591" i="1"/>
  <c r="Q1226" i="1"/>
  <c r="Q3651" i="1"/>
  <c r="Q1621" i="1"/>
  <c r="Q3621" i="1"/>
  <c r="Q3834" i="1"/>
  <c r="Q2756" i="1"/>
  <c r="Q3086" i="1"/>
  <c r="Q3286" i="1"/>
  <c r="Q3367" i="1"/>
  <c r="Q3620" i="1"/>
  <c r="Q3092" i="1"/>
  <c r="Q2107" i="1"/>
  <c r="Q395" i="1"/>
  <c r="Q422" i="1"/>
  <c r="Q3400" i="1"/>
  <c r="Q3174" i="1"/>
  <c r="Q2705" i="1"/>
  <c r="Q1165" i="1"/>
  <c r="Q1459" i="1"/>
  <c r="Q1052" i="1"/>
  <c r="Q1411" i="1"/>
  <c r="Q1577" i="1"/>
  <c r="Q2994" i="1"/>
  <c r="Q378" i="1"/>
  <c r="Q3018" i="1"/>
  <c r="Q2568" i="1"/>
  <c r="Q1275" i="1"/>
  <c r="Q2364" i="1"/>
  <c r="Q1108" i="1"/>
  <c r="Q1297" i="1"/>
  <c r="Q1989" i="1"/>
  <c r="Q968" i="1"/>
  <c r="Q1702" i="1"/>
  <c r="Q237" i="1"/>
  <c r="Q2035" i="1"/>
  <c r="Q1104" i="1"/>
  <c r="Q1523" i="1"/>
  <c r="Q492" i="1"/>
  <c r="Q773" i="1"/>
  <c r="Q300" i="1"/>
  <c r="Q92" i="1"/>
  <c r="Q375" i="1"/>
  <c r="Q30" i="1"/>
  <c r="Q365" i="1"/>
  <c r="Q1004" i="1"/>
  <c r="Q235" i="1"/>
  <c r="Q2406" i="1"/>
  <c r="Q59" i="1"/>
  <c r="Q120" i="1"/>
  <c r="Q148" i="1"/>
  <c r="Q1068" i="1"/>
  <c r="Q485" i="1"/>
  <c r="Q23" i="1"/>
  <c r="Q150" i="1"/>
  <c r="Q562" i="1"/>
  <c r="Q662" i="1"/>
  <c r="Q2743" i="1"/>
  <c r="Q303" i="1"/>
  <c r="Q1790" i="1"/>
  <c r="Q1921" i="1"/>
  <c r="Q2258" i="1"/>
  <c r="Q2260" i="1"/>
  <c r="Q1910" i="1"/>
  <c r="Q2342" i="1"/>
  <c r="Q2491" i="1"/>
  <c r="Q1243" i="1"/>
  <c r="Q1195" i="1"/>
  <c r="Q926" i="1"/>
  <c r="Q3505" i="1"/>
  <c r="Q1987" i="1"/>
  <c r="Q2429" i="1"/>
  <c r="Q2826" i="1"/>
  <c r="Q2739" i="1"/>
  <c r="Q1720" i="1"/>
  <c r="Q2343" i="1"/>
  <c r="Q1393" i="1"/>
  <c r="Q830" i="1"/>
  <c r="Q2453" i="1"/>
  <c r="Q401" i="1"/>
  <c r="Q351" i="1"/>
  <c r="Q32" i="1"/>
  <c r="Q425" i="1"/>
  <c r="Q405" i="1"/>
  <c r="Q620" i="1"/>
  <c r="Q548" i="1"/>
  <c r="Q670" i="1"/>
  <c r="Q279" i="1"/>
  <c r="Q344" i="1"/>
  <c r="Q809" i="1"/>
  <c r="Q2244" i="1"/>
  <c r="Q419" i="1"/>
  <c r="Q529" i="1"/>
  <c r="Q127" i="1"/>
  <c r="Q1078" i="1"/>
  <c r="Q256" i="1"/>
  <c r="Q553" i="1"/>
  <c r="Q840" i="1"/>
  <c r="Q58" i="1"/>
  <c r="Q754" i="1"/>
  <c r="Q434" i="1"/>
  <c r="Q80" i="1"/>
  <c r="Q1701" i="1"/>
  <c r="Q428" i="1"/>
  <c r="Q889" i="1"/>
  <c r="Q1025" i="1"/>
  <c r="Q24" i="1"/>
  <c r="Q637" i="1"/>
  <c r="Q347" i="1"/>
  <c r="Q767" i="1"/>
  <c r="Q1761" i="1"/>
  <c r="Q644" i="1"/>
  <c r="Q2297" i="1"/>
  <c r="Q488" i="1"/>
  <c r="Q1479" i="1"/>
  <c r="Q435" i="1"/>
  <c r="Q822" i="1"/>
  <c r="Q864" i="1"/>
  <c r="Q1156" i="1"/>
  <c r="Q785" i="1"/>
  <c r="Q665" i="1"/>
  <c r="Q2602" i="1"/>
  <c r="Q1201" i="1"/>
  <c r="Q109" i="1"/>
  <c r="Q296" i="1"/>
  <c r="Q182" i="1"/>
  <c r="Q35" i="1"/>
  <c r="Q139" i="1"/>
  <c r="Q552" i="1"/>
  <c r="Q1074" i="1"/>
  <c r="Q1569" i="1"/>
  <c r="Q1638" i="1"/>
  <c r="Q1197" i="1"/>
  <c r="Q611" i="1"/>
  <c r="Q1092" i="1"/>
  <c r="Q2069" i="1"/>
  <c r="Q211" i="1"/>
  <c r="Q2631" i="1"/>
  <c r="Q2138" i="1"/>
  <c r="Q1544" i="1"/>
  <c r="Q963" i="1"/>
  <c r="Q1380" i="1"/>
  <c r="Q2096" i="1"/>
  <c r="Q1095" i="1"/>
  <c r="Q2356" i="1"/>
  <c r="Q2036" i="1"/>
  <c r="Q2059" i="1"/>
  <c r="Q1260" i="1"/>
  <c r="Q1807" i="1"/>
  <c r="Q2392" i="1"/>
  <c r="Q903" i="1"/>
  <c r="Q2094" i="1"/>
  <c r="Q686" i="1"/>
  <c r="Q2348" i="1"/>
  <c r="Q262" i="1"/>
  <c r="Q2311" i="1"/>
  <c r="Q2455" i="1"/>
  <c r="Q936" i="1"/>
  <c r="Q1341" i="1"/>
  <c r="Q915" i="1"/>
  <c r="Q1001" i="1"/>
  <c r="Q441" i="1"/>
  <c r="Q1366" i="1"/>
  <c r="Q1836" i="1"/>
  <c r="Q162" i="1"/>
  <c r="Q958" i="1"/>
  <c r="Q103" i="1"/>
  <c r="Q751" i="1"/>
  <c r="Q1474" i="1"/>
  <c r="Q774" i="1"/>
  <c r="Q1940" i="1"/>
  <c r="Q1671" i="1"/>
  <c r="Q501" i="1"/>
  <c r="Q2747" i="1"/>
  <c r="Q1000" i="1"/>
  <c r="Q1475" i="1"/>
  <c r="Q1088" i="1"/>
  <c r="Q1295" i="1"/>
  <c r="Q3171" i="1"/>
  <c r="Q3082" i="1"/>
  <c r="Q2063" i="1"/>
  <c r="Q3184" i="1"/>
  <c r="Q3105" i="1"/>
  <c r="Q34" i="1"/>
  <c r="Q336" i="1"/>
  <c r="Q318" i="1"/>
  <c r="Q226" i="1"/>
  <c r="Q629" i="1"/>
  <c r="Q316" i="1"/>
  <c r="Q2195" i="1"/>
  <c r="Q1304" i="1"/>
  <c r="Q335" i="1"/>
  <c r="Q82" i="1"/>
  <c r="Q561" i="1"/>
  <c r="Q524" i="1"/>
  <c r="Q116" i="1"/>
  <c r="Q191" i="1"/>
  <c r="Q3996" i="1"/>
  <c r="Q3991" i="1"/>
  <c r="Q2847" i="1"/>
  <c r="Q3684" i="1"/>
  <c r="Q3999" i="1"/>
  <c r="Q3347" i="1"/>
  <c r="Q3483" i="1"/>
  <c r="Q2882" i="1"/>
  <c r="Q3958" i="1"/>
  <c r="Q3969" i="1"/>
  <c r="Q3106" i="1"/>
  <c r="Q4003" i="1"/>
  <c r="Q4009" i="1"/>
  <c r="Q3422" i="1"/>
  <c r="Q3257" i="1"/>
  <c r="Q3986" i="1"/>
  <c r="Q3975" i="1"/>
  <c r="Q4007" i="1"/>
  <c r="Q2279" i="1"/>
  <c r="Q3627" i="1"/>
  <c r="Q4017" i="1"/>
  <c r="Q3084" i="1"/>
  <c r="Q3959" i="1"/>
  <c r="Q4018" i="1"/>
  <c r="Q4010" i="1"/>
  <c r="Q1645" i="1"/>
  <c r="Q2535" i="1"/>
  <c r="Q3142" i="1"/>
  <c r="Q3978" i="1"/>
  <c r="Q3181" i="1"/>
  <c r="Q4004" i="1"/>
  <c r="Q2998" i="1"/>
  <c r="Q3297" i="1"/>
  <c r="Q3530" i="1"/>
  <c r="Q3987" i="1"/>
  <c r="Q2818" i="1"/>
  <c r="Q4002" i="1"/>
  <c r="Q3961" i="1"/>
  <c r="Q3973" i="1"/>
  <c r="Q3256" i="1"/>
  <c r="Q2052" i="1"/>
  <c r="Q3201" i="1"/>
  <c r="Q2727" i="1"/>
  <c r="Q3558" i="1"/>
  <c r="Q2475" i="1"/>
  <c r="Q3974" i="1"/>
  <c r="Q2334" i="1"/>
  <c r="Q2706" i="1"/>
  <c r="Q3385" i="1"/>
  <c r="Q3955" i="1"/>
  <c r="Q3423" i="1"/>
  <c r="Q3997" i="1"/>
  <c r="Q3299" i="1"/>
  <c r="Q3610" i="1"/>
  <c r="Q3972" i="1"/>
  <c r="Q3534" i="1"/>
  <c r="Q3960" i="1"/>
  <c r="Q3998" i="1"/>
  <c r="Q3981" i="1"/>
  <c r="Q3970" i="1"/>
  <c r="Q2969" i="1"/>
  <c r="Q3265" i="1"/>
  <c r="Q2966" i="1"/>
  <c r="Q3794" i="1"/>
  <c r="Q2264" i="1"/>
  <c r="Q2160" i="1"/>
  <c r="Q1065" i="1"/>
  <c r="Q3379" i="1"/>
  <c r="Q2710" i="1"/>
  <c r="Q3795" i="1"/>
  <c r="Q3022" i="1"/>
  <c r="Q3808" i="1"/>
  <c r="Q3412" i="1"/>
  <c r="Q2711" i="1"/>
  <c r="Q2812" i="1"/>
  <c r="Q3577" i="1"/>
  <c r="Q3821" i="1"/>
  <c r="Q3576" i="1"/>
  <c r="Q3818" i="1"/>
  <c r="Q1704" i="1"/>
  <c r="Q3647" i="1"/>
  <c r="Q3649" i="1"/>
  <c r="Q3556" i="1"/>
  <c r="Q2832" i="1"/>
  <c r="Q3648" i="1"/>
  <c r="Q3790" i="1"/>
  <c r="Q3643" i="1"/>
  <c r="Q3644" i="1"/>
  <c r="Q1901" i="1"/>
  <c r="Q3444" i="1"/>
  <c r="Q3618" i="1"/>
  <c r="Q3619" i="1"/>
  <c r="Q3799" i="1"/>
  <c r="Q3397" i="1"/>
  <c r="Q2215" i="1"/>
  <c r="Q3314" i="1"/>
  <c r="Q3809" i="1"/>
  <c r="Q3283" i="1"/>
  <c r="Q3800" i="1"/>
  <c r="Q3515" i="1"/>
  <c r="Q834" i="1"/>
  <c r="Q282" i="1"/>
  <c r="Q200" i="1"/>
  <c r="Q1469" i="1"/>
  <c r="Q786" i="1"/>
  <c r="Q802" i="1"/>
  <c r="Q672" i="1"/>
  <c r="Q2729" i="1"/>
  <c r="Q666" i="1"/>
  <c r="Q521" i="1"/>
  <c r="Q630" i="1"/>
  <c r="Q2461" i="1"/>
  <c r="Q1217" i="1"/>
  <c r="Q231" i="1"/>
  <c r="Q2640" i="1"/>
  <c r="Q1622" i="1"/>
  <c r="Q357" i="1"/>
  <c r="Q1073" i="1"/>
  <c r="Q272" i="1"/>
  <c r="Q792" i="1"/>
  <c r="Q867" i="1"/>
  <c r="Q1450" i="1"/>
  <c r="Q1754" i="1"/>
  <c r="Q1778" i="1"/>
  <c r="Q2198" i="1"/>
  <c r="Q1707" i="1"/>
  <c r="Q2234" i="1"/>
  <c r="Q1809" i="1"/>
  <c r="Q2151" i="1"/>
  <c r="Q2329" i="1"/>
  <c r="Q2558" i="1"/>
  <c r="Q705" i="1"/>
  <c r="Q1912" i="1"/>
  <c r="Q1182" i="1"/>
  <c r="Q1647" i="1"/>
  <c r="Q1443" i="1"/>
  <c r="Q2188" i="1"/>
  <c r="Q704" i="1"/>
  <c r="Q2763" i="1"/>
  <c r="Q1911" i="1"/>
  <c r="Q1237" i="1"/>
  <c r="Q2357" i="1"/>
  <c r="Q2203" i="1"/>
  <c r="Q1284" i="1"/>
  <c r="Q1851" i="1"/>
  <c r="Q2469" i="1"/>
  <c r="Q2097" i="1"/>
  <c r="Q1486" i="1"/>
  <c r="Q1209" i="1"/>
  <c r="Q2590" i="1"/>
  <c r="Q2665" i="1"/>
  <c r="Q2493" i="1"/>
  <c r="Q331" i="1"/>
  <c r="Q2085" i="1"/>
  <c r="Q1934" i="1"/>
  <c r="Q1017" i="1"/>
  <c r="Q1239" i="1"/>
  <c r="Q2308" i="1"/>
  <c r="Q831" i="1"/>
  <c r="Q2528" i="1"/>
  <c r="Q2863" i="1"/>
  <c r="Q3169" i="1"/>
  <c r="Q3801" i="1"/>
  <c r="Q3783" i="1"/>
  <c r="Q3811" i="1"/>
  <c r="Q3380" i="1"/>
  <c r="Q3781" i="1"/>
  <c r="Q3791" i="1"/>
  <c r="Q2373" i="1"/>
  <c r="Q3195" i="1"/>
  <c r="Q3777" i="1"/>
  <c r="Q3820" i="1"/>
  <c r="Q3776" i="1"/>
  <c r="Q2956" i="1"/>
  <c r="Q2388" i="1"/>
  <c r="Q3789" i="1"/>
  <c r="Q1983" i="1"/>
  <c r="Q3817" i="1"/>
  <c r="Q3226" i="1"/>
  <c r="Q3778" i="1"/>
  <c r="Q550" i="1"/>
  <c r="Q1184" i="1"/>
  <c r="Q2129" i="1"/>
  <c r="Q878" i="1"/>
  <c r="Q844" i="1"/>
  <c r="Q1236" i="1"/>
  <c r="Q1301" i="1"/>
  <c r="Q1268" i="1"/>
  <c r="Q972" i="1"/>
  <c r="Q955" i="1"/>
  <c r="Q1235" i="1"/>
  <c r="Q1171" i="1"/>
  <c r="Q810" i="1"/>
  <c r="Q1832" i="1"/>
  <c r="Q399" i="1"/>
  <c r="Q3388" i="1"/>
  <c r="Q2280" i="1"/>
  <c r="Q409" i="1"/>
  <c r="Q728" i="1"/>
  <c r="Q1662" i="1"/>
  <c r="Q1365" i="1"/>
  <c r="Q2506" i="1"/>
  <c r="Q2771" i="1"/>
  <c r="Q1172" i="1"/>
  <c r="Q1345" i="1"/>
  <c r="Q1343" i="1"/>
  <c r="Q945" i="1"/>
  <c r="Q988" i="1"/>
  <c r="Q2034" i="1"/>
  <c r="Q947" i="1"/>
  <c r="Q1360" i="1"/>
  <c r="Q1489" i="1"/>
  <c r="Q1751" i="1"/>
  <c r="Q1374" i="1"/>
  <c r="Q1806" i="1"/>
  <c r="Q2476" i="1"/>
  <c r="Q2299" i="1"/>
  <c r="Q2153" i="1"/>
  <c r="Q2410" i="1"/>
  <c r="Q1555" i="1"/>
  <c r="Q3779" i="1"/>
  <c r="Q3196" i="1"/>
  <c r="Q3792" i="1"/>
  <c r="Q3782" i="1"/>
  <c r="Q3131" i="1"/>
  <c r="Q3784" i="1"/>
  <c r="Q3081" i="1"/>
  <c r="Q3284" i="1"/>
  <c r="Q3034" i="1"/>
  <c r="Q3246" i="1"/>
  <c r="Q2910" i="1"/>
  <c r="Q3785" i="1"/>
  <c r="Q3810" i="1"/>
  <c r="Q3802" i="1"/>
  <c r="Q3780" i="1"/>
  <c r="Q3803" i="1"/>
  <c r="Q3796" i="1"/>
  <c r="Q3815" i="1"/>
  <c r="Q2873" i="1"/>
  <c r="Q3269" i="1"/>
  <c r="Q2652" i="1"/>
  <c r="Q3641" i="1"/>
  <c r="Q3579" i="1"/>
  <c r="Q3804" i="1"/>
  <c r="Q3281" i="1"/>
  <c r="Q3578" i="1"/>
  <c r="Q2219" i="1"/>
  <c r="Q2931" i="1"/>
  <c r="Q3575" i="1"/>
  <c r="Q3819" i="1"/>
  <c r="Q3398" i="1"/>
  <c r="Q3282" i="1"/>
  <c r="Q3805" i="1"/>
  <c r="Q3642" i="1"/>
  <c r="Q1963" i="1"/>
  <c r="Q812" i="1"/>
  <c r="Q3172" i="1"/>
  <c r="Q2242" i="1"/>
  <c r="Q3162" i="1"/>
  <c r="Q1412" i="1"/>
  <c r="Q1458" i="1"/>
  <c r="Q216" i="1"/>
  <c r="Q1978" i="1"/>
  <c r="Q397" i="1"/>
  <c r="Q75" i="1"/>
  <c r="Q600" i="1"/>
  <c r="Q252" i="1"/>
  <c r="Q446" i="1"/>
  <c r="Q77" i="1"/>
  <c r="Q253" i="1"/>
  <c r="Q20" i="1"/>
  <c r="Q463" i="1"/>
  <c r="Q881" i="1"/>
  <c r="Q669" i="1"/>
  <c r="Q1431" i="1"/>
  <c r="Q298" i="1"/>
  <c r="Q1253" i="1"/>
  <c r="Q490" i="1"/>
  <c r="Q1939" i="1"/>
  <c r="Q91" i="1"/>
  <c r="Q379" i="1"/>
  <c r="Q1924" i="1"/>
  <c r="Q1769" i="1"/>
  <c r="Q73" i="1"/>
  <c r="Q2123" i="1"/>
  <c r="Q1606" i="1"/>
  <c r="Q2384" i="1"/>
  <c r="Q2389" i="1"/>
  <c r="Q960" i="1"/>
  <c r="Q1499" i="1"/>
  <c r="Q364" i="1"/>
  <c r="Q2111" i="1"/>
  <c r="Q450" i="1"/>
  <c r="Q2378" i="1"/>
  <c r="Q632" i="1"/>
  <c r="Q1945" i="1"/>
  <c r="Q2443" i="1"/>
  <c r="Q2798" i="1"/>
  <c r="Q2689" i="1"/>
  <c r="Q1497" i="1"/>
  <c r="Q3482" i="1"/>
  <c r="Q3957" i="1"/>
  <c r="Q17" i="1"/>
  <c r="Q1860" i="1"/>
  <c r="Q1835" i="1"/>
  <c r="Q192" i="1"/>
  <c r="Q3354" i="1"/>
  <c r="Q3111" i="1"/>
  <c r="Q3077" i="1"/>
  <c r="Q2795" i="1"/>
  <c r="Q1130" i="1"/>
  <c r="Q2415" i="1"/>
  <c r="Q1028" i="1"/>
  <c r="Q3274" i="1"/>
  <c r="Q1500" i="1"/>
  <c r="Q465" i="1"/>
  <c r="Q1056" i="1"/>
  <c r="Q3161" i="1"/>
  <c r="Q2164" i="1"/>
  <c r="Q3465" i="1"/>
  <c r="Q1147" i="1"/>
  <c r="Q391" i="1"/>
  <c r="Q396" i="1"/>
  <c r="Q443" i="1"/>
  <c r="Q1263" i="1"/>
  <c r="Q486" i="1"/>
  <c r="Q2017" i="1"/>
  <c r="Q1997" i="1"/>
  <c r="Q2360" i="1"/>
  <c r="Q1714" i="1"/>
  <c r="Q1598" i="1"/>
  <c r="Q1453" i="1"/>
  <c r="Q658" i="1"/>
  <c r="Q374" i="1"/>
  <c r="Q1937" i="1"/>
  <c r="Q2307" i="1"/>
  <c r="Q1423" i="1"/>
  <c r="Q2282" i="1"/>
  <c r="Q3053" i="1"/>
  <c r="Q2874" i="1"/>
  <c r="Q3252" i="1"/>
  <c r="Q2002" i="1"/>
  <c r="Q3351" i="1"/>
  <c r="Q2466" i="1"/>
  <c r="Q3514" i="1"/>
  <c r="Q3786" i="1"/>
  <c r="Q3797" i="1"/>
  <c r="Q3205" i="1"/>
  <c r="Q3645" i="1"/>
  <c r="Q790" i="1"/>
  <c r="Q3355" i="1"/>
  <c r="Q3411" i="1"/>
  <c r="Q3336" i="1"/>
  <c r="Q3646" i="1"/>
  <c r="Q3209" i="1"/>
  <c r="Q1434" i="1"/>
  <c r="Q997" i="1"/>
  <c r="Q3395" i="1"/>
  <c r="Q3822" i="1"/>
  <c r="Q3213" i="1"/>
  <c r="Q2055" i="1"/>
  <c r="Q1418" i="1"/>
  <c r="Q195" i="1"/>
  <c r="Q2254" i="1"/>
  <c r="Q1992" i="1"/>
  <c r="Q214" i="1"/>
  <c r="Q304" i="1"/>
  <c r="Q176" i="1"/>
  <c r="Q161" i="1"/>
  <c r="Q93" i="1"/>
  <c r="Q1340" i="1"/>
  <c r="Q904" i="1"/>
  <c r="Q49" i="1"/>
  <c r="Q293" i="1"/>
  <c r="Q259" i="1"/>
  <c r="Q610" i="1"/>
  <c r="Q287" i="1"/>
  <c r="Q437" i="1"/>
  <c r="Q949" i="1"/>
  <c r="Q290" i="1"/>
  <c r="Q659" i="1"/>
  <c r="Q581" i="1"/>
  <c r="Q470" i="1"/>
  <c r="Q902" i="1"/>
  <c r="Q135" i="1"/>
  <c r="Q81" i="1"/>
  <c r="Q168" i="1"/>
  <c r="Q280" i="1"/>
  <c r="Q862" i="1"/>
  <c r="Q179" i="1"/>
  <c r="Q265" i="1"/>
  <c r="Q538" i="1"/>
  <c r="Q147" i="1"/>
  <c r="Q366" i="1"/>
  <c r="Q901" i="1"/>
  <c r="Q734" i="1"/>
  <c r="Q115" i="1"/>
  <c r="Q896" i="1"/>
  <c r="Q1277" i="1"/>
  <c r="Q2831" i="1"/>
  <c r="Q3361" i="1"/>
  <c r="Q2500" i="1"/>
  <c r="Q3932" i="1"/>
  <c r="Q2442" i="1"/>
  <c r="Q1988" i="1"/>
  <c r="Q2462" i="1"/>
  <c r="Q3042" i="1"/>
  <c r="Q3261" i="1"/>
  <c r="Q3099" i="1"/>
  <c r="Q3949" i="1"/>
  <c r="Q3943" i="1"/>
  <c r="Q2637" i="1"/>
  <c r="Q2777" i="1"/>
  <c r="Q3928" i="1"/>
  <c r="Q2891" i="1"/>
  <c r="Q2315" i="1"/>
  <c r="Q3528" i="1"/>
  <c r="Q2929" i="1"/>
  <c r="Q3115" i="1"/>
  <c r="Q3936" i="1"/>
  <c r="Q3353" i="1"/>
  <c r="Q3421" i="1"/>
  <c r="Q3165" i="1"/>
  <c r="Q3321" i="1"/>
  <c r="Q3941" i="1"/>
  <c r="Q3137" i="1"/>
  <c r="Q3369" i="1"/>
  <c r="Q2354" i="1"/>
  <c r="Q3624" i="1"/>
  <c r="Q1841" i="1"/>
  <c r="Q3921" i="1"/>
  <c r="Q3930" i="1"/>
  <c r="Q3668" i="1"/>
  <c r="Q2620" i="1"/>
  <c r="Q3030" i="1"/>
  <c r="Q2021" i="1"/>
  <c r="Q3527" i="1"/>
  <c r="Q2131" i="1"/>
  <c r="Q3262" i="1"/>
  <c r="Q3915" i="1"/>
  <c r="Q2173" i="1"/>
  <c r="Q2229" i="1"/>
  <c r="Q2253" i="1"/>
  <c r="Q913" i="1"/>
  <c r="Q1129" i="1"/>
  <c r="Q1574" i="1"/>
  <c r="Q2232" i="1"/>
  <c r="Q1862" i="1"/>
  <c r="Q1538" i="1"/>
  <c r="Q1498" i="1"/>
  <c r="Q1863" i="1"/>
  <c r="Q1803" i="1"/>
  <c r="Q656" i="1"/>
  <c r="Q3193" i="1"/>
  <c r="Q2501" i="1"/>
  <c r="Q2391" i="1"/>
  <c r="Q816" i="1"/>
  <c r="Q1161" i="1"/>
  <c r="Q1033" i="1"/>
  <c r="Q2168" i="1"/>
  <c r="Q2537" i="1"/>
  <c r="Q1529" i="1"/>
  <c r="Q576" i="1"/>
  <c r="Q2249" i="1"/>
  <c r="Q2722" i="1"/>
  <c r="Q1442" i="1"/>
  <c r="Q970" i="1"/>
  <c r="Q1238" i="1"/>
  <c r="Q1672" i="1"/>
  <c r="Q1625" i="1"/>
  <c r="Q726" i="1"/>
  <c r="Q1048" i="1"/>
  <c r="Q1388" i="1"/>
  <c r="Q2033" i="1"/>
  <c r="Q2593" i="1"/>
  <c r="Q1274" i="1"/>
  <c r="Q2480" i="1"/>
  <c r="Q677" i="1"/>
  <c r="Q1126" i="1"/>
  <c r="Q2878" i="1"/>
  <c r="Q2371" i="1"/>
  <c r="Q1019" i="1"/>
  <c r="Q3076" i="1"/>
  <c r="Q2486" i="1"/>
  <c r="Q1514" i="1"/>
  <c r="Q1801" i="1"/>
  <c r="Q1726" i="1"/>
  <c r="Q740" i="1"/>
  <c r="Q1637" i="1"/>
  <c r="Q1560" i="1"/>
  <c r="Q1451" i="1"/>
  <c r="Q1591" i="1"/>
  <c r="Q1582" i="1"/>
  <c r="Q2155" i="1"/>
  <c r="Q1946" i="1"/>
  <c r="Q2694" i="1"/>
  <c r="Q2435" i="1"/>
  <c r="Q1727" i="1"/>
  <c r="Q1348" i="1"/>
  <c r="Q1658" i="1"/>
  <c r="Q3548" i="1"/>
  <c r="Q4091" i="1"/>
  <c r="Q4095" i="1"/>
  <c r="Q3386" i="1"/>
  <c r="Q1738" i="1"/>
  <c r="Q4065" i="1"/>
  <c r="Q4089" i="1"/>
  <c r="Q3217" i="1"/>
  <c r="Q3600" i="1"/>
  <c r="Q2829" i="1"/>
  <c r="Q4076" i="1"/>
  <c r="Q3154" i="1"/>
  <c r="Q4061" i="1"/>
  <c r="Q2746" i="1"/>
  <c r="Q2850" i="1"/>
  <c r="Q3033" i="1"/>
  <c r="Q890" i="1"/>
  <c r="Q4098" i="1"/>
  <c r="Q3364" i="1"/>
  <c r="Q2885" i="1"/>
  <c r="Q3188" i="1"/>
  <c r="Q3258" i="1"/>
  <c r="Q3462" i="1"/>
  <c r="Q3343" i="1"/>
  <c r="Q4087" i="1"/>
  <c r="Q3324" i="1"/>
  <c r="Q2671" i="1"/>
  <c r="Q967" i="1"/>
  <c r="Q3002" i="1"/>
  <c r="Q2495" i="1"/>
  <c r="Q2704" i="1"/>
  <c r="Q4079" i="1"/>
  <c r="Q2386" i="1"/>
  <c r="Q2879" i="1"/>
  <c r="Q3562" i="1"/>
  <c r="Q4024" i="1"/>
  <c r="Q2549" i="1"/>
  <c r="Q3233" i="1"/>
  <c r="Q3390" i="1"/>
  <c r="Q1607" i="1"/>
  <c r="Q4070" i="1"/>
  <c r="Q2900" i="1"/>
  <c r="Q1936" i="1"/>
  <c r="Q2992" i="1"/>
  <c r="Q3060" i="1"/>
  <c r="Q3552" i="1"/>
  <c r="Q3594" i="1"/>
  <c r="Q4034" i="1"/>
  <c r="Q2257" i="1"/>
  <c r="Q3452" i="1"/>
  <c r="Q2876" i="1"/>
  <c r="Q2687" i="1"/>
  <c r="Q3429" i="1"/>
  <c r="Q4031" i="1"/>
  <c r="Q3441" i="1"/>
  <c r="Q2576" i="1"/>
  <c r="Q2638" i="1"/>
  <c r="Q2827" i="1"/>
  <c r="Q4053" i="1"/>
  <c r="Q1427" i="1"/>
  <c r="Q3570" i="1"/>
  <c r="Q3425" i="1"/>
  <c r="Q3348" i="1"/>
  <c r="Q3204" i="1"/>
  <c r="Q2577" i="1"/>
  <c r="Q2622" i="1"/>
  <c r="Q3632" i="1"/>
  <c r="Q2886" i="1"/>
  <c r="Q3460" i="1"/>
  <c r="Q3687" i="1"/>
  <c r="Q2541" i="1"/>
  <c r="Q1875" i="1"/>
  <c r="Q3631" i="1"/>
  <c r="Q3688" i="1"/>
  <c r="Q2585" i="1"/>
  <c r="Q3036" i="1"/>
  <c r="Q2724" i="1"/>
  <c r="Q2152" i="1"/>
  <c r="Q3275" i="1"/>
  <c r="Q2534" i="1"/>
  <c r="Q3062" i="1"/>
  <c r="Q2679" i="1"/>
  <c r="Q2845" i="1"/>
  <c r="Q330" i="1"/>
  <c r="Q177" i="1"/>
  <c r="Q1364" i="1"/>
  <c r="Q1744" i="1"/>
  <c r="Q2368" i="1"/>
  <c r="Q823" i="1"/>
  <c r="Q713" i="1"/>
  <c r="Q2471" i="1"/>
  <c r="Q1470" i="1"/>
  <c r="Q1667" i="1"/>
  <c r="Q1626" i="1"/>
  <c r="Q1395" i="1"/>
  <c r="Q2191" i="1"/>
  <c r="Q1920" i="1"/>
  <c r="Q1309" i="1"/>
  <c r="Q814" i="1"/>
  <c r="Q1633" i="1"/>
  <c r="Q3689" i="1"/>
  <c r="Q197" i="1"/>
  <c r="Q4080" i="1"/>
  <c r="Q3144" i="1"/>
  <c r="Q4032" i="1"/>
  <c r="Q3633" i="1"/>
  <c r="Q2296" i="1"/>
  <c r="Q3439" i="1"/>
  <c r="Q3436" i="1"/>
  <c r="Q4020" i="1"/>
  <c r="Q2284" i="1"/>
  <c r="Q2039" i="1"/>
  <c r="Q2595" i="1"/>
  <c r="Q4047" i="1"/>
  <c r="Q2514" i="1"/>
  <c r="Q2171" i="1"/>
  <c r="Q2869" i="1"/>
  <c r="Q4028" i="1"/>
  <c r="Q4054" i="1"/>
  <c r="Q4019" i="1"/>
  <c r="Q1079" i="1"/>
  <c r="Q2217" i="1"/>
  <c r="Q671" i="1"/>
  <c r="Q1174" i="1"/>
  <c r="Q2027" i="1"/>
  <c r="Q640" i="1"/>
  <c r="Q1043" i="1"/>
  <c r="Q1370" i="1"/>
  <c r="Q2030" i="1"/>
  <c r="Q965" i="1"/>
  <c r="Q1485" i="1"/>
  <c r="Q1827" i="1"/>
  <c r="Q777" i="1"/>
  <c r="Q1153" i="1"/>
  <c r="Q846" i="1"/>
  <c r="Q3080" i="1"/>
  <c r="Q1425" i="1"/>
  <c r="Q2383" i="1"/>
  <c r="Q1160" i="1"/>
  <c r="Q1464" i="1"/>
  <c r="Q1146" i="1"/>
  <c r="Q1152" i="1"/>
  <c r="Q42" i="1"/>
  <c r="Q343" i="1"/>
  <c r="Q598" i="1"/>
  <c r="Q1688" i="1"/>
  <c r="Q308" i="1"/>
  <c r="Q2370" i="1"/>
  <c r="Q230" i="1"/>
  <c r="Q732" i="1"/>
  <c r="Q775" i="1"/>
  <c r="Q1504" i="1"/>
  <c r="Q2353" i="1"/>
  <c r="Q2145" i="1"/>
  <c r="Q491" i="1"/>
  <c r="Q130" i="1"/>
  <c r="Q690" i="1"/>
  <c r="Q157" i="1"/>
  <c r="Q2038" i="1"/>
  <c r="Q2680" i="1"/>
  <c r="Q363" i="1"/>
  <c r="Q880" i="1"/>
  <c r="Q1537" i="1"/>
  <c r="Q181" i="1"/>
  <c r="Q578" i="1"/>
  <c r="Q789" i="1"/>
  <c r="Q2293" i="1"/>
  <c r="Q1539" i="1"/>
  <c r="Q288" i="1"/>
  <c r="Q1737" i="1"/>
  <c r="Q2786" i="1"/>
  <c r="Q1208" i="1"/>
  <c r="Q496" i="1"/>
  <c r="Q302" i="1"/>
  <c r="Q1401" i="1"/>
  <c r="Q782" i="1"/>
  <c r="Q360" i="1"/>
  <c r="Q1276" i="1"/>
  <c r="Q442" i="1"/>
  <c r="Q917" i="1"/>
  <c r="Q1135" i="1"/>
  <c r="Q714" i="1"/>
  <c r="Q2508" i="1"/>
  <c r="Q592" i="1"/>
  <c r="Q883" i="1"/>
  <c r="Q2186" i="1"/>
  <c r="Q152" i="1"/>
  <c r="Q801" i="1"/>
  <c r="Q249" i="1"/>
  <c r="Q1948" i="1"/>
  <c r="Q2101" i="1"/>
  <c r="Q2196" i="1"/>
  <c r="Q1250" i="1"/>
  <c r="Q71" i="1"/>
  <c r="Q311" i="1"/>
  <c r="Q260" i="1"/>
  <c r="Q2300" i="1"/>
  <c r="Q2350" i="1"/>
  <c r="Q381" i="1"/>
  <c r="Q1478" i="1"/>
  <c r="Q758" i="1"/>
  <c r="Q1932" i="1"/>
  <c r="Q475" i="1"/>
  <c r="Q565" i="1"/>
  <c r="Q1113" i="1"/>
  <c r="Q528" i="1"/>
  <c r="Q2497" i="1"/>
  <c r="Q806" i="1"/>
  <c r="Q1333" i="1"/>
  <c r="Q2565" i="1"/>
  <c r="Q2444" i="1"/>
  <c r="Q3202" i="1"/>
  <c r="Q3341" i="1"/>
  <c r="Q4110" i="1"/>
  <c r="Q3692" i="1"/>
  <c r="Q4038" i="1"/>
  <c r="Q4033" i="1"/>
  <c r="Q3613" i="1"/>
  <c r="Q2717" i="1"/>
  <c r="Q2813" i="1"/>
  <c r="Q4022" i="1"/>
  <c r="Q935" i="1"/>
  <c r="Q2610" i="1"/>
  <c r="Q798" i="1"/>
  <c r="Q3538" i="1"/>
  <c r="Q193" i="1"/>
  <c r="Q2978" i="1"/>
  <c r="Q3004" i="1"/>
  <c r="Q3039" i="1"/>
  <c r="Q2815" i="1"/>
  <c r="Q909" i="1"/>
  <c r="Q3630" i="1"/>
  <c r="Q2551" i="1"/>
  <c r="Q3443" i="1"/>
  <c r="Q2184" i="1"/>
  <c r="Q2092" i="1"/>
  <c r="Q3117" i="1"/>
  <c r="Q3210" i="1"/>
  <c r="Q648" i="1"/>
  <c r="Q2781" i="1"/>
  <c r="Q1828" i="1"/>
  <c r="Q4062" i="1"/>
  <c r="Q3251" i="1"/>
  <c r="Q2701" i="1"/>
  <c r="Q2589" i="1"/>
  <c r="Q3301" i="1"/>
  <c r="Q3073" i="1"/>
  <c r="Q3066" i="1"/>
  <c r="Q1031" i="1"/>
  <c r="Q636" i="1"/>
  <c r="Q2470" i="1"/>
  <c r="Q2237" i="1"/>
  <c r="Q2397" i="1"/>
  <c r="Q3426" i="1"/>
  <c r="Q3302" i="1"/>
  <c r="Q2472" i="1"/>
  <c r="Q1995" i="1"/>
  <c r="Q1986" i="1"/>
  <c r="Q2871" i="1"/>
  <c r="Q1961" i="1"/>
  <c r="Q2849" i="1"/>
  <c r="Q971" i="1"/>
  <c r="Q3502" i="1"/>
  <c r="Q2236" i="1"/>
  <c r="Q1718" i="1"/>
  <c r="Q3333" i="1"/>
  <c r="Q855" i="1"/>
  <c r="Q3406" i="1"/>
  <c r="Q941" i="1"/>
  <c r="Q3537" i="1"/>
  <c r="Q1110" i="1"/>
  <c r="Q2658" i="1"/>
  <c r="Q1219" i="1"/>
  <c r="Q4029" i="1"/>
  <c r="Q2848" i="1"/>
  <c r="Q2734" i="1"/>
  <c r="Q3703" i="1"/>
  <c r="Q2066" i="1"/>
  <c r="Q3591" i="1"/>
  <c r="Q3064" i="1"/>
  <c r="Q3545" i="1"/>
  <c r="Q3090" i="1"/>
  <c r="Q97" i="1"/>
  <c r="Q3404" i="1"/>
  <c r="Q4021" i="1"/>
  <c r="Q2323" i="1"/>
  <c r="Q4026" i="1"/>
  <c r="Q478" i="1"/>
  <c r="Q3547" i="1"/>
  <c r="Q2785" i="1"/>
  <c r="Q2552" i="1"/>
  <c r="Q3536" i="1"/>
  <c r="Q2647" i="1"/>
  <c r="Q2939" i="1"/>
  <c r="Q3013" i="1"/>
  <c r="Q2562" i="1"/>
  <c r="Q3306" i="1"/>
  <c r="Q4114" i="1"/>
  <c r="Q1628" i="1"/>
  <c r="Q3152" i="1"/>
  <c r="Q2897" i="1"/>
  <c r="Q3326" i="1"/>
  <c r="Q4100" i="1"/>
  <c r="Q884" i="1"/>
  <c r="Q4039" i="1"/>
  <c r="Q1125" i="1"/>
  <c r="Q358" i="1"/>
  <c r="Q1740" i="1"/>
  <c r="Q2180" i="1"/>
  <c r="Q1394" i="1"/>
  <c r="Q1399" i="1"/>
  <c r="Q1752" i="1"/>
  <c r="Q719" i="1"/>
  <c r="Q854" i="1"/>
  <c r="Q747" i="1"/>
  <c r="Q1059" i="1"/>
  <c r="Q1316" i="1"/>
  <c r="Q1042" i="1"/>
  <c r="Q1904" i="1"/>
  <c r="Q1224" i="1"/>
  <c r="Q1830" i="1"/>
  <c r="Q1157" i="1"/>
  <c r="Q534" i="1"/>
  <c r="Q1636" i="1"/>
  <c r="Q2216" i="1"/>
  <c r="Q142" i="1"/>
  <c r="Q1409" i="1"/>
  <c r="Q1512" i="1"/>
  <c r="Q813" i="1"/>
  <c r="Q1774" i="1"/>
  <c r="Q879" i="1"/>
  <c r="Q1759" i="1"/>
  <c r="Q695" i="1"/>
  <c r="Q1540" i="1"/>
  <c r="Q1080" i="1"/>
  <c r="Q1792" i="1"/>
  <c r="Q1576" i="1"/>
  <c r="Q1665" i="1"/>
  <c r="Q1204" i="1"/>
  <c r="Q2121" i="1"/>
  <c r="Q2643" i="1"/>
  <c r="Q914" i="1"/>
  <c r="Q1619" i="1"/>
  <c r="Q1221" i="1"/>
  <c r="Q2372" i="1"/>
  <c r="Q1468" i="1"/>
  <c r="Q456" i="1"/>
  <c r="Q3061" i="1"/>
  <c r="Q929" i="1"/>
  <c r="Q4077" i="1"/>
  <c r="Q3025" i="1"/>
  <c r="Q3122" i="1"/>
  <c r="Q2609" i="1"/>
  <c r="Q4052" i="1"/>
  <c r="Q1849" i="1"/>
  <c r="Q1971" i="1"/>
  <c r="Q2255" i="1"/>
  <c r="Q3100" i="1"/>
  <c r="Q1652" i="1"/>
  <c r="Q3686" i="1"/>
  <c r="Q3434" i="1"/>
  <c r="Q1618" i="1"/>
  <c r="Q2916" i="1"/>
  <c r="Q4107" i="1"/>
  <c r="Q2877" i="1"/>
  <c r="Q4073" i="1"/>
  <c r="Q1680" i="1"/>
  <c r="Q1144" i="1"/>
  <c r="Q643" i="1"/>
  <c r="Q1361" i="1"/>
  <c r="Q309" i="1"/>
  <c r="Q1169" i="1"/>
  <c r="Q1013" i="1"/>
  <c r="Q593" i="1"/>
  <c r="Q234" i="1"/>
  <c r="Q1905" i="1"/>
  <c r="Q1136" i="1"/>
  <c r="Q594" i="1"/>
  <c r="Q418" i="1"/>
  <c r="Q525" i="1"/>
  <c r="Q1293" i="1"/>
  <c r="Q1510" i="1"/>
  <c r="Q1432" i="1"/>
  <c r="Q273" i="1"/>
  <c r="Q1866" i="1"/>
  <c r="Q2205" i="1"/>
  <c r="Q2105" i="1"/>
  <c r="Q910" i="1"/>
  <c r="Q386" i="1"/>
  <c r="Q1593" i="1"/>
  <c r="Q2037" i="1"/>
  <c r="Q2175" i="1"/>
  <c r="Q1022" i="1"/>
  <c r="Q1324" i="1"/>
  <c r="Q509" i="1"/>
  <c r="Q414" i="1"/>
  <c r="Q232" i="1"/>
  <c r="Q1503" i="1"/>
  <c r="Q979" i="1"/>
  <c r="Q1547" i="1"/>
  <c r="Q735" i="1"/>
  <c r="Q579" i="1"/>
  <c r="Q815" i="1"/>
  <c r="Q2025" i="1"/>
  <c r="Q377" i="1"/>
  <c r="Q652" i="1"/>
  <c r="Q1640" i="1"/>
  <c r="Q601" i="1"/>
  <c r="Q1038" i="1"/>
  <c r="Q338" i="1"/>
  <c r="Q2016" i="1"/>
  <c r="Q1588" i="1"/>
  <c r="Q408" i="1"/>
  <c r="Q564" i="1"/>
  <c r="Q2657" i="1"/>
  <c r="Q574" i="1"/>
  <c r="Q1820" i="1"/>
  <c r="Q898" i="1"/>
  <c r="Q349" i="1"/>
  <c r="Q1083" i="1"/>
  <c r="Q1457" i="1"/>
  <c r="Q582" i="1"/>
  <c r="Q1604" i="1"/>
  <c r="Q1666" i="1"/>
  <c r="Q1246" i="1"/>
  <c r="Q856" i="1"/>
  <c r="Q516" i="1"/>
  <c r="Q1675" i="1"/>
  <c r="Q827" i="1"/>
  <c r="Q1959" i="1"/>
  <c r="Q1927" i="1"/>
  <c r="Q510" i="1"/>
  <c r="Q1267" i="1"/>
  <c r="Q494" i="1"/>
  <c r="Q1967" i="1"/>
  <c r="Q1124" i="1"/>
  <c r="Q1090" i="1"/>
  <c r="Q1663" i="1"/>
  <c r="Q943" i="1"/>
  <c r="Q1853" i="1"/>
  <c r="Q994" i="1"/>
  <c r="Q258" i="1"/>
  <c r="Q2440" i="1"/>
  <c r="Q1530" i="1"/>
  <c r="Q1058" i="1"/>
  <c r="Q520" i="1"/>
  <c r="Q1711" i="1"/>
  <c r="Q727" i="1"/>
  <c r="Q2538" i="1"/>
  <c r="Q1723" i="1"/>
  <c r="Q2616" i="1"/>
  <c r="Q2856" i="1"/>
  <c r="Q874" i="1"/>
  <c r="Q2518" i="1"/>
  <c r="Q2509" i="1"/>
  <c r="Q1797" i="1"/>
  <c r="Q1075" i="1"/>
  <c r="Q706" i="1"/>
  <c r="Q1408" i="1"/>
  <c r="Q1302" i="1"/>
  <c r="Q1327" i="1"/>
  <c r="Q784" i="1"/>
  <c r="Q1840" i="1"/>
  <c r="Q497" i="1"/>
  <c r="Q1303" i="1"/>
  <c r="Q1644" i="1"/>
  <c r="Q2298" i="1"/>
  <c r="Q1270" i="1"/>
  <c r="Q2630" i="1"/>
  <c r="Q953" i="1"/>
  <c r="Q1613" i="1"/>
  <c r="Q1703" i="1"/>
  <c r="Q1755" i="1"/>
  <c r="Q2009" i="1"/>
  <c r="Q1249" i="1"/>
  <c r="Q618" i="1"/>
  <c r="Q2270" i="1"/>
  <c r="Q1696" i="1"/>
  <c r="Q2646" i="1"/>
  <c r="Q1690" i="1"/>
  <c r="Q2648" i="1"/>
  <c r="Q1447" i="1"/>
  <c r="Q2201" i="1"/>
  <c r="Q2080" i="1"/>
  <c r="Q2718" i="1"/>
  <c r="Q829" i="1"/>
  <c r="Q2456" i="1"/>
  <c r="Q1642" i="1"/>
  <c r="Q2243" i="1"/>
  <c r="Q2041" i="1"/>
  <c r="Q1133" i="1"/>
  <c r="Q1018" i="1"/>
  <c r="Q1377" i="1"/>
  <c r="Q1102" i="1"/>
  <c r="Q1177" i="1"/>
  <c r="Q2904" i="1"/>
  <c r="Q1610" i="1"/>
  <c r="Q514" i="1"/>
  <c r="Q805" i="1"/>
  <c r="Q1291" i="1"/>
  <c r="Q1446" i="1"/>
  <c r="Q991" i="1"/>
  <c r="Q2231" i="1"/>
  <c r="Q1225" i="1"/>
  <c r="Q2545" i="1"/>
  <c r="Q2024" i="1"/>
  <c r="Q1733" i="1"/>
  <c r="Q1071" i="1"/>
  <c r="Q2074" i="1"/>
  <c r="Q1379" i="1"/>
  <c r="Q1164" i="1"/>
  <c r="Q1101" i="1"/>
  <c r="Q2048" i="1"/>
  <c r="Q1527" i="1"/>
  <c r="Q1782" i="1"/>
  <c r="Q2082" i="1"/>
  <c r="Q1884" i="1"/>
  <c r="Q696" i="1"/>
  <c r="Q1273" i="1"/>
  <c r="Q761" i="1"/>
  <c r="Q1045" i="1"/>
  <c r="Q2286" i="1"/>
  <c r="Q859" i="1"/>
  <c r="Q1493" i="1"/>
  <c r="Q1657" i="1"/>
  <c r="Q2276" i="1"/>
  <c r="Q2411" i="1"/>
  <c r="Q2317" i="1"/>
  <c r="Q1141" i="1"/>
  <c r="Q1984" i="1"/>
  <c r="Q2872" i="1"/>
  <c r="Q2327" i="1"/>
  <c r="Q1900" i="1"/>
  <c r="Q1369" i="1"/>
  <c r="Q1561" i="1"/>
  <c r="Q848" i="1"/>
  <c r="Q835" i="1"/>
  <c r="Q2605" i="1"/>
  <c r="Q1846" i="1"/>
  <c r="Q1505" i="1"/>
  <c r="Q1300" i="1"/>
  <c r="Q1398" i="1"/>
  <c r="Q1926" i="1"/>
  <c r="Q1015" i="1"/>
  <c r="Q1914" i="1"/>
  <c r="Q1833" i="1"/>
  <c r="Q1402" i="1"/>
  <c r="Q2061" i="1"/>
  <c r="Q635" i="1"/>
  <c r="Q2071" i="1"/>
  <c r="Q2271" i="1"/>
  <c r="Q2682" i="1"/>
  <c r="Q2043" i="1"/>
  <c r="Q2477" i="1"/>
  <c r="Q2393" i="1"/>
  <c r="Q2056" i="1"/>
  <c r="Q2864" i="1"/>
  <c r="Q1245" i="1"/>
  <c r="Q2208" i="1"/>
  <c r="Q724" i="1"/>
  <c r="Q1573" i="1"/>
  <c r="Q476" i="1"/>
  <c r="Q1915" i="1"/>
  <c r="Q2587" i="1"/>
  <c r="Q2695" i="1"/>
  <c r="Q725" i="1"/>
  <c r="Q1811" i="1"/>
  <c r="Q2310" i="1"/>
  <c r="Q2583" i="1"/>
  <c r="Q1472" i="1"/>
  <c r="Q506" i="1"/>
  <c r="Q1562" i="1"/>
  <c r="Q2546" i="1"/>
  <c r="Q1511" i="1"/>
  <c r="Q2972" i="1"/>
  <c r="Q1205" i="1"/>
  <c r="Q2000" i="1"/>
  <c r="Q1318" i="1"/>
  <c r="Q1579" i="1"/>
  <c r="Q2385" i="1"/>
  <c r="Q711" i="1"/>
  <c r="Q1466" i="1"/>
  <c r="Q2801" i="1"/>
  <c r="Q977" i="1"/>
  <c r="Q268" i="1"/>
  <c r="Q1310" i="1"/>
  <c r="Q2102" i="1"/>
  <c r="Q1858" i="1"/>
  <c r="Q2982" i="1"/>
  <c r="Q1796" i="1"/>
  <c r="Q1917" i="1"/>
  <c r="Q1789" i="1"/>
  <c r="Q741" i="1"/>
  <c r="Q680" i="1"/>
  <c r="Q2268" i="1"/>
  <c r="Q1116" i="1"/>
  <c r="Q1541" i="1"/>
  <c r="Q1655" i="1"/>
  <c r="Q2032" i="1"/>
  <c r="Q1121" i="1"/>
  <c r="Q1670" i="1"/>
  <c r="Q2903" i="1"/>
  <c r="Q1954" i="1"/>
  <c r="Q2425" i="1"/>
  <c r="Q1919" i="1"/>
  <c r="Q2289" i="1"/>
  <c r="Q2294" i="1"/>
  <c r="Q1758" i="1"/>
  <c r="Q2150" i="1"/>
  <c r="Q2487" i="1"/>
  <c r="Q2540" i="1"/>
  <c r="Q2076" i="1"/>
  <c r="Q2772" i="1"/>
  <c r="Q2519" i="1"/>
  <c r="Q720" i="1"/>
  <c r="Q1040" i="1"/>
  <c r="Q1605" i="1"/>
  <c r="Q2221" i="1"/>
  <c r="Q2572" i="1"/>
  <c r="Q2387" i="1"/>
  <c r="Q2523" i="1"/>
  <c r="Q2669" i="1"/>
  <c r="Q692" i="1"/>
  <c r="Q1149" i="1"/>
  <c r="Q1854" i="1"/>
  <c r="Q1244" i="1"/>
  <c r="Q1542" i="1"/>
  <c r="Q596" i="1"/>
  <c r="Q1494" i="1"/>
  <c r="Q2783" i="1"/>
  <c r="Q2295" i="1"/>
  <c r="Q1868" i="1"/>
  <c r="Q1194" i="1"/>
  <c r="Q1886" i="1"/>
  <c r="Q2809" i="1"/>
  <c r="Q2828" i="1"/>
  <c r="Q1843" i="1"/>
  <c r="Q1772" i="1"/>
  <c r="Q1933" i="1"/>
  <c r="Q1814" i="1"/>
  <c r="Q614" i="1"/>
  <c r="Q1290" i="1"/>
  <c r="Q1105" i="1"/>
  <c r="Q1594" i="1"/>
  <c r="Q2018" i="1"/>
  <c r="Q1214" i="1"/>
  <c r="Q1677" i="1"/>
  <c r="Q1382" i="1"/>
  <c r="Q1053" i="1"/>
  <c r="Q2193" i="1"/>
  <c r="Q2474" i="1"/>
  <c r="Q1330" i="1"/>
  <c r="Q2103" i="1"/>
  <c r="Q2764" i="1"/>
  <c r="Q1107" i="1"/>
  <c r="Q1368" i="1"/>
  <c r="Q2008" i="1"/>
  <c r="Q2006" i="1"/>
  <c r="Q1826" i="1"/>
  <c r="Q2304" i="1"/>
  <c r="Q2090" i="1"/>
  <c r="Q1279" i="1"/>
  <c r="Q1631" i="1"/>
  <c r="Q2366" i="1"/>
  <c r="Q1661" i="1"/>
  <c r="Q1533" i="1"/>
  <c r="Q685" i="1"/>
  <c r="Q2995" i="1"/>
  <c r="Q1490" i="1"/>
  <c r="Q2400" i="1"/>
  <c r="Q2084" i="1"/>
  <c r="Q2367" i="1"/>
  <c r="Q1456" i="1"/>
  <c r="Q2636" i="1"/>
  <c r="Q1520" i="1"/>
  <c r="Q1708" i="1"/>
  <c r="Q1331" i="1"/>
  <c r="Q2023" i="1"/>
  <c r="Q1878" i="1"/>
  <c r="Q1891" i="1"/>
  <c r="Q2604" i="1"/>
  <c r="Q2135" i="1"/>
  <c r="Q1230" i="1"/>
  <c r="Q707" i="1"/>
  <c r="Q2650" i="1"/>
  <c r="Q1441" i="1"/>
  <c r="Q919" i="1"/>
  <c r="Q2012" i="1"/>
  <c r="Q2539" i="1"/>
  <c r="Q1612" i="1"/>
  <c r="Q2190" i="1"/>
  <c r="Q2256" i="1"/>
  <c r="Q2571" i="1"/>
  <c r="Q863" i="1"/>
  <c r="Q1852" i="1"/>
  <c r="Q2933" i="1"/>
  <c r="Q2218" i="1"/>
  <c r="Q1668" i="1"/>
  <c r="Q2510" i="1"/>
  <c r="Q2787" i="1"/>
  <c r="Q2199" i="1"/>
  <c r="Q1055" i="1"/>
  <c r="Q2054" i="1"/>
  <c r="Q1709" i="1"/>
  <c r="Q2901" i="1"/>
  <c r="Q2266" i="1"/>
  <c r="Q208" i="1"/>
  <c r="Q1813" i="1"/>
  <c r="Q2339" i="1"/>
  <c r="Q1646" i="1"/>
  <c r="Q2078" i="1"/>
  <c r="Q2482" i="1"/>
  <c r="Q1032" i="1"/>
  <c r="Q1046" i="1"/>
  <c r="Q1729" i="1"/>
  <c r="Q1781" i="1"/>
  <c r="Q86" i="1"/>
  <c r="Q2670" i="1"/>
  <c r="Q2326" i="1"/>
  <c r="Q1410" i="1"/>
  <c r="Q1673" i="1"/>
  <c r="Q2702" i="1"/>
  <c r="Q2653" i="1"/>
  <c r="Q2349" i="1"/>
  <c r="Q2240" i="1"/>
  <c r="Q1837" i="1"/>
  <c r="Q2287" i="1"/>
  <c r="Q2273" i="1"/>
  <c r="Q1176" i="1"/>
  <c r="Q1766" i="1"/>
  <c r="Q1958" i="1"/>
  <c r="Q2681" i="1"/>
  <c r="Q1518" i="1"/>
  <c r="Q982" i="1"/>
  <c r="Q709" i="1"/>
  <c r="Q3127" i="1"/>
  <c r="Q2479" i="1"/>
  <c r="Q2098" i="1"/>
  <c r="Q2683" i="1"/>
  <c r="Q2336" i="1"/>
  <c r="Q2104" i="1"/>
  <c r="Q1590" i="1"/>
  <c r="Q1471" i="1"/>
  <c r="Q1414" i="1"/>
  <c r="Q1312" i="1"/>
  <c r="Q819" i="1"/>
  <c r="Q2569" i="1"/>
  <c r="Q2968" i="1"/>
  <c r="Q1154" i="1"/>
  <c r="Q1180" i="1"/>
  <c r="Q2213" i="1"/>
  <c r="Q1683" i="1"/>
  <c r="Q1452" i="1"/>
  <c r="Q1893" i="1"/>
  <c r="Q1519" i="1"/>
  <c r="Q2235" i="1"/>
  <c r="Q1669" i="1"/>
  <c r="Q2278" i="1"/>
  <c r="Q2346" i="1"/>
  <c r="Q3490" i="1"/>
  <c r="Q1839" i="1"/>
  <c r="Q1328" i="1"/>
  <c r="Q1674" i="1"/>
  <c r="Q1436" i="1"/>
  <c r="Q2709" i="1"/>
  <c r="Q1344" i="1"/>
  <c r="Q2614" i="1"/>
  <c r="Q2464" i="1"/>
  <c r="Q1554" i="1"/>
  <c r="Q2031" i="1"/>
  <c r="Q1429" i="1"/>
  <c r="Q905" i="1"/>
  <c r="Q2204" i="1"/>
  <c r="Q1695" i="1"/>
  <c r="Q1634" i="1"/>
  <c r="Q1509" i="1"/>
  <c r="Q2419" i="1"/>
  <c r="Q1887" i="1"/>
  <c r="Q2262" i="1"/>
  <c r="Q657" i="1"/>
  <c r="Q1461" i="1"/>
  <c r="Q2361" i="1"/>
  <c r="Q1565" i="1"/>
  <c r="Q1502" i="1"/>
  <c r="Q1521" i="1"/>
  <c r="Q1305" i="1"/>
  <c r="Q1918" i="1"/>
  <c r="Q4027" i="1"/>
  <c r="Q3628" i="1"/>
  <c r="Q3699" i="1"/>
  <c r="Q781" i="1"/>
  <c r="Q3150" i="1"/>
  <c r="Q1985" i="1"/>
  <c r="Q1492" i="1"/>
  <c r="Q2192" i="1"/>
  <c r="Q4025" i="1"/>
  <c r="Q2390" i="1"/>
  <c r="Q2945" i="1"/>
  <c r="Q3690" i="1"/>
  <c r="Q3259" i="1"/>
  <c r="Q4081" i="1"/>
  <c r="Q3485" i="1"/>
  <c r="Q4040" i="1"/>
  <c r="Q2448" i="1"/>
  <c r="Q3704" i="1"/>
  <c r="Q2697" i="1"/>
  <c r="Q3387" i="1"/>
  <c r="Q204" i="1"/>
  <c r="Q2478" i="1"/>
  <c r="Q2684" i="1"/>
  <c r="Q2661" i="1"/>
  <c r="Q2492" i="1"/>
  <c r="Q1896" i="1"/>
  <c r="Q1648" i="1"/>
  <c r="Q1036" i="1"/>
  <c r="Q1117" i="1"/>
  <c r="Q1780" i="1"/>
  <c r="Q2089" i="1"/>
  <c r="Q1524" i="1"/>
  <c r="Q2905" i="1"/>
  <c r="Q1449" i="1"/>
  <c r="Q828" i="1"/>
  <c r="Q2928" i="1"/>
  <c r="Q2423" i="1"/>
  <c r="Q2515" i="1"/>
  <c r="Q2228" i="1"/>
  <c r="Q1517" i="1"/>
  <c r="Q2328" i="1"/>
  <c r="Q2142" i="1"/>
  <c r="Q2919" i="1"/>
  <c r="Q1396" i="1"/>
  <c r="Q1531" i="1"/>
  <c r="Q1231" i="1"/>
  <c r="Q1241" i="1"/>
  <c r="Q3211" i="1"/>
  <c r="Q2331" i="1"/>
  <c r="Q590" i="1"/>
  <c r="Q1864" i="1"/>
  <c r="Q1784" i="1"/>
  <c r="Q1437" i="1"/>
  <c r="Q2269" i="1"/>
  <c r="Q1285" i="1"/>
  <c r="Q1349" i="1"/>
  <c r="Q2318" i="1"/>
  <c r="Q1118" i="1"/>
  <c r="Q2797" i="1"/>
  <c r="Q1178" i="1"/>
  <c r="Q1465" i="1"/>
  <c r="Q1391" i="1"/>
  <c r="Q1970" i="1"/>
  <c r="Q158" i="1"/>
  <c r="Q2200" i="1"/>
  <c r="Q2730" i="1"/>
  <c r="Q1362" i="1"/>
  <c r="Q1326" i="1"/>
  <c r="Q1515" i="1"/>
  <c r="Q1798" i="1"/>
  <c r="Q1070" i="1"/>
  <c r="Q1694" i="1"/>
  <c r="Q2592" i="1"/>
  <c r="Q2093" i="1"/>
  <c r="Q1463" i="1"/>
  <c r="Q2183" i="1"/>
  <c r="Q2754" i="1"/>
  <c r="Q1581" i="1"/>
  <c r="Q1965" i="1"/>
  <c r="Q1953" i="1"/>
  <c r="Q1834" i="1"/>
  <c r="Q2288" i="1"/>
  <c r="Q1957" i="1"/>
  <c r="Q2617" i="1"/>
  <c r="Q631" i="1"/>
  <c r="Q1874" i="1"/>
  <c r="Q701" i="1"/>
  <c r="Q1386" i="1"/>
  <c r="Q2207" i="1"/>
  <c r="Q1319" i="1"/>
  <c r="Q2233" i="1"/>
  <c r="Q2744" i="1"/>
  <c r="Q1417" i="1"/>
  <c r="Q1173" i="1"/>
  <c r="Q2013" i="1"/>
  <c r="Q1222" i="1"/>
  <c r="Q1248" i="1"/>
  <c r="Q2774" i="1"/>
  <c r="Q1587" i="1"/>
  <c r="Q1892" i="1"/>
  <c r="Q1951" i="1"/>
  <c r="Q2789" i="1"/>
  <c r="Q3147" i="1"/>
  <c r="Q2581" i="1"/>
  <c r="Q3056" i="1"/>
  <c r="Q4092" i="1"/>
  <c r="Q2735" i="1"/>
  <c r="Q3464" i="1"/>
  <c r="Q3546" i="1"/>
  <c r="Q3031" i="1"/>
  <c r="Q2883" i="1"/>
  <c r="Q2460" i="1"/>
  <c r="Q2796" i="1"/>
  <c r="Q4042" i="1"/>
  <c r="Q3145" i="1"/>
  <c r="Q4088" i="1"/>
  <c r="Q4096" i="1"/>
  <c r="Q3553" i="1"/>
  <c r="Q2967" i="1"/>
  <c r="Q3432" i="1"/>
  <c r="Q1143" i="1"/>
  <c r="Q2656" i="1"/>
  <c r="Q1007" i="1"/>
  <c r="Q2170" i="1"/>
  <c r="Q2621" i="1"/>
  <c r="Q1145" i="1"/>
  <c r="Q1563" i="1"/>
  <c r="Q2516" i="1"/>
  <c r="Q1229" i="1"/>
  <c r="Q1356" i="1"/>
  <c r="Q2073" i="1"/>
  <c r="Q1247" i="1"/>
  <c r="Q1168" i="1"/>
  <c r="Q2678" i="1"/>
  <c r="Q2169" i="1"/>
  <c r="Q1186" i="1"/>
  <c r="Q2100" i="1"/>
  <c r="Q851" i="1"/>
  <c r="Q699" i="1"/>
  <c r="Q1750" i="1"/>
  <c r="Q1265" i="1"/>
  <c r="Q2281" i="1"/>
  <c r="Q1916" i="1"/>
  <c r="Q2116" i="1"/>
  <c r="Q1072" i="1"/>
  <c r="Q1094" i="1"/>
  <c r="Q1710" i="1"/>
  <c r="Q1899" i="1"/>
  <c r="Q794" i="1"/>
  <c r="Q1592" i="1"/>
  <c r="Q1692" i="1"/>
  <c r="Q502" i="1"/>
  <c r="Q1564" i="1"/>
  <c r="Q1191" i="1"/>
  <c r="Q1871" i="1"/>
  <c r="Q2067" i="1"/>
  <c r="Q2248" i="1"/>
  <c r="Q1550" i="1"/>
  <c r="Q938" i="1"/>
  <c r="Q2799" i="1"/>
  <c r="Q2686" i="1"/>
  <c r="Q3089" i="1"/>
  <c r="Q4048" i="1"/>
  <c r="Q4093" i="1"/>
  <c r="Q3363" i="1"/>
  <c r="Q1286" i="1"/>
  <c r="Q3304" i="1"/>
  <c r="Q3550" i="1"/>
  <c r="Q3691" i="1"/>
  <c r="Q1100" i="1"/>
  <c r="Q2337" i="1"/>
  <c r="Q2760" i="1"/>
  <c r="Q2417" i="1"/>
  <c r="Q2737" i="1"/>
  <c r="Q4082" i="1"/>
  <c r="Q1742" i="1"/>
  <c r="Q4066" i="1"/>
  <c r="Q3611" i="1"/>
  <c r="Q3592" i="1"/>
  <c r="Q2713" i="1"/>
  <c r="Q2369" i="1"/>
  <c r="Q1881" i="1"/>
  <c r="Q1962" i="1"/>
  <c r="Q2445" i="1"/>
  <c r="Q1791" i="1"/>
  <c r="Q1821" i="1"/>
  <c r="Q1829" i="1"/>
  <c r="Q2362" i="1"/>
  <c r="Q1972" i="1"/>
  <c r="Q1808" i="1"/>
  <c r="Q2618" i="1"/>
  <c r="Q2303" i="1"/>
  <c r="Q2731" i="1"/>
  <c r="Q1378" i="1"/>
  <c r="Q1076" i="1"/>
  <c r="Q1639" i="1"/>
  <c r="Q2880" i="1"/>
  <c r="Q1119" i="1"/>
  <c r="Q2511" i="1"/>
  <c r="Q1223" i="1"/>
  <c r="Q1185" i="1"/>
  <c r="Q2675" i="1"/>
  <c r="Q2936" i="1"/>
  <c r="Q2649" i="1"/>
  <c r="Q2202" i="1"/>
  <c r="Q2133" i="1"/>
  <c r="Q1467" i="1"/>
  <c r="Q2823" i="1"/>
  <c r="Q2405" i="1"/>
  <c r="Q1867" i="1"/>
  <c r="Q84" i="1"/>
  <c r="Q1880" i="1"/>
  <c r="Q3225" i="1"/>
  <c r="Q2424" i="1"/>
  <c r="Q2283" i="1"/>
  <c r="Q2302" i="1"/>
  <c r="Q1307" i="1"/>
  <c r="Q2439" i="1"/>
  <c r="Q2988" i="1"/>
  <c r="Q2004" i="1"/>
  <c r="Q1819" i="1"/>
  <c r="Q1823" i="1"/>
  <c r="Q3349" i="1"/>
  <c r="Q2433" i="1"/>
  <c r="Q3463" i="1"/>
  <c r="Q3405" i="1"/>
  <c r="Q1973" i="1"/>
  <c r="Q3435" i="1"/>
  <c r="Q3697" i="1"/>
  <c r="Q2894" i="1"/>
  <c r="Q3551" i="1"/>
  <c r="Q3700" i="1"/>
  <c r="Q2306" i="1"/>
  <c r="Q3146" i="1"/>
  <c r="Q3695" i="1"/>
  <c r="Q4069" i="1"/>
  <c r="Q3243" i="1"/>
  <c r="Q2550" i="1"/>
  <c r="Q3503" i="1"/>
  <c r="Q2902" i="1"/>
  <c r="Q3541" i="1"/>
  <c r="Q2716" i="1"/>
  <c r="Q2106" i="1"/>
  <c r="Q3344" i="1"/>
  <c r="Q4049" i="1"/>
  <c r="Q4071" i="1"/>
  <c r="Q4103" i="1"/>
  <c r="Q4035" i="1"/>
  <c r="Q1855" i="1"/>
  <c r="Q2210" i="1"/>
  <c r="Q3539" i="1"/>
  <c r="Q4050" i="1"/>
  <c r="Q2380" i="1"/>
  <c r="Q3437" i="1"/>
  <c r="Q4036" i="1"/>
  <c r="Q4051" i="1"/>
  <c r="Q4055" i="1"/>
  <c r="Q4023" i="1"/>
  <c r="Q4056" i="1"/>
  <c r="Q3365" i="1"/>
  <c r="Q2644" i="1"/>
  <c r="Q3087" i="1"/>
  <c r="Q1691" i="1"/>
  <c r="Q2895" i="1"/>
  <c r="Q4099" i="1"/>
  <c r="Q667" i="1"/>
  <c r="Q2663" i="1"/>
  <c r="Q3307" i="1"/>
  <c r="Q3009" i="1"/>
  <c r="Q2723" i="1"/>
  <c r="Q2452" i="1"/>
  <c r="Q3075" i="1"/>
  <c r="Q3050" i="1"/>
  <c r="Q3431" i="1"/>
  <c r="Q2114" i="1"/>
  <c r="Q4094" i="1"/>
  <c r="Q3614" i="1"/>
  <c r="Q3005" i="1"/>
  <c r="Q2347" i="1"/>
  <c r="Q3020" i="1"/>
  <c r="Q3231" i="1"/>
  <c r="Q3047" i="1"/>
  <c r="Q2993" i="1"/>
  <c r="Q1568" i="1"/>
  <c r="Q3693" i="1"/>
  <c r="Q2374" i="1"/>
  <c r="Q2399" i="1"/>
  <c r="Q3599" i="1"/>
  <c r="Q4090" i="1"/>
  <c r="Q3542" i="1"/>
  <c r="Q3085" i="1"/>
  <c r="Q3168" i="1"/>
  <c r="Q3049" i="1"/>
  <c r="Q4083" i="1"/>
  <c r="Q3238" i="1"/>
  <c r="Q2141" i="1"/>
  <c r="Q1765" i="1"/>
  <c r="Q3486" i="1"/>
  <c r="Q3484" i="1"/>
  <c r="Q3433" i="1"/>
  <c r="Q2543" i="1"/>
  <c r="Q2714" i="1"/>
  <c r="Q4057" i="1"/>
  <c r="Q4067" i="1"/>
  <c r="Q3694" i="1"/>
  <c r="Q2277" i="1"/>
  <c r="Q2639" i="1"/>
  <c r="Q2174" i="1"/>
  <c r="Q4043" i="1"/>
  <c r="Q1715" i="1"/>
  <c r="Q2769" i="1"/>
  <c r="Q3593" i="1"/>
  <c r="Q3501" i="1"/>
  <c r="Q3303" i="1"/>
  <c r="Q4097" i="1"/>
  <c r="Q1976" i="1"/>
  <c r="Q4074" i="1"/>
  <c r="Q3596" i="1"/>
  <c r="Q2984" i="1"/>
  <c r="Q3126" i="1"/>
  <c r="Q4037" i="1"/>
  <c r="Q2045" i="1"/>
  <c r="Q3430" i="1"/>
  <c r="Q3685" i="1"/>
  <c r="Q3427" i="1"/>
  <c r="Q4046" i="1"/>
  <c r="Q4041" i="1"/>
  <c r="Q2742" i="1"/>
  <c r="Q4072" i="1"/>
  <c r="Q3561" i="1"/>
  <c r="Q2556" i="1"/>
  <c r="Q2854" i="1"/>
  <c r="Q3325" i="1"/>
  <c r="Q3450" i="1"/>
  <c r="Q3327" i="1"/>
  <c r="Q4058" i="1"/>
  <c r="Q3067" i="1"/>
  <c r="Q2861" i="1"/>
  <c r="Q3323" i="1"/>
  <c r="Q2753" i="1"/>
  <c r="Q2654" i="1"/>
  <c r="Q2954" i="1"/>
  <c r="Q3500" i="1"/>
  <c r="Q3046" i="1"/>
  <c r="Q2955" i="1"/>
  <c r="Q1346" i="1"/>
  <c r="Q2825" i="1"/>
  <c r="Q4102" i="1"/>
  <c r="Q2582" i="1"/>
  <c r="Q2177" i="1"/>
  <c r="Q2950" i="1"/>
  <c r="Q3101" i="1"/>
  <c r="Q2719" i="1"/>
  <c r="Q2214" i="1"/>
  <c r="Q3010" i="1"/>
  <c r="Q1350" i="1"/>
  <c r="Q3156" i="1"/>
  <c r="Q2557" i="1"/>
  <c r="Q2691" i="1"/>
  <c r="Q3026" i="1"/>
  <c r="Q3371" i="1"/>
  <c r="Q4084" i="1"/>
  <c r="Q3221" i="1"/>
  <c r="Q3151" i="1"/>
  <c r="Q2645" i="1"/>
  <c r="Q3612" i="1"/>
  <c r="Q3597" i="1"/>
  <c r="Q3219" i="1"/>
  <c r="Q2688" i="1"/>
  <c r="Q4085" i="1"/>
  <c r="Q2513" i="1"/>
  <c r="Q2246" i="1"/>
  <c r="Q3540" i="1"/>
  <c r="Q2715" i="1"/>
  <c r="Q3440" i="1"/>
  <c r="Q2970" i="1"/>
  <c r="Q3705" i="1"/>
  <c r="Q3342" i="1"/>
  <c r="Q3629" i="1"/>
  <c r="Q3598" i="1"/>
  <c r="Q3245" i="1"/>
  <c r="Q3203" i="1"/>
  <c r="Q1991" i="1"/>
  <c r="Q3466" i="1"/>
  <c r="Q4105" i="1"/>
  <c r="Q3407" i="1"/>
  <c r="Q4063" i="1"/>
  <c r="Q3696" i="1"/>
  <c r="Q3218" i="1"/>
  <c r="Q3118" i="1"/>
  <c r="Q3059" i="1"/>
  <c r="Q3391" i="1"/>
  <c r="Q3149" i="1"/>
  <c r="Q3074" i="1"/>
  <c r="Q584" i="1"/>
  <c r="Q4068" i="1"/>
  <c r="Q3549" i="1"/>
  <c r="Q2915" i="1"/>
  <c r="Q4078" i="1"/>
  <c r="Q2949" i="1"/>
  <c r="Q2625" i="1"/>
  <c r="Q4044" i="1"/>
  <c r="Q2768" i="1"/>
  <c r="Q4075" i="1"/>
  <c r="Q2749" i="1"/>
  <c r="Q984" i="1"/>
  <c r="Q2977" i="1"/>
  <c r="Q1373" i="1"/>
  <c r="Q1603" i="1"/>
  <c r="Q3187" i="1"/>
  <c r="Q2840" i="1"/>
  <c r="Q2851" i="1"/>
  <c r="Q1713" i="1"/>
  <c r="Q3451" i="1"/>
  <c r="Q3449" i="1"/>
  <c r="Q4111" i="1"/>
  <c r="Q2940" i="1"/>
  <c r="Q3698" i="1"/>
  <c r="Q2712" i="1"/>
  <c r="Q3102" i="1"/>
  <c r="Q1557" i="1"/>
  <c r="Q3472" i="1"/>
  <c r="Q3702" i="1"/>
  <c r="Q4108" i="1"/>
  <c r="Q2265" i="1"/>
  <c r="Q3103" i="1"/>
  <c r="Q4064" i="1"/>
  <c r="Q2418" i="1"/>
  <c r="Q2473" i="1"/>
  <c r="Q2481" i="1"/>
  <c r="Q3155" i="1"/>
  <c r="Q2914" i="1"/>
  <c r="Q2860" i="1"/>
  <c r="Q4106" i="1"/>
  <c r="Q2690" i="1"/>
  <c r="Q3048" i="1"/>
  <c r="Q2773" i="1"/>
  <c r="Q3394" i="1"/>
  <c r="Q3428" i="1"/>
  <c r="Q1534" i="1"/>
  <c r="Q3366" i="1"/>
  <c r="Q2733" i="1"/>
  <c r="Q3012" i="1"/>
  <c r="Q4045" i="1"/>
  <c r="Q3604" i="1"/>
  <c r="Q3350" i="1"/>
  <c r="Q2498" i="1"/>
  <c r="Q2615" i="1"/>
  <c r="Q4101" i="1"/>
  <c r="Q2163" i="1"/>
  <c r="Q4113" i="1"/>
  <c r="Q3595" i="1"/>
  <c r="Q4086" i="1"/>
  <c r="Q2804" i="1"/>
  <c r="Q3616" i="1"/>
  <c r="Q2489" i="1"/>
  <c r="Q3544" i="1"/>
  <c r="Q3543" i="1"/>
  <c r="Q3311" i="1"/>
  <c r="Q4060" i="1"/>
  <c r="Q2946" i="1"/>
  <c r="Q2923" i="1"/>
  <c r="Q3372" i="1"/>
  <c r="Q2964" i="1"/>
  <c r="Q3461" i="1"/>
  <c r="Q3244" i="1"/>
  <c r="Q2503" i="1"/>
  <c r="Q2468" i="1"/>
  <c r="Q2767" i="1"/>
  <c r="Q4059" i="1"/>
  <c r="Q4030" i="1"/>
  <c r="Q3305" i="1"/>
  <c r="Q4112" i="1"/>
  <c r="Q4104" i="1"/>
  <c r="Q3045" i="1"/>
  <c r="Q3148" i="1"/>
  <c r="Q2555" i="1"/>
  <c r="Q1760" i="1"/>
  <c r="Q1397" i="1"/>
  <c r="Q3332" i="1"/>
  <c r="Q3247" i="1"/>
  <c r="Q4109" i="1"/>
  <c r="Q3170" i="1"/>
  <c r="Q3158" i="1"/>
  <c r="Q3701" i="1"/>
  <c r="Q3615" i="1"/>
  <c r="Q625" i="1"/>
  <c r="R625" i="1"/>
  <c r="P625" i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9" i="1"/>
  <c r="P420" i="1"/>
  <c r="P269" i="1"/>
  <c r="P1908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8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7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7" i="1"/>
  <c r="P3639" i="1"/>
  <c r="P3706" i="1"/>
  <c r="P3021" i="1"/>
  <c r="P3757" i="1"/>
  <c r="P3212" i="1"/>
  <c r="P2140" i="1"/>
  <c r="P2986" i="1"/>
  <c r="P1949" i="1"/>
  <c r="P3728" i="1"/>
  <c r="P3771" i="1"/>
  <c r="P3765" i="1"/>
  <c r="P876" i="1"/>
  <c r="P3719" i="1"/>
  <c r="P3751" i="1"/>
  <c r="P2757" i="1"/>
  <c r="P3758" i="1"/>
  <c r="P3720" i="1"/>
  <c r="P1207" i="1"/>
  <c r="P2685" i="1"/>
  <c r="P3715" i="1"/>
  <c r="P2185" i="1"/>
  <c r="P3512" i="1"/>
  <c r="P3750" i="1"/>
  <c r="P1848" i="1"/>
  <c r="P2810" i="1"/>
  <c r="P3091" i="1"/>
  <c r="P3743" i="1"/>
  <c r="P3334" i="1"/>
  <c r="P3160" i="1"/>
  <c r="P284" i="1"/>
  <c r="P3040" i="1"/>
  <c r="P3376" i="1"/>
  <c r="P2794" i="1"/>
  <c r="P3335" i="1"/>
  <c r="P3182" i="1"/>
  <c r="P1975" i="1"/>
  <c r="P3555" i="1"/>
  <c r="P3752" i="1"/>
  <c r="P3506" i="1"/>
  <c r="P3753" i="1"/>
  <c r="P3571" i="1"/>
  <c r="P2726" i="1"/>
  <c r="P3709" i="1"/>
  <c r="P2559" i="1"/>
  <c r="P3731" i="1"/>
  <c r="P1566" i="1"/>
  <c r="P3494" i="1"/>
  <c r="P2820" i="1"/>
  <c r="P2626" i="1"/>
  <c r="P2819" i="1"/>
  <c r="P3635" i="1"/>
  <c r="P3718" i="1"/>
  <c r="P3766" i="1"/>
  <c r="P3747" i="1"/>
  <c r="P2182" i="1"/>
  <c r="P3762" i="1"/>
  <c r="P2996" i="1"/>
  <c r="P3713" i="1"/>
  <c r="P2973" i="1"/>
  <c r="P2761" i="1"/>
  <c r="P2507" i="1"/>
  <c r="P3767" i="1"/>
  <c r="P1242" i="1"/>
  <c r="P3268" i="1"/>
  <c r="P1785" i="1"/>
  <c r="P3754" i="1"/>
  <c r="P2465" i="1"/>
  <c r="P3763" i="1"/>
  <c r="P2806" i="1"/>
  <c r="P3278" i="1"/>
  <c r="P2908" i="1"/>
  <c r="P3469" i="1"/>
  <c r="P3768" i="1"/>
  <c r="P3606" i="1"/>
  <c r="P3710" i="1"/>
  <c r="P2112" i="1"/>
  <c r="P2887" i="1"/>
  <c r="P2870" i="1"/>
  <c r="P3735" i="1"/>
  <c r="P2051" i="1"/>
  <c r="P2776" i="1"/>
  <c r="P3748" i="1"/>
  <c r="P2496" i="1"/>
  <c r="P52" i="1"/>
  <c r="P2181" i="1"/>
  <c r="P3733" i="1"/>
  <c r="P1818" i="1"/>
  <c r="P3721" i="1"/>
  <c r="P3727" i="1"/>
  <c r="P1543" i="1"/>
  <c r="P1777" i="1"/>
  <c r="P3637" i="1"/>
  <c r="P3453" i="1"/>
  <c r="P3636" i="1"/>
  <c r="P3511" i="1"/>
  <c r="P306" i="1"/>
  <c r="P612" i="1"/>
  <c r="P3128" i="1"/>
  <c r="P772" i="1"/>
  <c r="P2791" i="1"/>
  <c r="P3722" i="1"/>
  <c r="P3057" i="1"/>
  <c r="P3711" i="1"/>
  <c r="P3708" i="1"/>
  <c r="P3775" i="1"/>
  <c r="P2907" i="1"/>
  <c r="P3725" i="1"/>
  <c r="P3740" i="1"/>
  <c r="P3759" i="1"/>
  <c r="P3239" i="1"/>
  <c r="P3712" i="1"/>
  <c r="P3097" i="1"/>
  <c r="P3714" i="1"/>
  <c r="P2762" i="1"/>
  <c r="P3736" i="1"/>
  <c r="P3716" i="1"/>
  <c r="P3277" i="1"/>
  <c r="P3726" i="1"/>
  <c r="P2909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6" i="1"/>
  <c r="P2086" i="1"/>
  <c r="P305" i="1"/>
  <c r="P793" i="1"/>
  <c r="P444" i="1"/>
  <c r="P222" i="1"/>
  <c r="P137" i="1"/>
  <c r="P87" i="1"/>
  <c r="P675" i="1"/>
  <c r="P387" i="1"/>
  <c r="P1020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7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8" i="1"/>
  <c r="P2732" i="1"/>
  <c r="P3019" i="1"/>
  <c r="P2965" i="1"/>
  <c r="P3563" i="1"/>
  <c r="P3051" i="1"/>
  <c r="P3746" i="1"/>
  <c r="P2532" i="1"/>
  <c r="P3755" i="1"/>
  <c r="P3438" i="1"/>
  <c r="P2748" i="1"/>
  <c r="P2619" i="1"/>
  <c r="P3760" i="1"/>
  <c r="P3068" i="1"/>
  <c r="P3605" i="1"/>
  <c r="P3769" i="1"/>
  <c r="P3744" i="1"/>
  <c r="P1944" i="1"/>
  <c r="P3773" i="1"/>
  <c r="P3573" i="1"/>
  <c r="P3774" i="1"/>
  <c r="P934" i="1"/>
  <c r="P3509" i="1"/>
  <c r="P3280" i="1"/>
  <c r="P3617" i="1"/>
  <c r="P2483" i="1"/>
  <c r="P3572" i="1"/>
  <c r="P3179" i="1"/>
  <c r="P3313" i="1"/>
  <c r="P2770" i="1"/>
  <c r="P3729" i="1"/>
  <c r="P2698" i="1"/>
  <c r="P3396" i="1"/>
  <c r="P3180" i="1"/>
  <c r="P3312" i="1"/>
  <c r="P3235" i="1"/>
  <c r="P3730" i="1"/>
  <c r="P2447" i="1"/>
  <c r="P3408" i="1"/>
  <c r="P3409" i="1"/>
  <c r="P3772" i="1"/>
  <c r="P3717" i="1"/>
  <c r="P2206" i="1"/>
  <c r="P3640" i="1"/>
  <c r="P3044" i="1"/>
  <c r="P3191" i="1"/>
  <c r="P1261" i="1"/>
  <c r="P3741" i="1"/>
  <c r="P3749" i="1"/>
  <c r="P3267" i="1"/>
  <c r="P948" i="1"/>
  <c r="P3038" i="1"/>
  <c r="P2427" i="1"/>
  <c r="P3638" i="1"/>
  <c r="P3761" i="1"/>
  <c r="P1193" i="1"/>
  <c r="P3764" i="1"/>
  <c r="P3737" i="1"/>
  <c r="P1196" i="1"/>
  <c r="P868" i="1"/>
  <c r="P1960" i="1"/>
  <c r="P3508" i="1"/>
  <c r="P885" i="1"/>
  <c r="P3032" i="1"/>
  <c r="P807" i="1"/>
  <c r="P3276" i="1"/>
  <c r="P3723" i="1"/>
  <c r="P3734" i="1"/>
  <c r="P2947" i="1"/>
  <c r="P3770" i="1"/>
  <c r="P3738" i="1"/>
  <c r="P3707" i="1"/>
  <c r="P3724" i="1"/>
  <c r="P3373" i="1"/>
  <c r="P3745" i="1"/>
  <c r="P3634" i="1"/>
  <c r="P3377" i="1"/>
  <c r="P1567" i="1"/>
  <c r="P1935" i="1"/>
  <c r="P2948" i="1"/>
  <c r="P3739" i="1"/>
  <c r="P2934" i="1"/>
  <c r="P3095" i="1"/>
  <c r="P2811" i="1"/>
  <c r="P3264" i="1"/>
  <c r="P2906" i="1"/>
  <c r="P2560" i="1"/>
  <c r="P2765" i="1"/>
  <c r="P3510" i="1"/>
  <c r="P3732" i="1"/>
  <c r="P3027" i="1"/>
  <c r="P3495" i="1"/>
  <c r="P923" i="1"/>
  <c r="P3279" i="1"/>
  <c r="P346" i="1"/>
  <c r="P3756" i="1"/>
  <c r="P2959" i="1"/>
  <c r="P3742" i="1"/>
  <c r="P1614" i="1"/>
  <c r="P1151" i="1"/>
  <c r="P1131" i="1"/>
  <c r="P1419" i="1"/>
  <c r="P1005" i="1"/>
  <c r="P1354" i="1"/>
  <c r="P609" i="1"/>
  <c r="P1996" i="1"/>
  <c r="P716" i="1"/>
  <c r="P2167" i="1"/>
  <c r="P2057" i="1"/>
  <c r="P1376" i="1"/>
  <c r="P1332" i="1"/>
  <c r="P591" i="1"/>
  <c r="P1903" i="1"/>
  <c r="P495" i="1"/>
  <c r="P1865" i="1"/>
  <c r="P1347" i="1"/>
  <c r="P1725" i="1"/>
  <c r="P526" i="1"/>
  <c r="P2672" i="1"/>
  <c r="P3677" i="1"/>
  <c r="P3424" i="1"/>
  <c r="P3672" i="1"/>
  <c r="P3216" i="1"/>
  <c r="P3569" i="1"/>
  <c r="P549" i="1"/>
  <c r="P3266" i="1"/>
  <c r="P3989" i="1"/>
  <c r="P3554" i="1"/>
  <c r="P3223" i="1"/>
  <c r="P3362" i="1"/>
  <c r="P1359" i="1"/>
  <c r="P3971" i="1"/>
  <c r="P3079" i="1"/>
  <c r="P2128" i="1"/>
  <c r="P3990" i="1"/>
  <c r="P2976" i="1"/>
  <c r="P2149" i="1"/>
  <c r="P4012" i="1"/>
  <c r="P3298" i="1"/>
  <c r="P3492" i="1"/>
  <c r="P3255" i="1"/>
  <c r="P3968" i="1"/>
  <c r="P3222" i="1"/>
  <c r="P3676" i="1"/>
  <c r="P3976" i="1"/>
  <c r="P3680" i="1"/>
  <c r="P3983" i="1"/>
  <c r="P2917" i="1"/>
  <c r="P3459" i="1"/>
  <c r="P3037" i="1"/>
  <c r="P3110" i="1"/>
  <c r="P4000" i="1"/>
  <c r="P2805" i="1"/>
  <c r="P3186" i="1"/>
  <c r="P2896" i="1"/>
  <c r="P3674" i="1"/>
  <c r="P3532" i="1"/>
  <c r="P3488" i="1"/>
  <c r="P3003" i="1"/>
  <c r="P3682" i="1"/>
  <c r="P4014" i="1"/>
  <c r="P3962" i="1"/>
  <c r="P3678" i="1"/>
  <c r="P3535" i="1"/>
  <c r="P3988" i="1"/>
  <c r="P3250" i="1"/>
  <c r="P1620" i="1"/>
  <c r="P2839" i="1"/>
  <c r="P3679" i="1"/>
  <c r="P2942" i="1"/>
  <c r="P3236" i="1"/>
  <c r="P2913" i="1"/>
  <c r="P3094" i="1"/>
  <c r="P3402" i="1"/>
  <c r="P2736" i="1"/>
  <c r="P3568" i="1"/>
  <c r="P3458" i="1"/>
  <c r="P2438" i="1"/>
  <c r="P3374" i="1"/>
  <c r="P3143" i="1"/>
  <c r="P3043" i="1"/>
  <c r="P3967" i="1"/>
  <c r="P2607" i="1"/>
  <c r="P4006" i="1"/>
  <c r="P3055" i="1"/>
  <c r="P3533" i="1"/>
  <c r="P4016" i="1"/>
  <c r="P2115" i="1"/>
  <c r="P3590" i="1"/>
  <c r="P3980" i="1"/>
  <c r="P3965" i="1"/>
  <c r="P3984" i="1"/>
  <c r="P573" i="1"/>
  <c r="P3985" i="1"/>
  <c r="P4013" i="1"/>
  <c r="P3992" i="1"/>
  <c r="P3241" i="1"/>
  <c r="P4015" i="1"/>
  <c r="P3670" i="1"/>
  <c r="P2846" i="1"/>
  <c r="P2888" i="1"/>
  <c r="P2808" i="1"/>
  <c r="P3966" i="1"/>
  <c r="P3993" i="1"/>
  <c r="P3977" i="1"/>
  <c r="P1256" i="1"/>
  <c r="P3166" i="1"/>
  <c r="P3994" i="1"/>
  <c r="P2803" i="1"/>
  <c r="P3531" i="1"/>
  <c r="P2524" i="1"/>
  <c r="P3979" i="1"/>
  <c r="P2209" i="1"/>
  <c r="P3681" i="1"/>
  <c r="P3626" i="1"/>
  <c r="P3603" i="1"/>
  <c r="P3963" i="1"/>
  <c r="P3468" i="1"/>
  <c r="P367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2" i="1"/>
  <c r="P2402" i="1"/>
  <c r="P1950" i="1"/>
  <c r="P3557" i="1"/>
  <c r="P1179" i="1"/>
  <c r="P2526" i="1"/>
  <c r="P189" i="1"/>
  <c r="P323" i="1"/>
  <c r="P615" i="1"/>
  <c r="P663" i="1"/>
  <c r="P2963" i="1"/>
  <c r="P3481" i="1"/>
  <c r="P2409" i="1"/>
  <c r="P2110" i="1"/>
  <c r="P577" i="1"/>
  <c r="P2274" i="1"/>
  <c r="P771" i="1"/>
  <c r="P426" i="1"/>
  <c r="P3683" i="1"/>
  <c r="P3263" i="1"/>
  <c r="P2852" i="1"/>
  <c r="P355" i="1"/>
  <c r="P2632" i="1"/>
  <c r="P3956" i="1"/>
  <c r="P1392" i="1"/>
  <c r="P532" i="1"/>
  <c r="P68" i="1"/>
  <c r="P1719" i="1"/>
  <c r="P2892" i="1"/>
  <c r="P2176" i="1"/>
  <c r="P229" i="1"/>
  <c r="P2608" i="1"/>
  <c r="P2566" i="1"/>
  <c r="P3673" i="1"/>
  <c r="P1756" i="1"/>
  <c r="P512" i="1"/>
  <c r="P76" i="1"/>
  <c r="P2759" i="1"/>
  <c r="P987" i="1"/>
  <c r="P1220" i="1"/>
  <c r="P2441" i="1"/>
  <c r="P2696" i="1"/>
  <c r="P2382" i="1"/>
  <c r="P3964" i="1"/>
  <c r="P149" i="1"/>
  <c r="P769" i="1"/>
  <c r="P3237" i="1"/>
  <c r="P4008" i="1"/>
  <c r="P241" i="1"/>
  <c r="P3116" i="1"/>
  <c r="P2979" i="1"/>
  <c r="P1773" i="1"/>
  <c r="P2139" i="1"/>
  <c r="P2512" i="1"/>
  <c r="P2834" i="1"/>
  <c r="P3167" i="1"/>
  <c r="P2985" i="1"/>
  <c r="P1615" i="1"/>
  <c r="P730" i="1"/>
  <c r="P248" i="1"/>
  <c r="P1081" i="1"/>
  <c r="P897" i="1"/>
  <c r="P415" i="1"/>
  <c r="P1687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946" i="1"/>
  <c r="P2927" i="1"/>
  <c r="P3942" i="1"/>
  <c r="P3588" i="1"/>
  <c r="P3933" i="1"/>
  <c r="P1693" i="1"/>
  <c r="P3938" i="1"/>
  <c r="P3001" i="1"/>
  <c r="P3944" i="1"/>
  <c r="P2019" i="1"/>
  <c r="P3922" i="1"/>
  <c r="P3525" i="1"/>
  <c r="P3296" i="1"/>
  <c r="P3370" i="1"/>
  <c r="P2800" i="1"/>
  <c r="P3008" i="1"/>
  <c r="P1385" i="1"/>
  <c r="P3448" i="1"/>
  <c r="P3625" i="1"/>
  <c r="P2766" i="1"/>
  <c r="P2321" i="1"/>
  <c r="P2301" i="1"/>
  <c r="P2521" i="1"/>
  <c r="P1779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0" i="1"/>
  <c r="P2395" i="1"/>
  <c r="P1731" i="1"/>
  <c r="P2194" i="1"/>
  <c r="P1269" i="1"/>
  <c r="P841" i="1"/>
  <c r="P1856" i="1"/>
  <c r="P2641" i="1"/>
  <c r="P2725" i="1"/>
  <c r="P1632" i="1"/>
  <c r="P455" i="1"/>
  <c r="P1387" i="1"/>
  <c r="P2122" i="1"/>
  <c r="P1805" i="1"/>
  <c r="P583" i="1"/>
  <c r="P1062" i="1"/>
  <c r="P2830" i="1"/>
  <c r="P2137" i="1"/>
  <c r="P2660" i="1"/>
  <c r="P1928" i="1"/>
  <c r="P1406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04" i="1"/>
  <c r="P2844" i="1"/>
  <c r="P1203" i="1"/>
  <c r="P980" i="1"/>
  <c r="P1650" i="1"/>
  <c r="P1375" i="1"/>
  <c r="P2841" i="1"/>
  <c r="P250" i="1"/>
  <c r="P2099" i="1"/>
  <c r="P2642" i="1"/>
  <c r="P2225" i="1"/>
  <c r="P1993" i="1"/>
  <c r="P1282" i="1"/>
  <c r="P1684" i="1"/>
  <c r="P3124" i="1"/>
  <c r="P3006" i="1"/>
  <c r="P3164" i="1"/>
  <c r="P1627" i="1"/>
  <c r="P3320" i="1"/>
  <c r="P2561" i="1"/>
  <c r="P2224" i="1"/>
  <c r="P3290" i="1"/>
  <c r="P2322" i="1"/>
  <c r="P3234" i="1"/>
  <c r="P2822" i="1"/>
  <c r="P3227" i="1"/>
  <c r="P3319" i="1"/>
  <c r="P2502" i="1"/>
  <c r="P3871" i="1"/>
  <c r="P2187" i="1"/>
  <c r="P2158" i="1"/>
  <c r="P3228" i="1"/>
  <c r="P2553" i="1"/>
  <c r="P3096" i="1"/>
  <c r="P3382" i="1"/>
  <c r="P2835" i="1"/>
  <c r="P1906" i="1"/>
  <c r="P3456" i="1"/>
  <c r="P2494" i="1"/>
  <c r="P2960" i="1"/>
  <c r="P3888" i="1"/>
  <c r="P3207" i="1"/>
  <c r="P1741" i="1"/>
  <c r="P3071" i="1"/>
  <c r="P2890" i="1"/>
  <c r="P1722" i="1"/>
  <c r="P2974" i="1"/>
  <c r="P861" i="1"/>
  <c r="P2983" i="1"/>
  <c r="P1488" i="1"/>
  <c r="P3877" i="1"/>
  <c r="P3215" i="1"/>
  <c r="P2866" i="1"/>
  <c r="P3447" i="1"/>
  <c r="P3867" i="1"/>
  <c r="P3163" i="1"/>
  <c r="P3015" i="1"/>
  <c r="P3024" i="1"/>
  <c r="P2980" i="1"/>
  <c r="P3862" i="1"/>
  <c r="P3880" i="1"/>
  <c r="P3881" i="1"/>
  <c r="P2662" i="1"/>
  <c r="P3078" i="1"/>
  <c r="P3858" i="1"/>
  <c r="P3383" i="1"/>
  <c r="P1923" i="1"/>
  <c r="P3886" i="1"/>
  <c r="P2784" i="1"/>
  <c r="P3876" i="1"/>
  <c r="P3381" i="1"/>
  <c r="P2981" i="1"/>
  <c r="P3134" i="1"/>
  <c r="P3869" i="1"/>
  <c r="P1218" i="1"/>
  <c r="P1044" i="1"/>
  <c r="P2816" i="1"/>
  <c r="P2817" i="1"/>
  <c r="P3014" i="1"/>
  <c r="P3865" i="1"/>
  <c r="P3861" i="1"/>
  <c r="P2049" i="1"/>
  <c r="P3890" i="1"/>
  <c r="P2807" i="1"/>
  <c r="P3054" i="1"/>
  <c r="P2143" i="1"/>
  <c r="P3083" i="1"/>
  <c r="P2083" i="1"/>
  <c r="P3291" i="1"/>
  <c r="P3887" i="1"/>
  <c r="P3338" i="1"/>
  <c r="P3417" i="1"/>
  <c r="P3339" i="1"/>
  <c r="P2068" i="1"/>
  <c r="P2245" i="1"/>
  <c r="P2536" i="1"/>
  <c r="P2858" i="1"/>
  <c r="P937" i="1"/>
  <c r="P1717" i="1"/>
  <c r="P2859" i="1"/>
  <c r="P4011" i="1"/>
  <c r="P2699" i="1"/>
  <c r="P2875" i="1"/>
  <c r="P2132" i="1"/>
  <c r="P430" i="1"/>
  <c r="P423" i="1"/>
  <c r="P3065" i="1"/>
  <c r="P951" i="1"/>
  <c r="P468" i="1"/>
  <c r="P2428" i="1"/>
  <c r="P2932" i="1"/>
  <c r="P2416" i="1"/>
  <c r="P427" i="1"/>
  <c r="P332" i="1"/>
  <c r="P206" i="1"/>
  <c r="P2517" i="1"/>
  <c r="P2779" i="1"/>
  <c r="P2420" i="1"/>
  <c r="P2853" i="1"/>
  <c r="P1979" i="1"/>
  <c r="P1389" i="1"/>
  <c r="P3113" i="1"/>
  <c r="P543" i="1"/>
  <c r="P1763" i="1"/>
  <c r="P2935" i="1"/>
  <c r="P924" i="1"/>
  <c r="P2750" i="1"/>
  <c r="P2868" i="1"/>
  <c r="P1653" i="1"/>
  <c r="P1584" i="1"/>
  <c r="P2398" i="1"/>
  <c r="P88" i="1"/>
  <c r="P294" i="1"/>
  <c r="P2108" i="1"/>
  <c r="P3499" i="1"/>
  <c r="P3609" i="1"/>
  <c r="P271" i="1"/>
  <c r="P3112" i="1"/>
  <c r="P1938" i="1"/>
  <c r="P1679" i="1"/>
  <c r="P944" i="1"/>
  <c r="P3995" i="1"/>
  <c r="P2010" i="1"/>
  <c r="P3403" i="1"/>
  <c r="P2953" i="1"/>
  <c r="P2703" i="1"/>
  <c r="P453" i="1"/>
  <c r="P1211" i="1"/>
  <c r="P2505" i="1"/>
  <c r="P3230" i="1"/>
  <c r="P3229" i="1"/>
  <c r="P233" i="1"/>
  <c r="P622" i="1"/>
  <c r="P421" i="1"/>
  <c r="P1140" i="1"/>
  <c r="P1572" i="1"/>
  <c r="P1483" i="1"/>
  <c r="P403" i="1"/>
  <c r="P53" i="1"/>
  <c r="P2930" i="1"/>
  <c r="P559" i="1"/>
  <c r="P2912" i="1"/>
  <c r="P946" i="1"/>
  <c r="P2943" i="1"/>
  <c r="P3200" i="1"/>
  <c r="P3" i="1"/>
  <c r="P788" i="1"/>
  <c r="P1526" i="1"/>
  <c r="P2922" i="1"/>
  <c r="P1596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8" i="1"/>
  <c r="P954" i="1"/>
  <c r="P1188" i="1"/>
  <c r="P1163" i="1"/>
  <c r="P2338" i="1"/>
  <c r="P1794" i="1"/>
  <c r="P2554" i="1"/>
  <c r="P2911" i="1"/>
  <c r="P3854" i="1"/>
  <c r="P3522" i="1"/>
  <c r="P795" i="1"/>
  <c r="P3565" i="1"/>
  <c r="P2884" i="1"/>
  <c r="P3848" i="1"/>
  <c r="P3654" i="1"/>
  <c r="P2952" i="1"/>
  <c r="P3842" i="1"/>
  <c r="P3849" i="1"/>
  <c r="P3853" i="1"/>
  <c r="P3845" i="1"/>
  <c r="P3474" i="1"/>
  <c r="P3850" i="1"/>
  <c r="P3847" i="1"/>
  <c r="P3843" i="1"/>
  <c r="P3844" i="1"/>
  <c r="P3841" i="1"/>
  <c r="P3851" i="1"/>
  <c r="P3289" i="1"/>
  <c r="P3846" i="1"/>
  <c r="P2987" i="1"/>
  <c r="P3852" i="1"/>
  <c r="P837" i="1"/>
  <c r="P3183" i="1"/>
  <c r="P1167" i="1"/>
  <c r="P3058" i="1"/>
  <c r="P3315" i="1"/>
  <c r="P2436" i="1"/>
  <c r="P3214" i="1"/>
  <c r="P3839" i="1"/>
  <c r="P3270" i="1"/>
  <c r="P3521" i="1"/>
  <c r="P1426" i="1"/>
  <c r="P3317" i="1"/>
  <c r="P175" i="1"/>
  <c r="P899" i="1"/>
  <c r="P3318" i="1"/>
  <c r="P2530" i="1"/>
  <c r="P1964" i="1"/>
  <c r="P3491" i="1"/>
  <c r="P3249" i="1"/>
  <c r="P2752" i="1"/>
  <c r="P3836" i="1"/>
  <c r="P2333" i="1"/>
  <c r="P3473" i="1"/>
  <c r="P3835" i="1"/>
  <c r="P961" i="1"/>
  <c r="P2241" i="1"/>
  <c r="P3580" i="1"/>
  <c r="P3416" i="1"/>
  <c r="P3446" i="1"/>
  <c r="P3328" i="1"/>
  <c r="P1460" i="1"/>
  <c r="P341" i="1"/>
  <c r="P1804" i="1"/>
  <c r="P3310" i="1"/>
  <c r="P1968" i="1"/>
  <c r="P3414" i="1"/>
  <c r="P3133" i="1"/>
  <c r="P3331" i="1"/>
  <c r="P2741" i="1"/>
  <c r="P2918" i="1"/>
  <c r="P1570" i="1"/>
  <c r="P2124" i="1"/>
  <c r="P3011" i="1"/>
  <c r="P3827" i="1"/>
  <c r="P2499" i="1"/>
  <c r="P3316" i="1"/>
  <c r="P2898" i="1"/>
  <c r="P3652" i="1"/>
  <c r="P267" i="1"/>
  <c r="P3583" i="1"/>
  <c r="P3518" i="1"/>
  <c r="P3260" i="1"/>
  <c r="P2999" i="1"/>
  <c r="P3178" i="1"/>
  <c r="P3104" i="1"/>
  <c r="P3582" i="1"/>
  <c r="P3825" i="1"/>
  <c r="P3389" i="1"/>
  <c r="P3832" i="1"/>
  <c r="P3496" i="1"/>
  <c r="P2740" i="1"/>
  <c r="P3833" i="1"/>
  <c r="P3520" i="1"/>
  <c r="P2613" i="1"/>
  <c r="P3653" i="1"/>
  <c r="P3445" i="1"/>
  <c r="P3497" i="1"/>
  <c r="P3824" i="1"/>
  <c r="P2120" i="1"/>
  <c r="P3454" i="1"/>
  <c r="P3650" i="1"/>
  <c r="P3287" i="1"/>
  <c r="P2881" i="1"/>
  <c r="P733" i="1"/>
  <c r="P3069" i="1"/>
  <c r="P3581" i="1"/>
  <c r="P3830" i="1"/>
  <c r="P3837" i="1"/>
  <c r="P3831" i="1"/>
  <c r="P2991" i="1"/>
  <c r="P3806" i="1"/>
  <c r="P3129" i="1"/>
  <c r="P2651" i="1"/>
  <c r="P3787" i="1"/>
  <c r="P3206" i="1"/>
  <c r="P3194" i="1"/>
  <c r="P2899" i="1"/>
  <c r="P3788" i="1"/>
  <c r="P2396" i="1"/>
  <c r="P3285" i="1"/>
  <c r="P2821" i="1"/>
  <c r="P2989" i="1"/>
  <c r="P3813" i="1"/>
  <c r="P3023" i="1"/>
  <c r="P3357" i="1"/>
  <c r="P3812" i="1"/>
  <c r="P2247" i="1"/>
  <c r="P3793" i="1"/>
  <c r="P3356" i="1"/>
  <c r="P3816" i="1"/>
  <c r="P3798" i="1"/>
  <c r="P1847" i="1"/>
  <c r="P1589" i="1"/>
  <c r="P2381" i="1"/>
  <c r="P2340" i="1"/>
  <c r="P3470" i="1"/>
  <c r="P3130" i="1"/>
  <c r="P3410" i="1"/>
  <c r="P3807" i="1"/>
  <c r="P3378" i="1"/>
  <c r="P2413" i="1"/>
  <c r="P2612" i="1"/>
  <c r="P3513" i="1"/>
  <c r="P3814" i="1"/>
  <c r="P3574" i="1"/>
  <c r="P1487" i="1"/>
  <c r="P1029" i="1"/>
  <c r="P3601" i="1"/>
  <c r="P3329" i="1"/>
  <c r="P3132" i="1"/>
  <c r="P362" i="1"/>
  <c r="P563" i="1"/>
  <c r="P847" i="1"/>
  <c r="P763" i="1"/>
  <c r="P1482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84" i="1"/>
  <c r="P2113" i="1"/>
  <c r="P3418" i="1"/>
  <c r="P3855" i="1"/>
  <c r="P3872" i="1"/>
  <c r="P3337" i="1"/>
  <c r="P3088" i="1"/>
  <c r="P3859" i="1"/>
  <c r="P2957" i="1"/>
  <c r="P3882" i="1"/>
  <c r="P3860" i="1"/>
  <c r="P3000" i="1"/>
  <c r="P3883" i="1"/>
  <c r="P2920" i="1"/>
  <c r="P1685" i="1"/>
  <c r="P3585" i="1"/>
  <c r="P2005" i="1"/>
  <c r="P1844" i="1"/>
  <c r="P1728" i="1"/>
  <c r="P1748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82" i="1"/>
  <c r="P825" i="1"/>
  <c r="P1974" i="1"/>
  <c r="P2290" i="1"/>
  <c r="P1287" i="1"/>
  <c r="P739" i="1"/>
  <c r="P369" i="1"/>
  <c r="P542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5" i="1"/>
  <c r="P1872" i="1"/>
  <c r="P2029" i="1"/>
  <c r="P2594" i="1"/>
  <c r="P1323" i="1"/>
  <c r="P1943" i="1"/>
  <c r="P1355" i="1"/>
  <c r="P1255" i="1"/>
  <c r="P1947" i="1"/>
  <c r="P513" i="1"/>
  <c r="P2588" i="1"/>
  <c r="P1681" i="1"/>
  <c r="P2230" i="1"/>
  <c r="P376" i="1"/>
  <c r="P1838" i="1"/>
  <c r="P1259" i="1"/>
  <c r="P1313" i="1"/>
  <c r="P1857" i="1"/>
  <c r="P1712" i="1"/>
  <c r="P1227" i="1"/>
  <c r="P489" i="1"/>
  <c r="P865" i="1"/>
  <c r="P117" i="1"/>
  <c r="P1039" i="1"/>
  <c r="P2259" i="1"/>
  <c r="P571" i="1"/>
  <c r="P1516" i="1"/>
  <c r="P101" i="1"/>
  <c r="P3393" i="1"/>
  <c r="P585" i="1"/>
  <c r="P1876" i="1"/>
  <c r="P201" i="1"/>
  <c r="P3675" i="1"/>
  <c r="P634" i="1"/>
  <c r="P985" i="1"/>
  <c r="P2421" i="1"/>
  <c r="P2673" i="1"/>
  <c r="P1012" i="1"/>
  <c r="P3109" i="1"/>
  <c r="P2165" i="1"/>
  <c r="P1192" i="1"/>
  <c r="P2693" i="1"/>
  <c r="P2263" i="1"/>
  <c r="P1999" i="1"/>
  <c r="P1990" i="1"/>
  <c r="P2755" i="1"/>
  <c r="P858" i="1"/>
  <c r="P1422" i="1"/>
  <c r="P3982" i="1"/>
  <c r="P4001" i="1"/>
  <c r="P536" i="1"/>
  <c r="P1189" i="1"/>
  <c r="P98" i="1"/>
  <c r="P345" i="1"/>
  <c r="P2377" i="1"/>
  <c r="P1455" i="1"/>
  <c r="P4005" i="1"/>
  <c r="P452" i="1"/>
  <c r="P3141" i="1"/>
  <c r="P159" i="1"/>
  <c r="P1047" i="1"/>
  <c r="P2782" i="1"/>
  <c r="P906" i="1"/>
  <c r="P1676" i="1"/>
  <c r="P1021" i="1"/>
  <c r="P703" i="1"/>
  <c r="P1138" i="1"/>
  <c r="P410" i="1"/>
  <c r="P551" i="1"/>
  <c r="P2162" i="1"/>
  <c r="P2058" i="1"/>
  <c r="P1522" i="1"/>
  <c r="P976" i="1"/>
  <c r="P1699" i="1"/>
  <c r="P1445" i="1"/>
  <c r="P2484" i="1"/>
  <c r="P1659" i="1"/>
  <c r="P882" i="1"/>
  <c r="P2285" i="1"/>
  <c r="P2971" i="1"/>
  <c r="P165" i="1"/>
  <c r="P888" i="1"/>
  <c r="P743" i="1"/>
  <c r="P1041" i="1"/>
  <c r="P1069" i="1"/>
  <c r="P239" i="1"/>
  <c r="P2062" i="1"/>
  <c r="P891" i="1"/>
  <c r="P2580" i="1"/>
  <c r="P684" i="1"/>
  <c r="P1595" i="1"/>
  <c r="P927" i="1"/>
  <c r="P752" i="1"/>
  <c r="P2088" i="1"/>
  <c r="P1306" i="1"/>
  <c r="P651" i="1"/>
  <c r="P3108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1" i="1"/>
  <c r="P3119" i="1"/>
  <c r="P3478" i="1"/>
  <c r="P3479" i="1"/>
  <c r="P3208" i="1"/>
  <c r="P3939" i="1"/>
  <c r="P3667" i="1"/>
  <c r="P3560" i="1"/>
  <c r="P2824" i="1"/>
  <c r="P3139" i="1"/>
  <c r="P3669" i="1"/>
  <c r="P2467" i="1"/>
  <c r="P3916" i="1"/>
  <c r="P3254" i="1"/>
  <c r="P3567" i="1"/>
  <c r="P2720" i="1"/>
  <c r="P3608" i="1"/>
  <c r="P2975" i="1"/>
  <c r="P3401" i="1"/>
  <c r="P3136" i="1"/>
  <c r="P2079" i="1"/>
  <c r="P3924" i="1"/>
  <c r="P3953" i="1"/>
  <c r="P2745" i="1"/>
  <c r="P3322" i="1"/>
  <c r="P3926" i="1"/>
  <c r="P2758" i="1"/>
  <c r="P1089" i="1"/>
  <c r="P3917" i="1"/>
  <c r="P2459" i="1"/>
  <c r="P821" i="1"/>
  <c r="P3477" i="1"/>
  <c r="P3190" i="1"/>
  <c r="P2457" i="1"/>
  <c r="P2601" i="1"/>
  <c r="P2997" i="1"/>
  <c r="P3666" i="1"/>
  <c r="P1888" i="1"/>
  <c r="P3951" i="1"/>
  <c r="P3925" i="1"/>
  <c r="P3937" i="1"/>
  <c r="P3914" i="1"/>
  <c r="P3954" i="1"/>
  <c r="P3199" i="1"/>
  <c r="P3913" i="1"/>
  <c r="P3929" i="1"/>
  <c r="P3664" i="1"/>
  <c r="P3623" i="1"/>
  <c r="P3923" i="1"/>
  <c r="P3920" i="1"/>
  <c r="P3480" i="1"/>
  <c r="P2050" i="1"/>
  <c r="P3035" i="1"/>
  <c r="P3931" i="1"/>
  <c r="P3934" i="1"/>
  <c r="P3918" i="1"/>
  <c r="P3912" i="1"/>
  <c r="P523" i="1"/>
  <c r="P1258" i="1"/>
  <c r="P2412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4" i="1"/>
  <c r="P3587" i="1"/>
  <c r="P3295" i="1"/>
  <c r="P3947" i="1"/>
  <c r="P3029" i="1"/>
  <c r="P3308" i="1"/>
  <c r="P3927" i="1"/>
  <c r="P2793" i="1"/>
  <c r="P3935" i="1"/>
  <c r="P2407" i="1"/>
  <c r="P3140" i="1"/>
  <c r="P3384" i="1"/>
  <c r="P3945" i="1"/>
  <c r="P2721" i="1"/>
  <c r="P3948" i="1"/>
  <c r="P3952" i="1"/>
  <c r="P3665" i="1"/>
  <c r="P3248" i="1"/>
  <c r="P3589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6" i="1"/>
  <c r="P3457" i="1"/>
  <c r="P3524" i="1"/>
  <c r="P3906" i="1"/>
  <c r="P3661" i="1"/>
  <c r="P2857" i="1"/>
  <c r="P3911" i="1"/>
  <c r="P3240" i="1"/>
  <c r="P3007" i="1"/>
  <c r="P3125" i="1"/>
  <c r="P3899" i="1"/>
  <c r="P1822" i="1"/>
  <c r="P3898" i="1"/>
  <c r="P3893" i="1"/>
  <c r="P3907" i="1"/>
  <c r="P2531" i="1"/>
  <c r="P3135" i="1"/>
  <c r="P3360" i="1"/>
  <c r="P3293" i="1"/>
  <c r="P3157" i="1"/>
  <c r="P3224" i="1"/>
  <c r="P3940" i="1"/>
  <c r="P3176" i="1"/>
  <c r="P3526" i="1"/>
  <c r="P3138" i="1"/>
  <c r="P962" i="1"/>
  <c r="P2802" i="1"/>
  <c r="P1424" i="1"/>
  <c r="P3919" i="1"/>
  <c r="P1716" i="1"/>
  <c r="P3185" i="1"/>
  <c r="P3072" i="1"/>
  <c r="P2941" i="1"/>
  <c r="P2668" i="1"/>
  <c r="P1764" i="1"/>
  <c r="P2548" i="1"/>
  <c r="P3253" i="1"/>
  <c r="P2962" i="1"/>
  <c r="P3392" i="1"/>
  <c r="P3950" i="1"/>
  <c r="P3586" i="1"/>
  <c r="P3159" i="1"/>
  <c r="P3475" i="1"/>
  <c r="P3904" i="1"/>
  <c r="P2044" i="1"/>
  <c r="P3903" i="1"/>
  <c r="P3660" i="1"/>
  <c r="P3908" i="1"/>
  <c r="P3905" i="1"/>
  <c r="P2341" i="1"/>
  <c r="P1299" i="1"/>
  <c r="P3910" i="1"/>
  <c r="P3607" i="1"/>
  <c r="P2961" i="1"/>
  <c r="P2867" i="1"/>
  <c r="P3198" i="1"/>
  <c r="P3894" i="1"/>
  <c r="P3663" i="1"/>
  <c r="P3909" i="1"/>
  <c r="P2788" i="1"/>
  <c r="P1624" i="1"/>
  <c r="P2095" i="1"/>
  <c r="P1907" i="1"/>
  <c r="P1421" i="1"/>
  <c r="P1002" i="1"/>
  <c r="P836" i="1"/>
  <c r="P533" i="1"/>
  <c r="P2222" i="1"/>
  <c r="P1980" i="1"/>
  <c r="P1087" i="1"/>
  <c r="P2358" i="1"/>
  <c r="P2635" i="1"/>
  <c r="P2344" i="1"/>
  <c r="P1148" i="1"/>
  <c r="P760" i="1"/>
  <c r="P688" i="1"/>
  <c r="P702" i="1"/>
  <c r="P2046" i="1"/>
  <c r="P1913" i="1"/>
  <c r="P2261" i="1"/>
  <c r="P998" i="1"/>
  <c r="P918" i="1"/>
  <c r="P2490" i="1"/>
  <c r="P2238" i="1"/>
  <c r="P624" i="1"/>
  <c r="P833" i="1"/>
  <c r="P1747" i="1"/>
  <c r="P1317" i="1"/>
  <c r="P975" i="1"/>
  <c r="P676" i="1"/>
  <c r="P504" i="1"/>
  <c r="P1308" i="1"/>
  <c r="P731" i="1"/>
  <c r="P1895" i="1"/>
  <c r="P1698" i="1"/>
  <c r="P1213" i="1"/>
  <c r="P2664" i="1"/>
  <c r="P2312" i="1"/>
  <c r="P1969" i="1"/>
  <c r="P2529" i="1"/>
  <c r="P1686" i="1"/>
  <c r="P2226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2" i="1"/>
  <c r="P1894" i="1"/>
  <c r="P1931" i="1"/>
  <c r="P1630" i="1"/>
  <c r="P715" i="1"/>
  <c r="P2144" i="1"/>
  <c r="P1415" i="1"/>
  <c r="P933" i="1"/>
  <c r="P1977" i="1"/>
  <c r="P1405" i="1"/>
  <c r="P2239" i="1"/>
  <c r="P123" i="1"/>
  <c r="P3868" i="1"/>
  <c r="P2488" i="1"/>
  <c r="P780" i="1"/>
  <c r="P2792" i="1"/>
  <c r="P3467" i="1"/>
  <c r="P1507" i="1"/>
  <c r="P1982" i="1"/>
  <c r="P1730" i="1"/>
  <c r="P2567" i="1"/>
  <c r="P723" i="1"/>
  <c r="P1732" i="1"/>
  <c r="P2865" i="1"/>
  <c r="P3584" i="1"/>
  <c r="P2130" i="1"/>
  <c r="P3856" i="1"/>
  <c r="P1689" i="1"/>
  <c r="P3857" i="1"/>
  <c r="P2944" i="1"/>
  <c r="P1137" i="1"/>
  <c r="P3523" i="1"/>
  <c r="P3655" i="1"/>
  <c r="P3272" i="1"/>
  <c r="P2178" i="1"/>
  <c r="P3885" i="1"/>
  <c r="P3870" i="1"/>
  <c r="P2692" i="1"/>
  <c r="P3866" i="1"/>
  <c r="P3175" i="1"/>
  <c r="P3368" i="1"/>
  <c r="P2314" i="1"/>
  <c r="P3873" i="1"/>
  <c r="P3292" i="1"/>
  <c r="P1925" i="1"/>
  <c r="P3498" i="1"/>
  <c r="P3028" i="1"/>
  <c r="P2136" i="1"/>
  <c r="P3197" i="1"/>
  <c r="P3359" i="1"/>
  <c r="P2938" i="1"/>
  <c r="P3874" i="1"/>
  <c r="P3658" i="1"/>
  <c r="P2547" i="1"/>
  <c r="P3358" i="1"/>
  <c r="P2628" i="1"/>
  <c r="P1787" i="1"/>
  <c r="P3657" i="1"/>
  <c r="P2431" i="1"/>
  <c r="P3863" i="1"/>
  <c r="P3878" i="1"/>
  <c r="P3889" i="1"/>
  <c r="P3875" i="1"/>
  <c r="P3864" i="1"/>
  <c r="P3656" i="1"/>
  <c r="P3098" i="1"/>
  <c r="P3442" i="1"/>
  <c r="P2437" i="1"/>
  <c r="P3455" i="1"/>
  <c r="P3659" i="1"/>
  <c r="P3879" i="1"/>
  <c r="P2166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75" i="1"/>
  <c r="P1050" i="1"/>
  <c r="P1037" i="1"/>
  <c r="P2251" i="1"/>
  <c r="P1109" i="1"/>
  <c r="P811" i="1"/>
  <c r="P3017" i="1"/>
  <c r="P2414" i="1"/>
  <c r="P595" i="1"/>
  <c r="P1800" i="1"/>
  <c r="P893" i="1"/>
  <c r="P4115" i="1"/>
  <c r="P1767" i="1"/>
  <c r="P2990" i="1"/>
  <c r="P2291" i="1"/>
  <c r="P546" i="1"/>
  <c r="P2408" i="1"/>
  <c r="P2430" i="1"/>
  <c r="P1942" i="1"/>
  <c r="P2250" i="1"/>
  <c r="P394" i="1"/>
  <c r="P2814" i="1"/>
  <c r="P2544" i="1"/>
  <c r="P2376" i="1"/>
  <c r="P1334" i="1"/>
  <c r="P613" i="1"/>
  <c r="P2127" i="1"/>
  <c r="P1091" i="1"/>
  <c r="P744" i="1"/>
  <c r="P1922" i="1"/>
  <c r="P1198" i="1"/>
  <c r="P2401" i="1"/>
  <c r="P2075" i="1"/>
  <c r="P3192" i="1"/>
  <c r="P3345" i="1"/>
  <c r="P2026" i="1"/>
  <c r="P3107" i="1"/>
  <c r="P518" i="1"/>
  <c r="P3346" i="1"/>
  <c r="P2375" i="1"/>
  <c r="P661" i="1"/>
  <c r="P1281" i="1"/>
  <c r="P930" i="1"/>
  <c r="P1793" i="1"/>
  <c r="P3220" i="1"/>
  <c r="P745" i="1"/>
  <c r="P1745" i="1"/>
  <c r="P2003" i="1"/>
  <c r="P1097" i="1"/>
  <c r="P1085" i="1"/>
  <c r="P820" i="1"/>
  <c r="P2606" i="1"/>
  <c r="P2633" i="1"/>
  <c r="P627" i="1"/>
  <c r="P2778" i="1"/>
  <c r="P3476" i="1"/>
  <c r="P3340" i="1"/>
  <c r="P2426" i="1"/>
  <c r="P3896" i="1"/>
  <c r="P1027" i="1"/>
  <c r="P3901" i="1"/>
  <c r="P2666" i="1"/>
  <c r="P748" i="1"/>
  <c r="P3895" i="1"/>
  <c r="P3420" i="1"/>
  <c r="P1998" i="1"/>
  <c r="P1439" i="1"/>
  <c r="P2842" i="1"/>
  <c r="P2454" i="1"/>
  <c r="P1556" i="1"/>
  <c r="P1831" i="1"/>
  <c r="P1883" i="1"/>
  <c r="P842" i="1"/>
  <c r="P416" i="1"/>
  <c r="P1705" i="1"/>
  <c r="P522" i="1"/>
  <c r="P2330" i="1"/>
  <c r="P2677" i="1"/>
  <c r="P2313" i="1"/>
  <c r="P616" i="1"/>
  <c r="P2659" i="1"/>
  <c r="P729" i="1"/>
  <c r="P1955" i="1"/>
  <c r="P2355" i="1"/>
  <c r="P1859" i="1"/>
  <c r="P2379" i="1"/>
  <c r="P1870" i="1"/>
  <c r="P1700" i="1"/>
  <c r="P588" i="1"/>
  <c r="P2081" i="1"/>
  <c r="P2365" i="1"/>
  <c r="P400" i="1"/>
  <c r="P1545" i="1"/>
  <c r="P1481" i="1"/>
  <c r="P2836" i="1"/>
  <c r="P759" i="1"/>
  <c r="P2179" i="1"/>
  <c r="P454" i="1"/>
  <c r="P2450" i="1"/>
  <c r="P515" i="1"/>
  <c r="P555" i="1"/>
  <c r="P1879" i="1"/>
  <c r="P1558" i="1"/>
  <c r="P1003" i="1"/>
  <c r="P1339" i="1"/>
  <c r="P2359" i="1"/>
  <c r="P3823" i="1"/>
  <c r="P2118" i="1"/>
  <c r="P3519" i="1"/>
  <c r="P1609" i="1"/>
  <c r="P3602" i="1"/>
  <c r="P3070" i="1"/>
  <c r="P3516" i="1"/>
  <c r="P2220" i="1"/>
  <c r="P3828" i="1"/>
  <c r="P2790" i="1"/>
  <c r="P1212" i="1"/>
  <c r="P2951" i="1"/>
  <c r="P3352" i="1"/>
  <c r="P3399" i="1"/>
  <c r="P3271" i="1"/>
  <c r="P3838" i="1"/>
  <c r="P3840" i="1"/>
  <c r="P3829" i="1"/>
  <c r="P3564" i="1"/>
  <c r="P2351" i="1"/>
  <c r="P1416" i="1"/>
  <c r="P1438" i="1"/>
  <c r="P2316" i="1"/>
  <c r="P2157" i="1"/>
  <c r="P1112" i="1"/>
  <c r="P2212" i="1"/>
  <c r="P1448" i="1"/>
  <c r="P1288" i="1"/>
  <c r="P1816" i="1"/>
  <c r="P460" i="1"/>
  <c r="P679" i="1"/>
  <c r="P2527" i="1"/>
  <c r="P1656" i="1"/>
  <c r="P2252" i="1"/>
  <c r="P755" i="1"/>
  <c r="P2629" i="1"/>
  <c r="P952" i="1"/>
  <c r="P2119" i="1"/>
  <c r="P2227" i="1"/>
  <c r="P1616" i="1"/>
  <c r="P1635" i="1"/>
  <c r="P3493" i="1"/>
  <c r="P2134" i="1"/>
  <c r="P3300" i="1"/>
  <c r="P3330" i="1"/>
  <c r="P389" i="1"/>
  <c r="P3177" i="1"/>
  <c r="P2728" i="1"/>
  <c r="P1190" i="1"/>
  <c r="P243" i="1"/>
  <c r="P3529" i="1"/>
  <c r="P1571" i="1"/>
  <c r="P2563" i="1"/>
  <c r="P3242" i="1"/>
  <c r="P3559" i="1"/>
  <c r="P3121" i="1"/>
  <c r="P29" i="1"/>
  <c r="P2893" i="1"/>
  <c r="P2924" i="1"/>
  <c r="P1266" i="1"/>
  <c r="P1861" i="1"/>
  <c r="P1757" i="1"/>
  <c r="P2837" i="1"/>
  <c r="P1420" i="1"/>
  <c r="P2020" i="1"/>
  <c r="P1578" i="1"/>
  <c r="P2579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5" i="1"/>
  <c r="P3891" i="1"/>
  <c r="P2126" i="1"/>
  <c r="P1495" i="1"/>
  <c r="P3273" i="1"/>
  <c r="P3662" i="1"/>
  <c r="P1749" i="1"/>
  <c r="P3419" i="1"/>
  <c r="P3294" i="1"/>
  <c r="P2667" i="1"/>
  <c r="P3041" i="1"/>
  <c r="P3622" i="1"/>
  <c r="P3902" i="1"/>
  <c r="P3900" i="1"/>
  <c r="P3189" i="1"/>
  <c r="P3892" i="1"/>
  <c r="P3897" i="1"/>
  <c r="P2542" i="1"/>
  <c r="P2926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6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4" i="1"/>
  <c r="P1473" i="1"/>
  <c r="P895" i="1"/>
  <c r="P1320" i="1"/>
  <c r="P2064" i="1"/>
  <c r="P1413" i="1"/>
  <c r="P1553" i="1"/>
  <c r="P757" i="1"/>
  <c r="P382" i="1"/>
  <c r="P995" i="1"/>
  <c r="P2070" i="1"/>
  <c r="P1278" i="1"/>
  <c r="P1706" i="1"/>
  <c r="P2586" i="1"/>
  <c r="P1559" i="1"/>
  <c r="P1010" i="1"/>
  <c r="P1338" i="1"/>
  <c r="P2449" i="1"/>
  <c r="P1771" i="1"/>
  <c r="P2154" i="1"/>
  <c r="P639" i="1"/>
  <c r="P2324" i="1"/>
  <c r="P1158" i="1"/>
  <c r="P1743" i="1"/>
  <c r="P1802" i="1"/>
  <c r="P464" i="1"/>
  <c r="P1272" i="1"/>
  <c r="P1897" i="1"/>
  <c r="P1817" i="1"/>
  <c r="P2843" i="1"/>
  <c r="P900" i="1"/>
  <c r="P1128" i="1"/>
  <c r="P1435" i="1"/>
  <c r="P170" i="1"/>
  <c r="P1981" i="1"/>
  <c r="P2159" i="1"/>
  <c r="P1890" i="1"/>
  <c r="P839" i="1"/>
  <c r="P2862" i="1"/>
  <c r="P2833" i="1"/>
  <c r="P3288" i="1"/>
  <c r="P3093" i="1"/>
  <c r="P2432" i="1"/>
  <c r="P3517" i="1"/>
  <c r="P838" i="1"/>
  <c r="P3413" i="1"/>
  <c r="P2925" i="1"/>
  <c r="P3173" i="1"/>
  <c r="P3415" i="1"/>
  <c r="P1824" i="1"/>
  <c r="P3471" i="1"/>
  <c r="P3120" i="1"/>
  <c r="P2700" i="1"/>
  <c r="P3309" i="1"/>
  <c r="P537" i="1"/>
  <c r="P3063" i="1"/>
  <c r="P2028" i="1"/>
  <c r="P2627" i="1"/>
  <c r="P3826" i="1"/>
  <c r="P2597" i="1"/>
  <c r="P2937" i="1"/>
  <c r="P2591" i="1"/>
  <c r="P1226" i="1"/>
  <c r="P3651" i="1"/>
  <c r="P1621" i="1"/>
  <c r="P3621" i="1"/>
  <c r="P3834" i="1"/>
  <c r="P2756" i="1"/>
  <c r="P3086" i="1"/>
  <c r="P3286" i="1"/>
  <c r="P3367" i="1"/>
  <c r="P3620" i="1"/>
  <c r="P3092" i="1"/>
  <c r="P2107" i="1"/>
  <c r="P395" i="1"/>
  <c r="P422" i="1"/>
  <c r="P3400" i="1"/>
  <c r="P3174" i="1"/>
  <c r="P2705" i="1"/>
  <c r="P1165" i="1"/>
  <c r="P1459" i="1"/>
  <c r="P1052" i="1"/>
  <c r="P1411" i="1"/>
  <c r="P1577" i="1"/>
  <c r="P2994" i="1"/>
  <c r="P378" i="1"/>
  <c r="P3018" i="1"/>
  <c r="P2568" i="1"/>
  <c r="P1275" i="1"/>
  <c r="P2364" i="1"/>
  <c r="P1108" i="1"/>
  <c r="P1297" i="1"/>
  <c r="P1989" i="1"/>
  <c r="P968" i="1"/>
  <c r="P1702" i="1"/>
  <c r="P237" i="1"/>
  <c r="P2035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8" i="1"/>
  <c r="P485" i="1"/>
  <c r="P23" i="1"/>
  <c r="P150" i="1"/>
  <c r="P562" i="1"/>
  <c r="P662" i="1"/>
  <c r="P2743" i="1"/>
  <c r="P303" i="1"/>
  <c r="P1790" i="1"/>
  <c r="P1921" i="1"/>
  <c r="P2258" i="1"/>
  <c r="P2260" i="1"/>
  <c r="P1910" i="1"/>
  <c r="P2342" i="1"/>
  <c r="P2491" i="1"/>
  <c r="P1243" i="1"/>
  <c r="P1195" i="1"/>
  <c r="P926" i="1"/>
  <c r="P3505" i="1"/>
  <c r="P1987" i="1"/>
  <c r="P2429" i="1"/>
  <c r="P2826" i="1"/>
  <c r="P2739" i="1"/>
  <c r="P1720" i="1"/>
  <c r="P2343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1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4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6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71" i="1"/>
  <c r="P501" i="1"/>
  <c r="P2747" i="1"/>
  <c r="P1000" i="1"/>
  <c r="P1475" i="1"/>
  <c r="P1088" i="1"/>
  <c r="P1295" i="1"/>
  <c r="P3171" i="1"/>
  <c r="P3082" i="1"/>
  <c r="P2063" i="1"/>
  <c r="P3184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96" i="1"/>
  <c r="P3991" i="1"/>
  <c r="P2847" i="1"/>
  <c r="P3684" i="1"/>
  <c r="P3999" i="1"/>
  <c r="P3347" i="1"/>
  <c r="P3483" i="1"/>
  <c r="P2882" i="1"/>
  <c r="P3958" i="1"/>
  <c r="P3969" i="1"/>
  <c r="P3106" i="1"/>
  <c r="P4003" i="1"/>
  <c r="P4009" i="1"/>
  <c r="P3422" i="1"/>
  <c r="P3257" i="1"/>
  <c r="P3986" i="1"/>
  <c r="P3975" i="1"/>
  <c r="P4007" i="1"/>
  <c r="P2279" i="1"/>
  <c r="P3627" i="1"/>
  <c r="P4017" i="1"/>
  <c r="P3084" i="1"/>
  <c r="P3959" i="1"/>
  <c r="P4018" i="1"/>
  <c r="P4010" i="1"/>
  <c r="P1645" i="1"/>
  <c r="P2535" i="1"/>
  <c r="P3142" i="1"/>
  <c r="P3978" i="1"/>
  <c r="P3181" i="1"/>
  <c r="P4004" i="1"/>
  <c r="P2998" i="1"/>
  <c r="P3297" i="1"/>
  <c r="P3530" i="1"/>
  <c r="P3987" i="1"/>
  <c r="P2818" i="1"/>
  <c r="P4002" i="1"/>
  <c r="P3961" i="1"/>
  <c r="P3973" i="1"/>
  <c r="P3256" i="1"/>
  <c r="P2052" i="1"/>
  <c r="P3201" i="1"/>
  <c r="P2727" i="1"/>
  <c r="P3558" i="1"/>
  <c r="P2475" i="1"/>
  <c r="P3974" i="1"/>
  <c r="P2334" i="1"/>
  <c r="P2706" i="1"/>
  <c r="P3385" i="1"/>
  <c r="P3955" i="1"/>
  <c r="P3423" i="1"/>
  <c r="P3997" i="1"/>
  <c r="P3299" i="1"/>
  <c r="P3610" i="1"/>
  <c r="P3972" i="1"/>
  <c r="P3534" i="1"/>
  <c r="P3960" i="1"/>
  <c r="P3998" i="1"/>
  <c r="P3981" i="1"/>
  <c r="P3970" i="1"/>
  <c r="P2969" i="1"/>
  <c r="P3265" i="1"/>
  <c r="P2966" i="1"/>
  <c r="P3794" i="1"/>
  <c r="P2264" i="1"/>
  <c r="P2160" i="1"/>
  <c r="P1065" i="1"/>
  <c r="P3379" i="1"/>
  <c r="P2710" i="1"/>
  <c r="P3795" i="1"/>
  <c r="P3022" i="1"/>
  <c r="P3808" i="1"/>
  <c r="P3412" i="1"/>
  <c r="P2711" i="1"/>
  <c r="P2812" i="1"/>
  <c r="P3577" i="1"/>
  <c r="P3821" i="1"/>
  <c r="P3576" i="1"/>
  <c r="P3818" i="1"/>
  <c r="P1704" i="1"/>
  <c r="P3647" i="1"/>
  <c r="P3649" i="1"/>
  <c r="P3556" i="1"/>
  <c r="P2832" i="1"/>
  <c r="P3648" i="1"/>
  <c r="P3790" i="1"/>
  <c r="P3643" i="1"/>
  <c r="P3644" i="1"/>
  <c r="P1901" i="1"/>
  <c r="P3444" i="1"/>
  <c r="P3618" i="1"/>
  <c r="P3619" i="1"/>
  <c r="P3799" i="1"/>
  <c r="P3397" i="1"/>
  <c r="P2215" i="1"/>
  <c r="P3314" i="1"/>
  <c r="P3809" i="1"/>
  <c r="P3283" i="1"/>
  <c r="P3800" i="1"/>
  <c r="P3515" i="1"/>
  <c r="P834" i="1"/>
  <c r="P282" i="1"/>
  <c r="P200" i="1"/>
  <c r="P1469" i="1"/>
  <c r="P786" i="1"/>
  <c r="P802" i="1"/>
  <c r="P672" i="1"/>
  <c r="P2729" i="1"/>
  <c r="P666" i="1"/>
  <c r="P521" i="1"/>
  <c r="P630" i="1"/>
  <c r="P2461" i="1"/>
  <c r="P1217" i="1"/>
  <c r="P231" i="1"/>
  <c r="P2640" i="1"/>
  <c r="P1622" i="1"/>
  <c r="P357" i="1"/>
  <c r="P1073" i="1"/>
  <c r="P272" i="1"/>
  <c r="P792" i="1"/>
  <c r="P867" i="1"/>
  <c r="P1450" i="1"/>
  <c r="P1754" i="1"/>
  <c r="P1778" i="1"/>
  <c r="P2198" i="1"/>
  <c r="P1707" i="1"/>
  <c r="P2234" i="1"/>
  <c r="P1809" i="1"/>
  <c r="P2151" i="1"/>
  <c r="P2329" i="1"/>
  <c r="P2558" i="1"/>
  <c r="P705" i="1"/>
  <c r="P1912" i="1"/>
  <c r="P1182" i="1"/>
  <c r="P1647" i="1"/>
  <c r="P1443" i="1"/>
  <c r="P2188" i="1"/>
  <c r="P704" i="1"/>
  <c r="P2763" i="1"/>
  <c r="P1911" i="1"/>
  <c r="P1237" i="1"/>
  <c r="P2357" i="1"/>
  <c r="P2203" i="1"/>
  <c r="P1284" i="1"/>
  <c r="P1851" i="1"/>
  <c r="P2469" i="1"/>
  <c r="P2097" i="1"/>
  <c r="P1486" i="1"/>
  <c r="P1209" i="1"/>
  <c r="P2590" i="1"/>
  <c r="P2665" i="1"/>
  <c r="P2493" i="1"/>
  <c r="P331" i="1"/>
  <c r="P2085" i="1"/>
  <c r="P1934" i="1"/>
  <c r="P1017" i="1"/>
  <c r="P1239" i="1"/>
  <c r="P2308" i="1"/>
  <c r="P831" i="1"/>
  <c r="P2528" i="1"/>
  <c r="P2863" i="1"/>
  <c r="P3169" i="1"/>
  <c r="P3801" i="1"/>
  <c r="P3783" i="1"/>
  <c r="P3811" i="1"/>
  <c r="P3380" i="1"/>
  <c r="P3781" i="1"/>
  <c r="P3791" i="1"/>
  <c r="P2373" i="1"/>
  <c r="P3195" i="1"/>
  <c r="P3777" i="1"/>
  <c r="P3820" i="1"/>
  <c r="P3776" i="1"/>
  <c r="P2956" i="1"/>
  <c r="P2388" i="1"/>
  <c r="P3789" i="1"/>
  <c r="P1983" i="1"/>
  <c r="P3817" i="1"/>
  <c r="P3226" i="1"/>
  <c r="P3778" i="1"/>
  <c r="P550" i="1"/>
  <c r="P1184" i="1"/>
  <c r="P2129" i="1"/>
  <c r="P878" i="1"/>
  <c r="P844" i="1"/>
  <c r="P1236" i="1"/>
  <c r="P1301" i="1"/>
  <c r="P1268" i="1"/>
  <c r="P972" i="1"/>
  <c r="P955" i="1"/>
  <c r="P1235" i="1"/>
  <c r="P1171" i="1"/>
  <c r="P810" i="1"/>
  <c r="P1832" i="1"/>
  <c r="P399" i="1"/>
  <c r="P3388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4" i="1"/>
  <c r="P947" i="1"/>
  <c r="P1360" i="1"/>
  <c r="P1489" i="1"/>
  <c r="P1751" i="1"/>
  <c r="P1374" i="1"/>
  <c r="P1806" i="1"/>
  <c r="P2476" i="1"/>
  <c r="P2299" i="1"/>
  <c r="P2153" i="1"/>
  <c r="P2410" i="1"/>
  <c r="P1555" i="1"/>
  <c r="P3779" i="1"/>
  <c r="P3196" i="1"/>
  <c r="P3792" i="1"/>
  <c r="P3782" i="1"/>
  <c r="P3131" i="1"/>
  <c r="P3784" i="1"/>
  <c r="P3081" i="1"/>
  <c r="P3284" i="1"/>
  <c r="P3034" i="1"/>
  <c r="P3246" i="1"/>
  <c r="P2910" i="1"/>
  <c r="P3785" i="1"/>
  <c r="P3810" i="1"/>
  <c r="P3802" i="1"/>
  <c r="P3780" i="1"/>
  <c r="P3803" i="1"/>
  <c r="P3796" i="1"/>
  <c r="P3815" i="1"/>
  <c r="P2873" i="1"/>
  <c r="P3269" i="1"/>
  <c r="P2652" i="1"/>
  <c r="P3641" i="1"/>
  <c r="P3579" i="1"/>
  <c r="P3804" i="1"/>
  <c r="P3281" i="1"/>
  <c r="P3578" i="1"/>
  <c r="P2219" i="1"/>
  <c r="P2931" i="1"/>
  <c r="P3575" i="1"/>
  <c r="P3819" i="1"/>
  <c r="P3398" i="1"/>
  <c r="P3282" i="1"/>
  <c r="P3805" i="1"/>
  <c r="P3642" i="1"/>
  <c r="P1963" i="1"/>
  <c r="P812" i="1"/>
  <c r="P3172" i="1"/>
  <c r="P2242" i="1"/>
  <c r="P3162" i="1"/>
  <c r="P1412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2" i="1"/>
  <c r="P3957" i="1"/>
  <c r="P17" i="1"/>
  <c r="P1860" i="1"/>
  <c r="P1835" i="1"/>
  <c r="P192" i="1"/>
  <c r="P3354" i="1"/>
  <c r="P3111" i="1"/>
  <c r="P3077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7" i="1"/>
  <c r="P2360" i="1"/>
  <c r="P1714" i="1"/>
  <c r="P1598" i="1"/>
  <c r="P1453" i="1"/>
  <c r="P658" i="1"/>
  <c r="P374" i="1"/>
  <c r="P1937" i="1"/>
  <c r="P2307" i="1"/>
  <c r="P1423" i="1"/>
  <c r="P2282" i="1"/>
  <c r="P3053" i="1"/>
  <c r="P2874" i="1"/>
  <c r="P3252" i="1"/>
  <c r="P2002" i="1"/>
  <c r="P3351" i="1"/>
  <c r="P2466" i="1"/>
  <c r="P3514" i="1"/>
  <c r="P3786" i="1"/>
  <c r="P3797" i="1"/>
  <c r="P3205" i="1"/>
  <c r="P3645" i="1"/>
  <c r="P790" i="1"/>
  <c r="P3355" i="1"/>
  <c r="P3411" i="1"/>
  <c r="P3336" i="1"/>
  <c r="P3646" i="1"/>
  <c r="P3209" i="1"/>
  <c r="P1434" i="1"/>
  <c r="P997" i="1"/>
  <c r="P3395" i="1"/>
  <c r="P3822" i="1"/>
  <c r="P3213" i="1"/>
  <c r="P2055" i="1"/>
  <c r="P1418" i="1"/>
  <c r="P195" i="1"/>
  <c r="P2254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1" i="1"/>
  <c r="P3361" i="1"/>
  <c r="P2500" i="1"/>
  <c r="P3932" i="1"/>
  <c r="P2442" i="1"/>
  <c r="P1988" i="1"/>
  <c r="P2462" i="1"/>
  <c r="P3042" i="1"/>
  <c r="P3261" i="1"/>
  <c r="P3099" i="1"/>
  <c r="P3949" i="1"/>
  <c r="P3943" i="1"/>
  <c r="P2637" i="1"/>
  <c r="P2777" i="1"/>
  <c r="P3928" i="1"/>
  <c r="P2891" i="1"/>
  <c r="P2315" i="1"/>
  <c r="P3528" i="1"/>
  <c r="P2929" i="1"/>
  <c r="P3115" i="1"/>
  <c r="P3936" i="1"/>
  <c r="P3353" i="1"/>
  <c r="P3421" i="1"/>
  <c r="P3165" i="1"/>
  <c r="P3321" i="1"/>
  <c r="P3941" i="1"/>
  <c r="P3137" i="1"/>
  <c r="P3369" i="1"/>
  <c r="P2354" i="1"/>
  <c r="P3624" i="1"/>
  <c r="P1841" i="1"/>
  <c r="P3921" i="1"/>
  <c r="P3930" i="1"/>
  <c r="P3668" i="1"/>
  <c r="P2620" i="1"/>
  <c r="P3030" i="1"/>
  <c r="P2021" i="1"/>
  <c r="P3527" i="1"/>
  <c r="P2131" i="1"/>
  <c r="P3262" i="1"/>
  <c r="P3915" i="1"/>
  <c r="P2173" i="1"/>
  <c r="P2229" i="1"/>
  <c r="P2253" i="1"/>
  <c r="P913" i="1"/>
  <c r="P1129" i="1"/>
  <c r="P1574" i="1"/>
  <c r="P2232" i="1"/>
  <c r="P1862" i="1"/>
  <c r="P1538" i="1"/>
  <c r="P1498" i="1"/>
  <c r="P1863" i="1"/>
  <c r="P1803" i="1"/>
  <c r="P656" i="1"/>
  <c r="P3193" i="1"/>
  <c r="P2501" i="1"/>
  <c r="P2391" i="1"/>
  <c r="P816" i="1"/>
  <c r="P1161" i="1"/>
  <c r="P1033" i="1"/>
  <c r="P2168" i="1"/>
  <c r="P2537" i="1"/>
  <c r="P1529" i="1"/>
  <c r="P576" i="1"/>
  <c r="P2249" i="1"/>
  <c r="P2722" i="1"/>
  <c r="P1442" i="1"/>
  <c r="P970" i="1"/>
  <c r="P1238" i="1"/>
  <c r="P1672" i="1"/>
  <c r="P1625" i="1"/>
  <c r="P726" i="1"/>
  <c r="P1048" i="1"/>
  <c r="P1388" i="1"/>
  <c r="P2033" i="1"/>
  <c r="P2593" i="1"/>
  <c r="P1274" i="1"/>
  <c r="P2480" i="1"/>
  <c r="P677" i="1"/>
  <c r="P1126" i="1"/>
  <c r="P2878" i="1"/>
  <c r="P2371" i="1"/>
  <c r="P1019" i="1"/>
  <c r="P3076" i="1"/>
  <c r="P2486" i="1"/>
  <c r="P1514" i="1"/>
  <c r="P1801" i="1"/>
  <c r="P1726" i="1"/>
  <c r="P740" i="1"/>
  <c r="P1637" i="1"/>
  <c r="P1560" i="1"/>
  <c r="P1451" i="1"/>
  <c r="P1591" i="1"/>
  <c r="P1582" i="1"/>
  <c r="P2155" i="1"/>
  <c r="P1946" i="1"/>
  <c r="P2694" i="1"/>
  <c r="P2435" i="1"/>
  <c r="P1727" i="1"/>
  <c r="P1348" i="1"/>
  <c r="P1658" i="1"/>
  <c r="P3548" i="1"/>
  <c r="P4091" i="1"/>
  <c r="P4095" i="1"/>
  <c r="P3386" i="1"/>
  <c r="P1738" i="1"/>
  <c r="P4065" i="1"/>
  <c r="P4089" i="1"/>
  <c r="P3217" i="1"/>
  <c r="P3600" i="1"/>
  <c r="P2829" i="1"/>
  <c r="P4076" i="1"/>
  <c r="P3154" i="1"/>
  <c r="P4061" i="1"/>
  <c r="P2746" i="1"/>
  <c r="P2850" i="1"/>
  <c r="P3033" i="1"/>
  <c r="P890" i="1"/>
  <c r="P4098" i="1"/>
  <c r="P3364" i="1"/>
  <c r="P2885" i="1"/>
  <c r="P3188" i="1"/>
  <c r="P3258" i="1"/>
  <c r="P3462" i="1"/>
  <c r="P3343" i="1"/>
  <c r="P4087" i="1"/>
  <c r="P3324" i="1"/>
  <c r="P2671" i="1"/>
  <c r="P967" i="1"/>
  <c r="P3002" i="1"/>
  <c r="P2495" i="1"/>
  <c r="P2704" i="1"/>
  <c r="P4079" i="1"/>
  <c r="P2386" i="1"/>
  <c r="P2879" i="1"/>
  <c r="P3562" i="1"/>
  <c r="P4024" i="1"/>
  <c r="P2549" i="1"/>
  <c r="P3233" i="1"/>
  <c r="P3390" i="1"/>
  <c r="P1607" i="1"/>
  <c r="P4070" i="1"/>
  <c r="P2900" i="1"/>
  <c r="P1936" i="1"/>
  <c r="P2992" i="1"/>
  <c r="P3060" i="1"/>
  <c r="P3552" i="1"/>
  <c r="P3594" i="1"/>
  <c r="P4034" i="1"/>
  <c r="P2257" i="1"/>
  <c r="P3452" i="1"/>
  <c r="P2876" i="1"/>
  <c r="P2687" i="1"/>
  <c r="P3429" i="1"/>
  <c r="P4031" i="1"/>
  <c r="P3441" i="1"/>
  <c r="P2576" i="1"/>
  <c r="P2638" i="1"/>
  <c r="P2827" i="1"/>
  <c r="P4053" i="1"/>
  <c r="P1427" i="1"/>
  <c r="P3570" i="1"/>
  <c r="P3425" i="1"/>
  <c r="P3348" i="1"/>
  <c r="P3204" i="1"/>
  <c r="P2577" i="1"/>
  <c r="P2622" i="1"/>
  <c r="P3632" i="1"/>
  <c r="P2886" i="1"/>
  <c r="P3460" i="1"/>
  <c r="P3687" i="1"/>
  <c r="P2541" i="1"/>
  <c r="P1875" i="1"/>
  <c r="P3631" i="1"/>
  <c r="P3688" i="1"/>
  <c r="P2585" i="1"/>
  <c r="P3036" i="1"/>
  <c r="P2724" i="1"/>
  <c r="P2152" i="1"/>
  <c r="P3275" i="1"/>
  <c r="P2534" i="1"/>
  <c r="P3062" i="1"/>
  <c r="P2679" i="1"/>
  <c r="P2845" i="1"/>
  <c r="P330" i="1"/>
  <c r="P177" i="1"/>
  <c r="P1364" i="1"/>
  <c r="P1744" i="1"/>
  <c r="P2368" i="1"/>
  <c r="P823" i="1"/>
  <c r="P713" i="1"/>
  <c r="P2471" i="1"/>
  <c r="P1470" i="1"/>
  <c r="P1667" i="1"/>
  <c r="P1626" i="1"/>
  <c r="P1395" i="1"/>
  <c r="P2191" i="1"/>
  <c r="P1920" i="1"/>
  <c r="P1309" i="1"/>
  <c r="P814" i="1"/>
  <c r="P1633" i="1"/>
  <c r="P3689" i="1"/>
  <c r="P197" i="1"/>
  <c r="P4080" i="1"/>
  <c r="P3144" i="1"/>
  <c r="P4032" i="1"/>
  <c r="P3633" i="1"/>
  <c r="P2296" i="1"/>
  <c r="P3439" i="1"/>
  <c r="P3436" i="1"/>
  <c r="P4020" i="1"/>
  <c r="P2284" i="1"/>
  <c r="P2039" i="1"/>
  <c r="P2595" i="1"/>
  <c r="P4047" i="1"/>
  <c r="P2514" i="1"/>
  <c r="P2171" i="1"/>
  <c r="P2869" i="1"/>
  <c r="P4028" i="1"/>
  <c r="P4054" i="1"/>
  <c r="P4019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0" i="1"/>
  <c r="P1425" i="1"/>
  <c r="P2383" i="1"/>
  <c r="P1160" i="1"/>
  <c r="P1464" i="1"/>
  <c r="P1146" i="1"/>
  <c r="P1152" i="1"/>
  <c r="P42" i="1"/>
  <c r="P343" i="1"/>
  <c r="P598" i="1"/>
  <c r="P1688" i="1"/>
  <c r="P308" i="1"/>
  <c r="P2370" i="1"/>
  <c r="P230" i="1"/>
  <c r="P732" i="1"/>
  <c r="P775" i="1"/>
  <c r="P1504" i="1"/>
  <c r="P2353" i="1"/>
  <c r="P2145" i="1"/>
  <c r="P491" i="1"/>
  <c r="P130" i="1"/>
  <c r="P690" i="1"/>
  <c r="P157" i="1"/>
  <c r="P2038" i="1"/>
  <c r="P2680" i="1"/>
  <c r="P363" i="1"/>
  <c r="P880" i="1"/>
  <c r="P1537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8" i="1"/>
  <c r="P2101" i="1"/>
  <c r="P2196" i="1"/>
  <c r="P1250" i="1"/>
  <c r="P71" i="1"/>
  <c r="P311" i="1"/>
  <c r="P260" i="1"/>
  <c r="P2300" i="1"/>
  <c r="P2350" i="1"/>
  <c r="P381" i="1"/>
  <c r="P1478" i="1"/>
  <c r="P758" i="1"/>
  <c r="P1932" i="1"/>
  <c r="P475" i="1"/>
  <c r="P565" i="1"/>
  <c r="P1113" i="1"/>
  <c r="P528" i="1"/>
  <c r="P2497" i="1"/>
  <c r="P806" i="1"/>
  <c r="P1333" i="1"/>
  <c r="P2565" i="1"/>
  <c r="P2444" i="1"/>
  <c r="P3202" i="1"/>
  <c r="P3341" i="1"/>
  <c r="P4110" i="1"/>
  <c r="P3692" i="1"/>
  <c r="P4038" i="1"/>
  <c r="P4033" i="1"/>
  <c r="P3613" i="1"/>
  <c r="P2717" i="1"/>
  <c r="P2813" i="1"/>
  <c r="P4022" i="1"/>
  <c r="P935" i="1"/>
  <c r="P2610" i="1"/>
  <c r="P798" i="1"/>
  <c r="P3538" i="1"/>
  <c r="P193" i="1"/>
  <c r="P2978" i="1"/>
  <c r="P3004" i="1"/>
  <c r="P3039" i="1"/>
  <c r="P2815" i="1"/>
  <c r="P909" i="1"/>
  <c r="P3630" i="1"/>
  <c r="P2551" i="1"/>
  <c r="P3443" i="1"/>
  <c r="P2184" i="1"/>
  <c r="P2092" i="1"/>
  <c r="P3117" i="1"/>
  <c r="P3210" i="1"/>
  <c r="P648" i="1"/>
  <c r="P2781" i="1"/>
  <c r="P1828" i="1"/>
  <c r="P4062" i="1"/>
  <c r="P3251" i="1"/>
  <c r="P2701" i="1"/>
  <c r="P2589" i="1"/>
  <c r="P3301" i="1"/>
  <c r="P3073" i="1"/>
  <c r="P3066" i="1"/>
  <c r="P1031" i="1"/>
  <c r="P636" i="1"/>
  <c r="P2470" i="1"/>
  <c r="P2237" i="1"/>
  <c r="P2397" i="1"/>
  <c r="P3426" i="1"/>
  <c r="P3302" i="1"/>
  <c r="P2472" i="1"/>
  <c r="P1995" i="1"/>
  <c r="P1986" i="1"/>
  <c r="P2871" i="1"/>
  <c r="P1961" i="1"/>
  <c r="P2849" i="1"/>
  <c r="P971" i="1"/>
  <c r="P3502" i="1"/>
  <c r="P2236" i="1"/>
  <c r="P1718" i="1"/>
  <c r="P3333" i="1"/>
  <c r="P855" i="1"/>
  <c r="P3406" i="1"/>
  <c r="P941" i="1"/>
  <c r="P3537" i="1"/>
  <c r="P1110" i="1"/>
  <c r="P2658" i="1"/>
  <c r="P1219" i="1"/>
  <c r="P4029" i="1"/>
  <c r="P2848" i="1"/>
  <c r="P2734" i="1"/>
  <c r="P3703" i="1"/>
  <c r="P2066" i="1"/>
  <c r="P3591" i="1"/>
  <c r="P3064" i="1"/>
  <c r="P3545" i="1"/>
  <c r="P3090" i="1"/>
  <c r="P97" i="1"/>
  <c r="P3404" i="1"/>
  <c r="P4021" i="1"/>
  <c r="P2323" i="1"/>
  <c r="P4026" i="1"/>
  <c r="P478" i="1"/>
  <c r="P3547" i="1"/>
  <c r="P2785" i="1"/>
  <c r="P2552" i="1"/>
  <c r="P3536" i="1"/>
  <c r="P2647" i="1"/>
  <c r="P2939" i="1"/>
  <c r="P3013" i="1"/>
  <c r="P2562" i="1"/>
  <c r="P3306" i="1"/>
  <c r="P4114" i="1"/>
  <c r="P1628" i="1"/>
  <c r="P3152" i="1"/>
  <c r="P2897" i="1"/>
  <c r="P3326" i="1"/>
  <c r="P4100" i="1"/>
  <c r="P884" i="1"/>
  <c r="P4039" i="1"/>
  <c r="P1125" i="1"/>
  <c r="P358" i="1"/>
  <c r="P1740" i="1"/>
  <c r="P2180" i="1"/>
  <c r="P1394" i="1"/>
  <c r="P1399" i="1"/>
  <c r="P1752" i="1"/>
  <c r="P719" i="1"/>
  <c r="P854" i="1"/>
  <c r="P747" i="1"/>
  <c r="P1059" i="1"/>
  <c r="P1316" i="1"/>
  <c r="P1042" i="1"/>
  <c r="P1904" i="1"/>
  <c r="P1224" i="1"/>
  <c r="P1830" i="1"/>
  <c r="P1157" i="1"/>
  <c r="P534" i="1"/>
  <c r="P1636" i="1"/>
  <c r="P2216" i="1"/>
  <c r="P142" i="1"/>
  <c r="P1409" i="1"/>
  <c r="P1512" i="1"/>
  <c r="P813" i="1"/>
  <c r="P1774" i="1"/>
  <c r="P879" i="1"/>
  <c r="P1759" i="1"/>
  <c r="P695" i="1"/>
  <c r="P1540" i="1"/>
  <c r="P1080" i="1"/>
  <c r="P1792" i="1"/>
  <c r="P1576" i="1"/>
  <c r="P1665" i="1"/>
  <c r="P1204" i="1"/>
  <c r="P2121" i="1"/>
  <c r="P2643" i="1"/>
  <c r="P914" i="1"/>
  <c r="P1619" i="1"/>
  <c r="P1221" i="1"/>
  <c r="P2372" i="1"/>
  <c r="P1468" i="1"/>
  <c r="P456" i="1"/>
  <c r="P3061" i="1"/>
  <c r="P929" i="1"/>
  <c r="P4077" i="1"/>
  <c r="P3025" i="1"/>
  <c r="P3122" i="1"/>
  <c r="P2609" i="1"/>
  <c r="P4052" i="1"/>
  <c r="P1849" i="1"/>
  <c r="P1971" i="1"/>
  <c r="P2255" i="1"/>
  <c r="P3100" i="1"/>
  <c r="P1652" i="1"/>
  <c r="P3686" i="1"/>
  <c r="P3434" i="1"/>
  <c r="P1618" i="1"/>
  <c r="P2916" i="1"/>
  <c r="P4107" i="1"/>
  <c r="P2877" i="1"/>
  <c r="P4073" i="1"/>
  <c r="P1680" i="1"/>
  <c r="P1144" i="1"/>
  <c r="P643" i="1"/>
  <c r="P1361" i="1"/>
  <c r="P309" i="1"/>
  <c r="P1169" i="1"/>
  <c r="P1013" i="1"/>
  <c r="P593" i="1"/>
  <c r="P234" i="1"/>
  <c r="P1905" i="1"/>
  <c r="P1136" i="1"/>
  <c r="P594" i="1"/>
  <c r="P418" i="1"/>
  <c r="P525" i="1"/>
  <c r="P1293" i="1"/>
  <c r="P1510" i="1"/>
  <c r="P1432" i="1"/>
  <c r="P273" i="1"/>
  <c r="P1866" i="1"/>
  <c r="P2205" i="1"/>
  <c r="P2105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7" i="1"/>
  <c r="P574" i="1"/>
  <c r="P1820" i="1"/>
  <c r="P898" i="1"/>
  <c r="P349" i="1"/>
  <c r="P1083" i="1"/>
  <c r="P1457" i="1"/>
  <c r="P582" i="1"/>
  <c r="P1604" i="1"/>
  <c r="P1666" i="1"/>
  <c r="P1246" i="1"/>
  <c r="P856" i="1"/>
  <c r="P516" i="1"/>
  <c r="P1675" i="1"/>
  <c r="P827" i="1"/>
  <c r="P1959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11" i="1"/>
  <c r="P727" i="1"/>
  <c r="P2538" i="1"/>
  <c r="P1723" i="1"/>
  <c r="P2616" i="1"/>
  <c r="P2856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4" i="1"/>
  <c r="P2298" i="1"/>
  <c r="P1270" i="1"/>
  <c r="P2630" i="1"/>
  <c r="P953" i="1"/>
  <c r="P1613" i="1"/>
  <c r="P1703" i="1"/>
  <c r="P1755" i="1"/>
  <c r="P2009" i="1"/>
  <c r="P1249" i="1"/>
  <c r="P618" i="1"/>
  <c r="P2270" i="1"/>
  <c r="P1696" i="1"/>
  <c r="P2646" i="1"/>
  <c r="P1690" i="1"/>
  <c r="P2648" i="1"/>
  <c r="P1447" i="1"/>
  <c r="P2201" i="1"/>
  <c r="P2080" i="1"/>
  <c r="P2718" i="1"/>
  <c r="P829" i="1"/>
  <c r="P2456" i="1"/>
  <c r="P1642" i="1"/>
  <c r="P2243" i="1"/>
  <c r="P2041" i="1"/>
  <c r="P1133" i="1"/>
  <c r="P1018" i="1"/>
  <c r="P1377" i="1"/>
  <c r="P1102" i="1"/>
  <c r="P1177" i="1"/>
  <c r="P2904" i="1"/>
  <c r="P1610" i="1"/>
  <c r="P514" i="1"/>
  <c r="P805" i="1"/>
  <c r="P1291" i="1"/>
  <c r="P1446" i="1"/>
  <c r="P991" i="1"/>
  <c r="P2231" i="1"/>
  <c r="P1225" i="1"/>
  <c r="P2545" i="1"/>
  <c r="P2024" i="1"/>
  <c r="P1733" i="1"/>
  <c r="P1071" i="1"/>
  <c r="P2074" i="1"/>
  <c r="P1379" i="1"/>
  <c r="P1164" i="1"/>
  <c r="P1101" i="1"/>
  <c r="P2048" i="1"/>
  <c r="P1527" i="1"/>
  <c r="P1782" i="1"/>
  <c r="P2082" i="1"/>
  <c r="P1884" i="1"/>
  <c r="P696" i="1"/>
  <c r="P1273" i="1"/>
  <c r="P761" i="1"/>
  <c r="P1045" i="1"/>
  <c r="P2286" i="1"/>
  <c r="P859" i="1"/>
  <c r="P1493" i="1"/>
  <c r="P1657" i="1"/>
  <c r="P2276" i="1"/>
  <c r="P2411" i="1"/>
  <c r="P2317" i="1"/>
  <c r="P1141" i="1"/>
  <c r="P1984" i="1"/>
  <c r="P2872" i="1"/>
  <c r="P2327" i="1"/>
  <c r="P1900" i="1"/>
  <c r="P1369" i="1"/>
  <c r="P1561" i="1"/>
  <c r="P848" i="1"/>
  <c r="P835" i="1"/>
  <c r="P2605" i="1"/>
  <c r="P1846" i="1"/>
  <c r="P1505" i="1"/>
  <c r="P1300" i="1"/>
  <c r="P1398" i="1"/>
  <c r="P1926" i="1"/>
  <c r="P1015" i="1"/>
  <c r="P1914" i="1"/>
  <c r="P1833" i="1"/>
  <c r="P1402" i="1"/>
  <c r="P2061" i="1"/>
  <c r="P635" i="1"/>
  <c r="P2071" i="1"/>
  <c r="P2271" i="1"/>
  <c r="P2682" i="1"/>
  <c r="P2043" i="1"/>
  <c r="P2477" i="1"/>
  <c r="P2393" i="1"/>
  <c r="P2056" i="1"/>
  <c r="P2864" i="1"/>
  <c r="P1245" i="1"/>
  <c r="P2208" i="1"/>
  <c r="P724" i="1"/>
  <c r="P1573" i="1"/>
  <c r="P476" i="1"/>
  <c r="P1915" i="1"/>
  <c r="P2587" i="1"/>
  <c r="P2695" i="1"/>
  <c r="P725" i="1"/>
  <c r="P1811" i="1"/>
  <c r="P2310" i="1"/>
  <c r="P2583" i="1"/>
  <c r="P1472" i="1"/>
  <c r="P506" i="1"/>
  <c r="P1562" i="1"/>
  <c r="P2546" i="1"/>
  <c r="P1511" i="1"/>
  <c r="P2972" i="1"/>
  <c r="P1205" i="1"/>
  <c r="P2000" i="1"/>
  <c r="P1318" i="1"/>
  <c r="P1579" i="1"/>
  <c r="P2385" i="1"/>
  <c r="P711" i="1"/>
  <c r="P1466" i="1"/>
  <c r="P2801" i="1"/>
  <c r="P977" i="1"/>
  <c r="P268" i="1"/>
  <c r="P1310" i="1"/>
  <c r="P2102" i="1"/>
  <c r="P1858" i="1"/>
  <c r="P2982" i="1"/>
  <c r="P1796" i="1"/>
  <c r="P1917" i="1"/>
  <c r="P1789" i="1"/>
  <c r="P741" i="1"/>
  <c r="P680" i="1"/>
  <c r="P2268" i="1"/>
  <c r="P1116" i="1"/>
  <c r="P1541" i="1"/>
  <c r="P1655" i="1"/>
  <c r="P2032" i="1"/>
  <c r="P1121" i="1"/>
  <c r="P1670" i="1"/>
  <c r="P2903" i="1"/>
  <c r="P1954" i="1"/>
  <c r="P2425" i="1"/>
  <c r="P1919" i="1"/>
  <c r="P2289" i="1"/>
  <c r="P2294" i="1"/>
  <c r="P1758" i="1"/>
  <c r="P2150" i="1"/>
  <c r="P2487" i="1"/>
  <c r="P2540" i="1"/>
  <c r="P2076" i="1"/>
  <c r="P2772" i="1"/>
  <c r="P2519" i="1"/>
  <c r="P720" i="1"/>
  <c r="P1040" i="1"/>
  <c r="P1605" i="1"/>
  <c r="P2221" i="1"/>
  <c r="P2572" i="1"/>
  <c r="P2387" i="1"/>
  <c r="P2523" i="1"/>
  <c r="P2669" i="1"/>
  <c r="P692" i="1"/>
  <c r="P1149" i="1"/>
  <c r="P1854" i="1"/>
  <c r="P1244" i="1"/>
  <c r="P1542" i="1"/>
  <c r="P596" i="1"/>
  <c r="P1494" i="1"/>
  <c r="P2783" i="1"/>
  <c r="P2295" i="1"/>
  <c r="P1868" i="1"/>
  <c r="P1194" i="1"/>
  <c r="P1886" i="1"/>
  <c r="P2809" i="1"/>
  <c r="P2828" i="1"/>
  <c r="P1843" i="1"/>
  <c r="P1772" i="1"/>
  <c r="P1933" i="1"/>
  <c r="P1814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4" i="1"/>
  <c r="P1107" i="1"/>
  <c r="P1368" i="1"/>
  <c r="P2008" i="1"/>
  <c r="P2006" i="1"/>
  <c r="P1826" i="1"/>
  <c r="P2304" i="1"/>
  <c r="P2090" i="1"/>
  <c r="P1279" i="1"/>
  <c r="P1631" i="1"/>
  <c r="P2366" i="1"/>
  <c r="P1661" i="1"/>
  <c r="P1533" i="1"/>
  <c r="P685" i="1"/>
  <c r="P2995" i="1"/>
  <c r="P1490" i="1"/>
  <c r="P2400" i="1"/>
  <c r="P2084" i="1"/>
  <c r="P2367" i="1"/>
  <c r="P1456" i="1"/>
  <c r="P2636" i="1"/>
  <c r="P1520" i="1"/>
  <c r="P1708" i="1"/>
  <c r="P1331" i="1"/>
  <c r="P2023" i="1"/>
  <c r="P1878" i="1"/>
  <c r="P1891" i="1"/>
  <c r="P2604" i="1"/>
  <c r="P2135" i="1"/>
  <c r="P1230" i="1"/>
  <c r="P707" i="1"/>
  <c r="P2650" i="1"/>
  <c r="P1441" i="1"/>
  <c r="P919" i="1"/>
  <c r="P2012" i="1"/>
  <c r="P2539" i="1"/>
  <c r="P1612" i="1"/>
  <c r="P2190" i="1"/>
  <c r="P2256" i="1"/>
  <c r="P2571" i="1"/>
  <c r="P863" i="1"/>
  <c r="P1852" i="1"/>
  <c r="P2933" i="1"/>
  <c r="P2218" i="1"/>
  <c r="P1668" i="1"/>
  <c r="P2510" i="1"/>
  <c r="P2787" i="1"/>
  <c r="P2199" i="1"/>
  <c r="P1055" i="1"/>
  <c r="P2054" i="1"/>
  <c r="P1709" i="1"/>
  <c r="P2901" i="1"/>
  <c r="P2266" i="1"/>
  <c r="P208" i="1"/>
  <c r="P1813" i="1"/>
  <c r="P2339" i="1"/>
  <c r="P1646" i="1"/>
  <c r="P2078" i="1"/>
  <c r="P2482" i="1"/>
  <c r="P1032" i="1"/>
  <c r="P1046" i="1"/>
  <c r="P1729" i="1"/>
  <c r="P1781" i="1"/>
  <c r="P86" i="1"/>
  <c r="P2670" i="1"/>
  <c r="P2326" i="1"/>
  <c r="P1410" i="1"/>
  <c r="P1673" i="1"/>
  <c r="P2702" i="1"/>
  <c r="P2653" i="1"/>
  <c r="P2349" i="1"/>
  <c r="P2240" i="1"/>
  <c r="P1837" i="1"/>
  <c r="P2287" i="1"/>
  <c r="P2273" i="1"/>
  <c r="P1176" i="1"/>
  <c r="P1766" i="1"/>
  <c r="P1958" i="1"/>
  <c r="P2681" i="1"/>
  <c r="P1518" i="1"/>
  <c r="P982" i="1"/>
  <c r="P709" i="1"/>
  <c r="P3127" i="1"/>
  <c r="P2479" i="1"/>
  <c r="P2098" i="1"/>
  <c r="P2683" i="1"/>
  <c r="P2336" i="1"/>
  <c r="P2104" i="1"/>
  <c r="P1590" i="1"/>
  <c r="P1471" i="1"/>
  <c r="P1414" i="1"/>
  <c r="P1312" i="1"/>
  <c r="P819" i="1"/>
  <c r="P2569" i="1"/>
  <c r="P2968" i="1"/>
  <c r="P1154" i="1"/>
  <c r="P1180" i="1"/>
  <c r="P2213" i="1"/>
  <c r="P1683" i="1"/>
  <c r="P1452" i="1"/>
  <c r="P1893" i="1"/>
  <c r="P1519" i="1"/>
  <c r="P2235" i="1"/>
  <c r="P1669" i="1"/>
  <c r="P2278" i="1"/>
  <c r="P2346" i="1"/>
  <c r="P3490" i="1"/>
  <c r="P1839" i="1"/>
  <c r="P1328" i="1"/>
  <c r="P1674" i="1"/>
  <c r="P1436" i="1"/>
  <c r="P2709" i="1"/>
  <c r="P1344" i="1"/>
  <c r="P2614" i="1"/>
  <c r="P2464" i="1"/>
  <c r="P1554" i="1"/>
  <c r="P2031" i="1"/>
  <c r="P1429" i="1"/>
  <c r="P905" i="1"/>
  <c r="P2204" i="1"/>
  <c r="P1695" i="1"/>
  <c r="P1634" i="1"/>
  <c r="P1509" i="1"/>
  <c r="P2419" i="1"/>
  <c r="P1887" i="1"/>
  <c r="P2262" i="1"/>
  <c r="P657" i="1"/>
  <c r="P1461" i="1"/>
  <c r="P2361" i="1"/>
  <c r="P1565" i="1"/>
  <c r="P1502" i="1"/>
  <c r="P1521" i="1"/>
  <c r="P1305" i="1"/>
  <c r="P1918" i="1"/>
  <c r="P4027" i="1"/>
  <c r="P3628" i="1"/>
  <c r="P3699" i="1"/>
  <c r="P781" i="1"/>
  <c r="P3150" i="1"/>
  <c r="P1985" i="1"/>
  <c r="P1492" i="1"/>
  <c r="P2192" i="1"/>
  <c r="P4025" i="1"/>
  <c r="P2390" i="1"/>
  <c r="P2945" i="1"/>
  <c r="P3690" i="1"/>
  <c r="P3259" i="1"/>
  <c r="P4081" i="1"/>
  <c r="P3485" i="1"/>
  <c r="P4040" i="1"/>
  <c r="P2448" i="1"/>
  <c r="P3704" i="1"/>
  <c r="P2697" i="1"/>
  <c r="P3387" i="1"/>
  <c r="P204" i="1"/>
  <c r="P2478" i="1"/>
  <c r="P2684" i="1"/>
  <c r="P2661" i="1"/>
  <c r="P2492" i="1"/>
  <c r="P1896" i="1"/>
  <c r="P1648" i="1"/>
  <c r="P1036" i="1"/>
  <c r="P1117" i="1"/>
  <c r="P1780" i="1"/>
  <c r="P2089" i="1"/>
  <c r="P1524" i="1"/>
  <c r="P2905" i="1"/>
  <c r="P1449" i="1"/>
  <c r="P828" i="1"/>
  <c r="P2928" i="1"/>
  <c r="P2423" i="1"/>
  <c r="P2515" i="1"/>
  <c r="P2228" i="1"/>
  <c r="P1517" i="1"/>
  <c r="P2328" i="1"/>
  <c r="P2142" i="1"/>
  <c r="P2919" i="1"/>
  <c r="P1396" i="1"/>
  <c r="P1531" i="1"/>
  <c r="P1231" i="1"/>
  <c r="P1241" i="1"/>
  <c r="P3211" i="1"/>
  <c r="P2331" i="1"/>
  <c r="P590" i="1"/>
  <c r="P1864" i="1"/>
  <c r="P1784" i="1"/>
  <c r="P1437" i="1"/>
  <c r="P2269" i="1"/>
  <c r="P1285" i="1"/>
  <c r="P1349" i="1"/>
  <c r="P2318" i="1"/>
  <c r="P1118" i="1"/>
  <c r="P2797" i="1"/>
  <c r="P1178" i="1"/>
  <c r="P1465" i="1"/>
  <c r="P1391" i="1"/>
  <c r="P1970" i="1"/>
  <c r="P158" i="1"/>
  <c r="P2200" i="1"/>
  <c r="P2730" i="1"/>
  <c r="P1362" i="1"/>
  <c r="P1326" i="1"/>
  <c r="P1515" i="1"/>
  <c r="P1798" i="1"/>
  <c r="P1070" i="1"/>
  <c r="P1694" i="1"/>
  <c r="P2592" i="1"/>
  <c r="P2093" i="1"/>
  <c r="P1463" i="1"/>
  <c r="P2183" i="1"/>
  <c r="P2754" i="1"/>
  <c r="P1581" i="1"/>
  <c r="P1965" i="1"/>
  <c r="P1953" i="1"/>
  <c r="P1834" i="1"/>
  <c r="P2288" i="1"/>
  <c r="P1957" i="1"/>
  <c r="P2617" i="1"/>
  <c r="P631" i="1"/>
  <c r="P1874" i="1"/>
  <c r="P701" i="1"/>
  <c r="P1386" i="1"/>
  <c r="P2207" i="1"/>
  <c r="P1319" i="1"/>
  <c r="P2233" i="1"/>
  <c r="P2744" i="1"/>
  <c r="P1417" i="1"/>
  <c r="P1173" i="1"/>
  <c r="P2013" i="1"/>
  <c r="P1222" i="1"/>
  <c r="P1248" i="1"/>
  <c r="P2774" i="1"/>
  <c r="P1587" i="1"/>
  <c r="P1892" i="1"/>
  <c r="P1951" i="1"/>
  <c r="P2789" i="1"/>
  <c r="P3147" i="1"/>
  <c r="P2581" i="1"/>
  <c r="P3056" i="1"/>
  <c r="P4092" i="1"/>
  <c r="P2735" i="1"/>
  <c r="P3464" i="1"/>
  <c r="P3546" i="1"/>
  <c r="P3031" i="1"/>
  <c r="P2883" i="1"/>
  <c r="P2460" i="1"/>
  <c r="P2796" i="1"/>
  <c r="P4042" i="1"/>
  <c r="P3145" i="1"/>
  <c r="P4088" i="1"/>
  <c r="P4096" i="1"/>
  <c r="P3553" i="1"/>
  <c r="P2967" i="1"/>
  <c r="P3432" i="1"/>
  <c r="P1143" i="1"/>
  <c r="P2656" i="1"/>
  <c r="P1007" i="1"/>
  <c r="P2170" i="1"/>
  <c r="P2621" i="1"/>
  <c r="P1145" i="1"/>
  <c r="P1563" i="1"/>
  <c r="P2516" i="1"/>
  <c r="P1229" i="1"/>
  <c r="P1356" i="1"/>
  <c r="P2073" i="1"/>
  <c r="P1247" i="1"/>
  <c r="P1168" i="1"/>
  <c r="P2678" i="1"/>
  <c r="P2169" i="1"/>
  <c r="P1186" i="1"/>
  <c r="P2100" i="1"/>
  <c r="P851" i="1"/>
  <c r="P699" i="1"/>
  <c r="P1750" i="1"/>
  <c r="P1265" i="1"/>
  <c r="P2281" i="1"/>
  <c r="P1916" i="1"/>
  <c r="P2116" i="1"/>
  <c r="P1072" i="1"/>
  <c r="P1094" i="1"/>
  <c r="P1710" i="1"/>
  <c r="P1899" i="1"/>
  <c r="P794" i="1"/>
  <c r="P1592" i="1"/>
  <c r="P1692" i="1"/>
  <c r="P502" i="1"/>
  <c r="P1564" i="1"/>
  <c r="P1191" i="1"/>
  <c r="P1871" i="1"/>
  <c r="P2067" i="1"/>
  <c r="P2248" i="1"/>
  <c r="P1550" i="1"/>
  <c r="P938" i="1"/>
  <c r="P2799" i="1"/>
  <c r="P2686" i="1"/>
  <c r="P3089" i="1"/>
  <c r="P4048" i="1"/>
  <c r="P4093" i="1"/>
  <c r="P3363" i="1"/>
  <c r="P1286" i="1"/>
  <c r="P3304" i="1"/>
  <c r="P3550" i="1"/>
  <c r="P3691" i="1"/>
  <c r="P1100" i="1"/>
  <c r="P2337" i="1"/>
  <c r="P2760" i="1"/>
  <c r="P2417" i="1"/>
  <c r="P2737" i="1"/>
  <c r="P4082" i="1"/>
  <c r="P1742" i="1"/>
  <c r="P4066" i="1"/>
  <c r="P3611" i="1"/>
  <c r="P3592" i="1"/>
  <c r="P2713" i="1"/>
  <c r="P2369" i="1"/>
  <c r="P1881" i="1"/>
  <c r="P1962" i="1"/>
  <c r="P2445" i="1"/>
  <c r="P1791" i="1"/>
  <c r="P1821" i="1"/>
  <c r="P1829" i="1"/>
  <c r="P2362" i="1"/>
  <c r="P1972" i="1"/>
  <c r="P1808" i="1"/>
  <c r="P2618" i="1"/>
  <c r="P2303" i="1"/>
  <c r="P2731" i="1"/>
  <c r="P1378" i="1"/>
  <c r="P1076" i="1"/>
  <c r="P1639" i="1"/>
  <c r="P2880" i="1"/>
  <c r="P1119" i="1"/>
  <c r="P2511" i="1"/>
  <c r="P1223" i="1"/>
  <c r="P1185" i="1"/>
  <c r="P2675" i="1"/>
  <c r="P2936" i="1"/>
  <c r="P2649" i="1"/>
  <c r="P2202" i="1"/>
  <c r="P2133" i="1"/>
  <c r="P1467" i="1"/>
  <c r="P2823" i="1"/>
  <c r="P2405" i="1"/>
  <c r="P1867" i="1"/>
  <c r="P84" i="1"/>
  <c r="P1880" i="1"/>
  <c r="P3225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5" i="1"/>
  <c r="P1973" i="1"/>
  <c r="P3435" i="1"/>
  <c r="P3697" i="1"/>
  <c r="P2894" i="1"/>
  <c r="P3551" i="1"/>
  <c r="P3700" i="1"/>
  <c r="P2306" i="1"/>
  <c r="P3146" i="1"/>
  <c r="P3695" i="1"/>
  <c r="P4069" i="1"/>
  <c r="P3243" i="1"/>
  <c r="P2550" i="1"/>
  <c r="P3503" i="1"/>
  <c r="P2902" i="1"/>
  <c r="P3541" i="1"/>
  <c r="P2716" i="1"/>
  <c r="P2106" i="1"/>
  <c r="P3344" i="1"/>
  <c r="P4049" i="1"/>
  <c r="P4071" i="1"/>
  <c r="P4103" i="1"/>
  <c r="P4035" i="1"/>
  <c r="P1855" i="1"/>
  <c r="P2210" i="1"/>
  <c r="P3539" i="1"/>
  <c r="P4050" i="1"/>
  <c r="P2380" i="1"/>
  <c r="P3437" i="1"/>
  <c r="P4036" i="1"/>
  <c r="P4051" i="1"/>
  <c r="P4055" i="1"/>
  <c r="P4023" i="1"/>
  <c r="P4056" i="1"/>
  <c r="P3365" i="1"/>
  <c r="P2644" i="1"/>
  <c r="P3087" i="1"/>
  <c r="P1691" i="1"/>
  <c r="P2895" i="1"/>
  <c r="P4099" i="1"/>
  <c r="P667" i="1"/>
  <c r="P2663" i="1"/>
  <c r="P3307" i="1"/>
  <c r="P3009" i="1"/>
  <c r="P2723" i="1"/>
  <c r="P2452" i="1"/>
  <c r="P3075" i="1"/>
  <c r="P3050" i="1"/>
  <c r="P3431" i="1"/>
  <c r="P2114" i="1"/>
  <c r="P4094" i="1"/>
  <c r="P3614" i="1"/>
  <c r="P3005" i="1"/>
  <c r="P2347" i="1"/>
  <c r="P3020" i="1"/>
  <c r="P3231" i="1"/>
  <c r="P3047" i="1"/>
  <c r="P2993" i="1"/>
  <c r="P1568" i="1"/>
  <c r="P3693" i="1"/>
  <c r="P2374" i="1"/>
  <c r="P2399" i="1"/>
  <c r="P3599" i="1"/>
  <c r="P4090" i="1"/>
  <c r="P3542" i="1"/>
  <c r="P3085" i="1"/>
  <c r="P3168" i="1"/>
  <c r="P3049" i="1"/>
  <c r="P4083" i="1"/>
  <c r="P3238" i="1"/>
  <c r="P2141" i="1"/>
  <c r="P1765" i="1"/>
  <c r="P3486" i="1"/>
  <c r="P3484" i="1"/>
  <c r="P3433" i="1"/>
  <c r="P2543" i="1"/>
  <c r="P2714" i="1"/>
  <c r="P4057" i="1"/>
  <c r="P4067" i="1"/>
  <c r="P3694" i="1"/>
  <c r="P2277" i="1"/>
  <c r="P2639" i="1"/>
  <c r="P2174" i="1"/>
  <c r="P4043" i="1"/>
  <c r="P1715" i="1"/>
  <c r="P2769" i="1"/>
  <c r="P3593" i="1"/>
  <c r="P3501" i="1"/>
  <c r="P3303" i="1"/>
  <c r="P4097" i="1"/>
  <c r="P1976" i="1"/>
  <c r="P4074" i="1"/>
  <c r="P3596" i="1"/>
  <c r="P2984" i="1"/>
  <c r="P3126" i="1"/>
  <c r="P4037" i="1"/>
  <c r="P2045" i="1"/>
  <c r="P3430" i="1"/>
  <c r="P3685" i="1"/>
  <c r="P3427" i="1"/>
  <c r="P4046" i="1"/>
  <c r="P4041" i="1"/>
  <c r="P2742" i="1"/>
  <c r="P4072" i="1"/>
  <c r="P3561" i="1"/>
  <c r="P2556" i="1"/>
  <c r="P2854" i="1"/>
  <c r="P3325" i="1"/>
  <c r="P3450" i="1"/>
  <c r="P3327" i="1"/>
  <c r="P4058" i="1"/>
  <c r="P3067" i="1"/>
  <c r="P2861" i="1"/>
  <c r="P3323" i="1"/>
  <c r="P2753" i="1"/>
  <c r="P2654" i="1"/>
  <c r="P2954" i="1"/>
  <c r="P3500" i="1"/>
  <c r="P3046" i="1"/>
  <c r="P2955" i="1"/>
  <c r="P1346" i="1"/>
  <c r="P2825" i="1"/>
  <c r="P4102" i="1"/>
  <c r="P2582" i="1"/>
  <c r="P2177" i="1"/>
  <c r="P2950" i="1"/>
  <c r="P3101" i="1"/>
  <c r="P2719" i="1"/>
  <c r="P2214" i="1"/>
  <c r="P3010" i="1"/>
  <c r="P1350" i="1"/>
  <c r="P3156" i="1"/>
  <c r="P2557" i="1"/>
  <c r="P2691" i="1"/>
  <c r="P3026" i="1"/>
  <c r="P3371" i="1"/>
  <c r="P4084" i="1"/>
  <c r="P3221" i="1"/>
  <c r="P3151" i="1"/>
  <c r="P2645" i="1"/>
  <c r="P3612" i="1"/>
  <c r="P3597" i="1"/>
  <c r="P3219" i="1"/>
  <c r="P2688" i="1"/>
  <c r="P4085" i="1"/>
  <c r="P2513" i="1"/>
  <c r="P2246" i="1"/>
  <c r="P3540" i="1"/>
  <c r="P2715" i="1"/>
  <c r="P3440" i="1"/>
  <c r="P2970" i="1"/>
  <c r="P3705" i="1"/>
  <c r="P3342" i="1"/>
  <c r="P3629" i="1"/>
  <c r="P3598" i="1"/>
  <c r="P3245" i="1"/>
  <c r="P3203" i="1"/>
  <c r="P1991" i="1"/>
  <c r="P3466" i="1"/>
  <c r="P4105" i="1"/>
  <c r="P3407" i="1"/>
  <c r="P4063" i="1"/>
  <c r="P3696" i="1"/>
  <c r="P3218" i="1"/>
  <c r="P3118" i="1"/>
  <c r="P3059" i="1"/>
  <c r="P3391" i="1"/>
  <c r="P3149" i="1"/>
  <c r="P3074" i="1"/>
  <c r="P584" i="1"/>
  <c r="P4068" i="1"/>
  <c r="P3549" i="1"/>
  <c r="P2915" i="1"/>
  <c r="P4078" i="1"/>
  <c r="P2949" i="1"/>
  <c r="P2625" i="1"/>
  <c r="P4044" i="1"/>
  <c r="P2768" i="1"/>
  <c r="P4075" i="1"/>
  <c r="P2749" i="1"/>
  <c r="P984" i="1"/>
  <c r="P2977" i="1"/>
  <c r="P1373" i="1"/>
  <c r="P1603" i="1"/>
  <c r="P3187" i="1"/>
  <c r="P2840" i="1"/>
  <c r="P2851" i="1"/>
  <c r="P1713" i="1"/>
  <c r="P3451" i="1"/>
  <c r="P3449" i="1"/>
  <c r="P4111" i="1"/>
  <c r="P2940" i="1"/>
  <c r="P3698" i="1"/>
  <c r="P2712" i="1"/>
  <c r="P3102" i="1"/>
  <c r="P1557" i="1"/>
  <c r="P3472" i="1"/>
  <c r="P3702" i="1"/>
  <c r="P4108" i="1"/>
  <c r="P2265" i="1"/>
  <c r="P3103" i="1"/>
  <c r="P4064" i="1"/>
  <c r="P2418" i="1"/>
  <c r="P2473" i="1"/>
  <c r="P2481" i="1"/>
  <c r="P3155" i="1"/>
  <c r="P2914" i="1"/>
  <c r="P2860" i="1"/>
  <c r="P4106" i="1"/>
  <c r="P2690" i="1"/>
  <c r="P3048" i="1"/>
  <c r="P2773" i="1"/>
  <c r="P3394" i="1"/>
  <c r="P3428" i="1"/>
  <c r="P1534" i="1"/>
  <c r="P3366" i="1"/>
  <c r="P2733" i="1"/>
  <c r="P3012" i="1"/>
  <c r="P4045" i="1"/>
  <c r="P3604" i="1"/>
  <c r="P3350" i="1"/>
  <c r="P2498" i="1"/>
  <c r="P2615" i="1"/>
  <c r="P4101" i="1"/>
  <c r="P2163" i="1"/>
  <c r="P4113" i="1"/>
  <c r="P3595" i="1"/>
  <c r="P4086" i="1"/>
  <c r="P2804" i="1"/>
  <c r="P3616" i="1"/>
  <c r="P2489" i="1"/>
  <c r="P3544" i="1"/>
  <c r="P3543" i="1"/>
  <c r="P3311" i="1"/>
  <c r="P4060" i="1"/>
  <c r="P2946" i="1"/>
  <c r="P2923" i="1"/>
  <c r="P3372" i="1"/>
  <c r="P2964" i="1"/>
  <c r="P3461" i="1"/>
  <c r="P3244" i="1"/>
  <c r="P2503" i="1"/>
  <c r="P2468" i="1"/>
  <c r="P2767" i="1"/>
  <c r="P4059" i="1"/>
  <c r="P4030" i="1"/>
  <c r="P3305" i="1"/>
  <c r="P4112" i="1"/>
  <c r="P4104" i="1"/>
  <c r="P3045" i="1"/>
  <c r="P3148" i="1"/>
  <c r="P2555" i="1"/>
  <c r="P1760" i="1"/>
  <c r="P1397" i="1"/>
  <c r="P3332" i="1"/>
  <c r="P3247" i="1"/>
  <c r="P4109" i="1"/>
  <c r="P3170" i="1"/>
  <c r="P3158" i="1"/>
  <c r="P3701" i="1"/>
  <c r="P361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9" i="1"/>
  <c r="O420" i="1"/>
  <c r="O269" i="1"/>
  <c r="O1908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8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7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7" i="1"/>
  <c r="O3639" i="1"/>
  <c r="O3706" i="1"/>
  <c r="O3021" i="1"/>
  <c r="O3757" i="1"/>
  <c r="O3212" i="1"/>
  <c r="O2140" i="1"/>
  <c r="O2986" i="1"/>
  <c r="O1949" i="1"/>
  <c r="O3728" i="1"/>
  <c r="O3771" i="1"/>
  <c r="O3765" i="1"/>
  <c r="O876" i="1"/>
  <c r="O3719" i="1"/>
  <c r="O3751" i="1"/>
  <c r="O2757" i="1"/>
  <c r="O3758" i="1"/>
  <c r="O3720" i="1"/>
  <c r="O1207" i="1"/>
  <c r="O2685" i="1"/>
  <c r="O3715" i="1"/>
  <c r="O2185" i="1"/>
  <c r="O3512" i="1"/>
  <c r="O3750" i="1"/>
  <c r="O1848" i="1"/>
  <c r="O2810" i="1"/>
  <c r="O3091" i="1"/>
  <c r="O3743" i="1"/>
  <c r="O3334" i="1"/>
  <c r="O3160" i="1"/>
  <c r="O284" i="1"/>
  <c r="O3040" i="1"/>
  <c r="O3376" i="1"/>
  <c r="O2794" i="1"/>
  <c r="O3335" i="1"/>
  <c r="O3182" i="1"/>
  <c r="O1975" i="1"/>
  <c r="O3555" i="1"/>
  <c r="O3752" i="1"/>
  <c r="O3506" i="1"/>
  <c r="O3753" i="1"/>
  <c r="O3571" i="1"/>
  <c r="O2726" i="1"/>
  <c r="O3709" i="1"/>
  <c r="O2559" i="1"/>
  <c r="O3731" i="1"/>
  <c r="O1566" i="1"/>
  <c r="O3494" i="1"/>
  <c r="O2820" i="1"/>
  <c r="O2626" i="1"/>
  <c r="O2819" i="1"/>
  <c r="O3635" i="1"/>
  <c r="O3718" i="1"/>
  <c r="O3766" i="1"/>
  <c r="O3747" i="1"/>
  <c r="O2182" i="1"/>
  <c r="O3762" i="1"/>
  <c r="O2996" i="1"/>
  <c r="O3713" i="1"/>
  <c r="O2973" i="1"/>
  <c r="O2761" i="1"/>
  <c r="O2507" i="1"/>
  <c r="O3767" i="1"/>
  <c r="O1242" i="1"/>
  <c r="O3268" i="1"/>
  <c r="O1785" i="1"/>
  <c r="O3754" i="1"/>
  <c r="O2465" i="1"/>
  <c r="O3763" i="1"/>
  <c r="O2806" i="1"/>
  <c r="O3278" i="1"/>
  <c r="O2908" i="1"/>
  <c r="O3469" i="1"/>
  <c r="O3768" i="1"/>
  <c r="O3606" i="1"/>
  <c r="O3710" i="1"/>
  <c r="O2112" i="1"/>
  <c r="O2887" i="1"/>
  <c r="O2870" i="1"/>
  <c r="O3735" i="1"/>
  <c r="O2051" i="1"/>
  <c r="O2776" i="1"/>
  <c r="O3748" i="1"/>
  <c r="O2496" i="1"/>
  <c r="O52" i="1"/>
  <c r="O2181" i="1"/>
  <c r="O3733" i="1"/>
  <c r="O1818" i="1"/>
  <c r="O3721" i="1"/>
  <c r="O3727" i="1"/>
  <c r="O1543" i="1"/>
  <c r="O1777" i="1"/>
  <c r="O3637" i="1"/>
  <c r="O3453" i="1"/>
  <c r="O3636" i="1"/>
  <c r="O3511" i="1"/>
  <c r="O306" i="1"/>
  <c r="O612" i="1"/>
  <c r="O3128" i="1"/>
  <c r="O772" i="1"/>
  <c r="O2791" i="1"/>
  <c r="O3722" i="1"/>
  <c r="O3057" i="1"/>
  <c r="O3711" i="1"/>
  <c r="O3708" i="1"/>
  <c r="O3775" i="1"/>
  <c r="O2907" i="1"/>
  <c r="O3725" i="1"/>
  <c r="O3740" i="1"/>
  <c r="O3759" i="1"/>
  <c r="O3239" i="1"/>
  <c r="O3712" i="1"/>
  <c r="O3097" i="1"/>
  <c r="O3714" i="1"/>
  <c r="O2762" i="1"/>
  <c r="O3736" i="1"/>
  <c r="O3716" i="1"/>
  <c r="O3277" i="1"/>
  <c r="O3726" i="1"/>
  <c r="O2909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6" i="1"/>
  <c r="O2086" i="1"/>
  <c r="O305" i="1"/>
  <c r="O793" i="1"/>
  <c r="O444" i="1"/>
  <c r="O222" i="1"/>
  <c r="O137" i="1"/>
  <c r="O87" i="1"/>
  <c r="O675" i="1"/>
  <c r="O387" i="1"/>
  <c r="O1020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7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8" i="1"/>
  <c r="O2732" i="1"/>
  <c r="O3019" i="1"/>
  <c r="O2965" i="1"/>
  <c r="O3563" i="1"/>
  <c r="O3051" i="1"/>
  <c r="O3746" i="1"/>
  <c r="O2532" i="1"/>
  <c r="O3755" i="1"/>
  <c r="O3438" i="1"/>
  <c r="O2748" i="1"/>
  <c r="O2619" i="1"/>
  <c r="O3760" i="1"/>
  <c r="O3068" i="1"/>
  <c r="O3605" i="1"/>
  <c r="O3769" i="1"/>
  <c r="O3744" i="1"/>
  <c r="O1944" i="1"/>
  <c r="O3773" i="1"/>
  <c r="O3573" i="1"/>
  <c r="O3774" i="1"/>
  <c r="O934" i="1"/>
  <c r="O3509" i="1"/>
  <c r="O3280" i="1"/>
  <c r="O3617" i="1"/>
  <c r="O2483" i="1"/>
  <c r="O3572" i="1"/>
  <c r="O3179" i="1"/>
  <c r="O3313" i="1"/>
  <c r="O2770" i="1"/>
  <c r="O3729" i="1"/>
  <c r="O2698" i="1"/>
  <c r="O3396" i="1"/>
  <c r="O3180" i="1"/>
  <c r="O3312" i="1"/>
  <c r="O3235" i="1"/>
  <c r="O3730" i="1"/>
  <c r="O2447" i="1"/>
  <c r="O3408" i="1"/>
  <c r="O3409" i="1"/>
  <c r="O3772" i="1"/>
  <c r="O3717" i="1"/>
  <c r="O2206" i="1"/>
  <c r="O3640" i="1"/>
  <c r="O3044" i="1"/>
  <c r="O3191" i="1"/>
  <c r="O1261" i="1"/>
  <c r="O3741" i="1"/>
  <c r="O3749" i="1"/>
  <c r="O3267" i="1"/>
  <c r="O948" i="1"/>
  <c r="O3038" i="1"/>
  <c r="O2427" i="1"/>
  <c r="O3638" i="1"/>
  <c r="O3761" i="1"/>
  <c r="O1193" i="1"/>
  <c r="O3764" i="1"/>
  <c r="O3737" i="1"/>
  <c r="O1196" i="1"/>
  <c r="O868" i="1"/>
  <c r="O1960" i="1"/>
  <c r="O3508" i="1"/>
  <c r="O885" i="1"/>
  <c r="O3032" i="1"/>
  <c r="O807" i="1"/>
  <c r="O3276" i="1"/>
  <c r="O3723" i="1"/>
  <c r="O3734" i="1"/>
  <c r="O2947" i="1"/>
  <c r="O3770" i="1"/>
  <c r="O3738" i="1"/>
  <c r="O3707" i="1"/>
  <c r="O3724" i="1"/>
  <c r="O3373" i="1"/>
  <c r="O3745" i="1"/>
  <c r="O3634" i="1"/>
  <c r="O3377" i="1"/>
  <c r="O1567" i="1"/>
  <c r="O1935" i="1"/>
  <c r="O2948" i="1"/>
  <c r="O3739" i="1"/>
  <c r="O2934" i="1"/>
  <c r="O3095" i="1"/>
  <c r="O2811" i="1"/>
  <c r="O3264" i="1"/>
  <c r="O2906" i="1"/>
  <c r="O2560" i="1"/>
  <c r="O2765" i="1"/>
  <c r="O3510" i="1"/>
  <c r="O3732" i="1"/>
  <c r="O3027" i="1"/>
  <c r="O3495" i="1"/>
  <c r="O923" i="1"/>
  <c r="O3279" i="1"/>
  <c r="O346" i="1"/>
  <c r="O3756" i="1"/>
  <c r="O2959" i="1"/>
  <c r="O3742" i="1"/>
  <c r="O1614" i="1"/>
  <c r="O1151" i="1"/>
  <c r="O1131" i="1"/>
  <c r="O1419" i="1"/>
  <c r="O1005" i="1"/>
  <c r="O1354" i="1"/>
  <c r="O609" i="1"/>
  <c r="O1996" i="1"/>
  <c r="O716" i="1"/>
  <c r="O2167" i="1"/>
  <c r="O2057" i="1"/>
  <c r="O1376" i="1"/>
  <c r="O1332" i="1"/>
  <c r="O591" i="1"/>
  <c r="O1903" i="1"/>
  <c r="O495" i="1"/>
  <c r="O1865" i="1"/>
  <c r="O1347" i="1"/>
  <c r="O1725" i="1"/>
  <c r="O526" i="1"/>
  <c r="O2672" i="1"/>
  <c r="O3677" i="1"/>
  <c r="O3424" i="1"/>
  <c r="O3672" i="1"/>
  <c r="O3216" i="1"/>
  <c r="O3569" i="1"/>
  <c r="O549" i="1"/>
  <c r="O3266" i="1"/>
  <c r="O3989" i="1"/>
  <c r="O3554" i="1"/>
  <c r="O3223" i="1"/>
  <c r="O3362" i="1"/>
  <c r="O1359" i="1"/>
  <c r="O3971" i="1"/>
  <c r="O3079" i="1"/>
  <c r="O2128" i="1"/>
  <c r="O3990" i="1"/>
  <c r="O2976" i="1"/>
  <c r="O2149" i="1"/>
  <c r="O4012" i="1"/>
  <c r="O3298" i="1"/>
  <c r="O3492" i="1"/>
  <c r="O3255" i="1"/>
  <c r="O3968" i="1"/>
  <c r="O3222" i="1"/>
  <c r="O3676" i="1"/>
  <c r="O3976" i="1"/>
  <c r="O3680" i="1"/>
  <c r="O3983" i="1"/>
  <c r="O2917" i="1"/>
  <c r="O3459" i="1"/>
  <c r="O3037" i="1"/>
  <c r="O3110" i="1"/>
  <c r="O4000" i="1"/>
  <c r="O2805" i="1"/>
  <c r="O3186" i="1"/>
  <c r="O2896" i="1"/>
  <c r="O3674" i="1"/>
  <c r="O3532" i="1"/>
  <c r="O3488" i="1"/>
  <c r="O3003" i="1"/>
  <c r="O3682" i="1"/>
  <c r="O4014" i="1"/>
  <c r="O3962" i="1"/>
  <c r="O3678" i="1"/>
  <c r="O3535" i="1"/>
  <c r="O3988" i="1"/>
  <c r="O3250" i="1"/>
  <c r="O1620" i="1"/>
  <c r="O2839" i="1"/>
  <c r="O3679" i="1"/>
  <c r="O2942" i="1"/>
  <c r="O3236" i="1"/>
  <c r="O2913" i="1"/>
  <c r="O3094" i="1"/>
  <c r="O3402" i="1"/>
  <c r="O2736" i="1"/>
  <c r="O3568" i="1"/>
  <c r="O3458" i="1"/>
  <c r="O2438" i="1"/>
  <c r="O3374" i="1"/>
  <c r="O3143" i="1"/>
  <c r="O3043" i="1"/>
  <c r="O3967" i="1"/>
  <c r="O2607" i="1"/>
  <c r="O4006" i="1"/>
  <c r="O3055" i="1"/>
  <c r="O3533" i="1"/>
  <c r="O4016" i="1"/>
  <c r="O2115" i="1"/>
  <c r="O3590" i="1"/>
  <c r="O3980" i="1"/>
  <c r="O3965" i="1"/>
  <c r="O3984" i="1"/>
  <c r="O573" i="1"/>
  <c r="O3985" i="1"/>
  <c r="O4013" i="1"/>
  <c r="O3992" i="1"/>
  <c r="O3241" i="1"/>
  <c r="O4015" i="1"/>
  <c r="O3670" i="1"/>
  <c r="O2846" i="1"/>
  <c r="O2888" i="1"/>
  <c r="O2808" i="1"/>
  <c r="O3966" i="1"/>
  <c r="O3993" i="1"/>
  <c r="O3977" i="1"/>
  <c r="O1256" i="1"/>
  <c r="O3166" i="1"/>
  <c r="O3994" i="1"/>
  <c r="O2803" i="1"/>
  <c r="O3531" i="1"/>
  <c r="O2524" i="1"/>
  <c r="O3979" i="1"/>
  <c r="O2209" i="1"/>
  <c r="O3681" i="1"/>
  <c r="O3626" i="1"/>
  <c r="O3603" i="1"/>
  <c r="O3963" i="1"/>
  <c r="O3468" i="1"/>
  <c r="O367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2" i="1"/>
  <c r="O2402" i="1"/>
  <c r="O1950" i="1"/>
  <c r="O3557" i="1"/>
  <c r="O1179" i="1"/>
  <c r="O2526" i="1"/>
  <c r="O189" i="1"/>
  <c r="O323" i="1"/>
  <c r="O615" i="1"/>
  <c r="O663" i="1"/>
  <c r="O2963" i="1"/>
  <c r="O3481" i="1"/>
  <c r="O2409" i="1"/>
  <c r="O2110" i="1"/>
  <c r="O577" i="1"/>
  <c r="O2274" i="1"/>
  <c r="O771" i="1"/>
  <c r="O426" i="1"/>
  <c r="O3683" i="1"/>
  <c r="O3263" i="1"/>
  <c r="O2852" i="1"/>
  <c r="O355" i="1"/>
  <c r="O2632" i="1"/>
  <c r="O3956" i="1"/>
  <c r="O1392" i="1"/>
  <c r="O532" i="1"/>
  <c r="O68" i="1"/>
  <c r="O1719" i="1"/>
  <c r="O2892" i="1"/>
  <c r="O2176" i="1"/>
  <c r="O229" i="1"/>
  <c r="O2608" i="1"/>
  <c r="O2566" i="1"/>
  <c r="O3673" i="1"/>
  <c r="O1756" i="1"/>
  <c r="O512" i="1"/>
  <c r="O76" i="1"/>
  <c r="O2759" i="1"/>
  <c r="O987" i="1"/>
  <c r="O1220" i="1"/>
  <c r="O2441" i="1"/>
  <c r="O2696" i="1"/>
  <c r="O2382" i="1"/>
  <c r="O3964" i="1"/>
  <c r="O149" i="1"/>
  <c r="O769" i="1"/>
  <c r="O3237" i="1"/>
  <c r="O4008" i="1"/>
  <c r="O241" i="1"/>
  <c r="O3116" i="1"/>
  <c r="O2979" i="1"/>
  <c r="O1773" i="1"/>
  <c r="O2139" i="1"/>
  <c r="O2512" i="1"/>
  <c r="O2834" i="1"/>
  <c r="O3167" i="1"/>
  <c r="O2985" i="1"/>
  <c r="O1615" i="1"/>
  <c r="O730" i="1"/>
  <c r="O248" i="1"/>
  <c r="O1081" i="1"/>
  <c r="O897" i="1"/>
  <c r="O415" i="1"/>
  <c r="O1687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946" i="1"/>
  <c r="O2927" i="1"/>
  <c r="O3942" i="1"/>
  <c r="O3588" i="1"/>
  <c r="O3933" i="1"/>
  <c r="O1693" i="1"/>
  <c r="O3938" i="1"/>
  <c r="O3001" i="1"/>
  <c r="O3944" i="1"/>
  <c r="O2019" i="1"/>
  <c r="O3922" i="1"/>
  <c r="O3525" i="1"/>
  <c r="O3296" i="1"/>
  <c r="O3370" i="1"/>
  <c r="O2800" i="1"/>
  <c r="O3008" i="1"/>
  <c r="O1385" i="1"/>
  <c r="O3448" i="1"/>
  <c r="O3625" i="1"/>
  <c r="O2766" i="1"/>
  <c r="O2321" i="1"/>
  <c r="O2301" i="1"/>
  <c r="O2521" i="1"/>
  <c r="O1779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0" i="1"/>
  <c r="O2395" i="1"/>
  <c r="O1731" i="1"/>
  <c r="O2194" i="1"/>
  <c r="O1269" i="1"/>
  <c r="O841" i="1"/>
  <c r="O1856" i="1"/>
  <c r="O2641" i="1"/>
  <c r="O2725" i="1"/>
  <c r="O1632" i="1"/>
  <c r="O455" i="1"/>
  <c r="O1387" i="1"/>
  <c r="O2122" i="1"/>
  <c r="O1805" i="1"/>
  <c r="O583" i="1"/>
  <c r="O1062" i="1"/>
  <c r="O2830" i="1"/>
  <c r="O2137" i="1"/>
  <c r="O2660" i="1"/>
  <c r="O1928" i="1"/>
  <c r="O1406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04" i="1"/>
  <c r="O2844" i="1"/>
  <c r="O1203" i="1"/>
  <c r="O980" i="1"/>
  <c r="O1650" i="1"/>
  <c r="O1375" i="1"/>
  <c r="O2841" i="1"/>
  <c r="O250" i="1"/>
  <c r="O2099" i="1"/>
  <c r="O2642" i="1"/>
  <c r="O2225" i="1"/>
  <c r="O1993" i="1"/>
  <c r="O1282" i="1"/>
  <c r="O1684" i="1"/>
  <c r="O3124" i="1"/>
  <c r="O3006" i="1"/>
  <c r="O3164" i="1"/>
  <c r="O1627" i="1"/>
  <c r="O3320" i="1"/>
  <c r="O2561" i="1"/>
  <c r="O2224" i="1"/>
  <c r="O3290" i="1"/>
  <c r="O2322" i="1"/>
  <c r="O3234" i="1"/>
  <c r="O2822" i="1"/>
  <c r="O3227" i="1"/>
  <c r="O3319" i="1"/>
  <c r="O2502" i="1"/>
  <c r="O3871" i="1"/>
  <c r="O2187" i="1"/>
  <c r="O2158" i="1"/>
  <c r="O3228" i="1"/>
  <c r="O2553" i="1"/>
  <c r="O3096" i="1"/>
  <c r="O3382" i="1"/>
  <c r="O2835" i="1"/>
  <c r="O1906" i="1"/>
  <c r="O3456" i="1"/>
  <c r="O2494" i="1"/>
  <c r="O2960" i="1"/>
  <c r="O3888" i="1"/>
  <c r="O3207" i="1"/>
  <c r="O1741" i="1"/>
  <c r="O3071" i="1"/>
  <c r="O2890" i="1"/>
  <c r="O1722" i="1"/>
  <c r="O2974" i="1"/>
  <c r="O861" i="1"/>
  <c r="O2983" i="1"/>
  <c r="O1488" i="1"/>
  <c r="O3877" i="1"/>
  <c r="O3215" i="1"/>
  <c r="O2866" i="1"/>
  <c r="O3447" i="1"/>
  <c r="O3867" i="1"/>
  <c r="O3163" i="1"/>
  <c r="O3015" i="1"/>
  <c r="O3024" i="1"/>
  <c r="O2980" i="1"/>
  <c r="O3862" i="1"/>
  <c r="O3880" i="1"/>
  <c r="O3881" i="1"/>
  <c r="O2662" i="1"/>
  <c r="O3078" i="1"/>
  <c r="O3858" i="1"/>
  <c r="O3383" i="1"/>
  <c r="O1923" i="1"/>
  <c r="O3886" i="1"/>
  <c r="O2784" i="1"/>
  <c r="O3876" i="1"/>
  <c r="O3381" i="1"/>
  <c r="O2981" i="1"/>
  <c r="O3134" i="1"/>
  <c r="O3869" i="1"/>
  <c r="O1218" i="1"/>
  <c r="O1044" i="1"/>
  <c r="O2816" i="1"/>
  <c r="O2817" i="1"/>
  <c r="O3014" i="1"/>
  <c r="O3865" i="1"/>
  <c r="O3861" i="1"/>
  <c r="O2049" i="1"/>
  <c r="O3890" i="1"/>
  <c r="O2807" i="1"/>
  <c r="O3054" i="1"/>
  <c r="O2143" i="1"/>
  <c r="O3083" i="1"/>
  <c r="O2083" i="1"/>
  <c r="O3291" i="1"/>
  <c r="O3887" i="1"/>
  <c r="O3338" i="1"/>
  <c r="O3417" i="1"/>
  <c r="O3339" i="1"/>
  <c r="O2068" i="1"/>
  <c r="O2245" i="1"/>
  <c r="O2536" i="1"/>
  <c r="O2858" i="1"/>
  <c r="O937" i="1"/>
  <c r="O1717" i="1"/>
  <c r="O2859" i="1"/>
  <c r="O4011" i="1"/>
  <c r="O2699" i="1"/>
  <c r="O2875" i="1"/>
  <c r="O2132" i="1"/>
  <c r="O430" i="1"/>
  <c r="O423" i="1"/>
  <c r="O3065" i="1"/>
  <c r="O951" i="1"/>
  <c r="O468" i="1"/>
  <c r="O2428" i="1"/>
  <c r="O2932" i="1"/>
  <c r="O2416" i="1"/>
  <c r="O427" i="1"/>
  <c r="O332" i="1"/>
  <c r="O206" i="1"/>
  <c r="O2517" i="1"/>
  <c r="O2779" i="1"/>
  <c r="O2420" i="1"/>
  <c r="O2853" i="1"/>
  <c r="O1979" i="1"/>
  <c r="O1389" i="1"/>
  <c r="O3113" i="1"/>
  <c r="O543" i="1"/>
  <c r="O1763" i="1"/>
  <c r="O2935" i="1"/>
  <c r="O924" i="1"/>
  <c r="O2750" i="1"/>
  <c r="O2868" i="1"/>
  <c r="O1653" i="1"/>
  <c r="O1584" i="1"/>
  <c r="O2398" i="1"/>
  <c r="O88" i="1"/>
  <c r="O294" i="1"/>
  <c r="O2108" i="1"/>
  <c r="O3499" i="1"/>
  <c r="O3609" i="1"/>
  <c r="O271" i="1"/>
  <c r="O3112" i="1"/>
  <c r="O1938" i="1"/>
  <c r="O1679" i="1"/>
  <c r="O944" i="1"/>
  <c r="O3995" i="1"/>
  <c r="O2010" i="1"/>
  <c r="O3403" i="1"/>
  <c r="O2953" i="1"/>
  <c r="O2703" i="1"/>
  <c r="O453" i="1"/>
  <c r="O1211" i="1"/>
  <c r="O2505" i="1"/>
  <c r="O3230" i="1"/>
  <c r="O3229" i="1"/>
  <c r="O233" i="1"/>
  <c r="O622" i="1"/>
  <c r="O421" i="1"/>
  <c r="O1140" i="1"/>
  <c r="O1572" i="1"/>
  <c r="O1483" i="1"/>
  <c r="O403" i="1"/>
  <c r="O53" i="1"/>
  <c r="O2930" i="1"/>
  <c r="O559" i="1"/>
  <c r="O2912" i="1"/>
  <c r="O946" i="1"/>
  <c r="O2943" i="1"/>
  <c r="O3200" i="1"/>
  <c r="O3" i="1"/>
  <c r="O788" i="1"/>
  <c r="O1526" i="1"/>
  <c r="O2922" i="1"/>
  <c r="O1596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8" i="1"/>
  <c r="O954" i="1"/>
  <c r="O1188" i="1"/>
  <c r="O1163" i="1"/>
  <c r="O2338" i="1"/>
  <c r="O1794" i="1"/>
  <c r="O2554" i="1"/>
  <c r="O2911" i="1"/>
  <c r="O3854" i="1"/>
  <c r="O3522" i="1"/>
  <c r="O795" i="1"/>
  <c r="O3565" i="1"/>
  <c r="O2884" i="1"/>
  <c r="O3848" i="1"/>
  <c r="O3654" i="1"/>
  <c r="O2952" i="1"/>
  <c r="O3842" i="1"/>
  <c r="O3849" i="1"/>
  <c r="O3853" i="1"/>
  <c r="O3845" i="1"/>
  <c r="O3474" i="1"/>
  <c r="O3850" i="1"/>
  <c r="O3847" i="1"/>
  <c r="O3843" i="1"/>
  <c r="O3844" i="1"/>
  <c r="O3841" i="1"/>
  <c r="O3851" i="1"/>
  <c r="O3289" i="1"/>
  <c r="O3846" i="1"/>
  <c r="O2987" i="1"/>
  <c r="O3852" i="1"/>
  <c r="O837" i="1"/>
  <c r="O3183" i="1"/>
  <c r="O1167" i="1"/>
  <c r="O3058" i="1"/>
  <c r="O3315" i="1"/>
  <c r="O2436" i="1"/>
  <c r="O3214" i="1"/>
  <c r="O3839" i="1"/>
  <c r="O3270" i="1"/>
  <c r="O3521" i="1"/>
  <c r="O1426" i="1"/>
  <c r="O3317" i="1"/>
  <c r="O175" i="1"/>
  <c r="O899" i="1"/>
  <c r="O3318" i="1"/>
  <c r="O2530" i="1"/>
  <c r="O1964" i="1"/>
  <c r="O3491" i="1"/>
  <c r="O3249" i="1"/>
  <c r="O2752" i="1"/>
  <c r="O3836" i="1"/>
  <c r="O2333" i="1"/>
  <c r="O3473" i="1"/>
  <c r="O3835" i="1"/>
  <c r="O961" i="1"/>
  <c r="O2241" i="1"/>
  <c r="O3580" i="1"/>
  <c r="O3416" i="1"/>
  <c r="O3446" i="1"/>
  <c r="O3328" i="1"/>
  <c r="O1460" i="1"/>
  <c r="O341" i="1"/>
  <c r="O1804" i="1"/>
  <c r="O3310" i="1"/>
  <c r="O1968" i="1"/>
  <c r="O3414" i="1"/>
  <c r="O3133" i="1"/>
  <c r="O3331" i="1"/>
  <c r="O2741" i="1"/>
  <c r="O2918" i="1"/>
  <c r="O1570" i="1"/>
  <c r="O2124" i="1"/>
  <c r="O3011" i="1"/>
  <c r="O3827" i="1"/>
  <c r="O2499" i="1"/>
  <c r="O3316" i="1"/>
  <c r="O2898" i="1"/>
  <c r="O3652" i="1"/>
  <c r="O267" i="1"/>
  <c r="O3583" i="1"/>
  <c r="O3518" i="1"/>
  <c r="O3260" i="1"/>
  <c r="O2999" i="1"/>
  <c r="O3178" i="1"/>
  <c r="O3104" i="1"/>
  <c r="O3582" i="1"/>
  <c r="O3825" i="1"/>
  <c r="O3389" i="1"/>
  <c r="O3832" i="1"/>
  <c r="O3496" i="1"/>
  <c r="O2740" i="1"/>
  <c r="O3833" i="1"/>
  <c r="O3520" i="1"/>
  <c r="O2613" i="1"/>
  <c r="O3653" i="1"/>
  <c r="O3445" i="1"/>
  <c r="O3497" i="1"/>
  <c r="O3824" i="1"/>
  <c r="O2120" i="1"/>
  <c r="O3454" i="1"/>
  <c r="O3650" i="1"/>
  <c r="O3287" i="1"/>
  <c r="O2881" i="1"/>
  <c r="O733" i="1"/>
  <c r="O3069" i="1"/>
  <c r="O3581" i="1"/>
  <c r="O3830" i="1"/>
  <c r="O3837" i="1"/>
  <c r="O3831" i="1"/>
  <c r="O2991" i="1"/>
  <c r="O3806" i="1"/>
  <c r="O3129" i="1"/>
  <c r="O2651" i="1"/>
  <c r="O3787" i="1"/>
  <c r="O3206" i="1"/>
  <c r="O3194" i="1"/>
  <c r="O2899" i="1"/>
  <c r="O3788" i="1"/>
  <c r="O2396" i="1"/>
  <c r="O3285" i="1"/>
  <c r="O2821" i="1"/>
  <c r="O2989" i="1"/>
  <c r="O3813" i="1"/>
  <c r="O3023" i="1"/>
  <c r="O3357" i="1"/>
  <c r="O3812" i="1"/>
  <c r="O2247" i="1"/>
  <c r="O3793" i="1"/>
  <c r="O3356" i="1"/>
  <c r="O3816" i="1"/>
  <c r="O3798" i="1"/>
  <c r="O1847" i="1"/>
  <c r="O1589" i="1"/>
  <c r="O2381" i="1"/>
  <c r="O2340" i="1"/>
  <c r="O3470" i="1"/>
  <c r="O3130" i="1"/>
  <c r="O3410" i="1"/>
  <c r="O3807" i="1"/>
  <c r="O3378" i="1"/>
  <c r="O2413" i="1"/>
  <c r="O2612" i="1"/>
  <c r="O3513" i="1"/>
  <c r="O3814" i="1"/>
  <c r="O3574" i="1"/>
  <c r="O1487" i="1"/>
  <c r="O1029" i="1"/>
  <c r="O3601" i="1"/>
  <c r="O3329" i="1"/>
  <c r="O3132" i="1"/>
  <c r="O362" i="1"/>
  <c r="O563" i="1"/>
  <c r="O847" i="1"/>
  <c r="O763" i="1"/>
  <c r="O1482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84" i="1"/>
  <c r="O2113" i="1"/>
  <c r="O3418" i="1"/>
  <c r="O3855" i="1"/>
  <c r="O3872" i="1"/>
  <c r="O3337" i="1"/>
  <c r="O3088" i="1"/>
  <c r="O3859" i="1"/>
  <c r="O2957" i="1"/>
  <c r="O3882" i="1"/>
  <c r="O3860" i="1"/>
  <c r="O3000" i="1"/>
  <c r="O3883" i="1"/>
  <c r="O2920" i="1"/>
  <c r="O1685" i="1"/>
  <c r="O3585" i="1"/>
  <c r="O2005" i="1"/>
  <c r="O1844" i="1"/>
  <c r="O1728" i="1"/>
  <c r="O1748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82" i="1"/>
  <c r="O825" i="1"/>
  <c r="O1974" i="1"/>
  <c r="O2290" i="1"/>
  <c r="O1287" i="1"/>
  <c r="O739" i="1"/>
  <c r="O369" i="1"/>
  <c r="O542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5" i="1"/>
  <c r="O1872" i="1"/>
  <c r="O2029" i="1"/>
  <c r="O2594" i="1"/>
  <c r="O1323" i="1"/>
  <c r="O1943" i="1"/>
  <c r="O1355" i="1"/>
  <c r="O1255" i="1"/>
  <c r="O1947" i="1"/>
  <c r="O513" i="1"/>
  <c r="O2588" i="1"/>
  <c r="O1681" i="1"/>
  <c r="O2230" i="1"/>
  <c r="O376" i="1"/>
  <c r="O1838" i="1"/>
  <c r="O1259" i="1"/>
  <c r="O1313" i="1"/>
  <c r="O1857" i="1"/>
  <c r="O1712" i="1"/>
  <c r="O1227" i="1"/>
  <c r="O489" i="1"/>
  <c r="O865" i="1"/>
  <c r="O117" i="1"/>
  <c r="O1039" i="1"/>
  <c r="O2259" i="1"/>
  <c r="O571" i="1"/>
  <c r="O1516" i="1"/>
  <c r="O101" i="1"/>
  <c r="O3393" i="1"/>
  <c r="O585" i="1"/>
  <c r="O1876" i="1"/>
  <c r="O201" i="1"/>
  <c r="O3675" i="1"/>
  <c r="O634" i="1"/>
  <c r="O985" i="1"/>
  <c r="O2421" i="1"/>
  <c r="O2673" i="1"/>
  <c r="O1012" i="1"/>
  <c r="O3109" i="1"/>
  <c r="O2165" i="1"/>
  <c r="O1192" i="1"/>
  <c r="O2693" i="1"/>
  <c r="O2263" i="1"/>
  <c r="O1999" i="1"/>
  <c r="O1990" i="1"/>
  <c r="O2755" i="1"/>
  <c r="O858" i="1"/>
  <c r="O1422" i="1"/>
  <c r="O3982" i="1"/>
  <c r="O4001" i="1"/>
  <c r="O536" i="1"/>
  <c r="O1189" i="1"/>
  <c r="O98" i="1"/>
  <c r="O345" i="1"/>
  <c r="O2377" i="1"/>
  <c r="O1455" i="1"/>
  <c r="O4005" i="1"/>
  <c r="O452" i="1"/>
  <c r="O3141" i="1"/>
  <c r="O159" i="1"/>
  <c r="O1047" i="1"/>
  <c r="O2782" i="1"/>
  <c r="O906" i="1"/>
  <c r="O1676" i="1"/>
  <c r="O1021" i="1"/>
  <c r="O703" i="1"/>
  <c r="O1138" i="1"/>
  <c r="O410" i="1"/>
  <c r="O551" i="1"/>
  <c r="O2162" i="1"/>
  <c r="O2058" i="1"/>
  <c r="O1522" i="1"/>
  <c r="O976" i="1"/>
  <c r="O1699" i="1"/>
  <c r="O1445" i="1"/>
  <c r="O2484" i="1"/>
  <c r="O1659" i="1"/>
  <c r="O882" i="1"/>
  <c r="O2285" i="1"/>
  <c r="O2971" i="1"/>
  <c r="O165" i="1"/>
  <c r="O888" i="1"/>
  <c r="O743" i="1"/>
  <c r="O1041" i="1"/>
  <c r="O1069" i="1"/>
  <c r="O239" i="1"/>
  <c r="O2062" i="1"/>
  <c r="O891" i="1"/>
  <c r="O2580" i="1"/>
  <c r="O684" i="1"/>
  <c r="O1595" i="1"/>
  <c r="O927" i="1"/>
  <c r="O752" i="1"/>
  <c r="O2088" i="1"/>
  <c r="O1306" i="1"/>
  <c r="O651" i="1"/>
  <c r="O3108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1" i="1"/>
  <c r="O3119" i="1"/>
  <c r="O3478" i="1"/>
  <c r="O3479" i="1"/>
  <c r="O3208" i="1"/>
  <c r="O3939" i="1"/>
  <c r="O3667" i="1"/>
  <c r="O3560" i="1"/>
  <c r="O2824" i="1"/>
  <c r="O3139" i="1"/>
  <c r="O3669" i="1"/>
  <c r="O2467" i="1"/>
  <c r="O3916" i="1"/>
  <c r="O3254" i="1"/>
  <c r="O3567" i="1"/>
  <c r="O2720" i="1"/>
  <c r="O3608" i="1"/>
  <c r="O2975" i="1"/>
  <c r="O3401" i="1"/>
  <c r="O3136" i="1"/>
  <c r="O2079" i="1"/>
  <c r="O3924" i="1"/>
  <c r="O3953" i="1"/>
  <c r="O2745" i="1"/>
  <c r="O3322" i="1"/>
  <c r="O3926" i="1"/>
  <c r="O2758" i="1"/>
  <c r="O1089" i="1"/>
  <c r="O3917" i="1"/>
  <c r="O2459" i="1"/>
  <c r="O821" i="1"/>
  <c r="O3477" i="1"/>
  <c r="O3190" i="1"/>
  <c r="O2457" i="1"/>
  <c r="O2601" i="1"/>
  <c r="O2997" i="1"/>
  <c r="O3666" i="1"/>
  <c r="O1888" i="1"/>
  <c r="O3951" i="1"/>
  <c r="O3925" i="1"/>
  <c r="O3937" i="1"/>
  <c r="O3914" i="1"/>
  <c r="O3954" i="1"/>
  <c r="O3199" i="1"/>
  <c r="O3913" i="1"/>
  <c r="O3929" i="1"/>
  <c r="O3664" i="1"/>
  <c r="O3623" i="1"/>
  <c r="O3923" i="1"/>
  <c r="O3920" i="1"/>
  <c r="O3480" i="1"/>
  <c r="O2050" i="1"/>
  <c r="O3035" i="1"/>
  <c r="O3931" i="1"/>
  <c r="O3934" i="1"/>
  <c r="O3918" i="1"/>
  <c r="O3912" i="1"/>
  <c r="O523" i="1"/>
  <c r="O1258" i="1"/>
  <c r="O2412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4" i="1"/>
  <c r="O3587" i="1"/>
  <c r="O3295" i="1"/>
  <c r="O3947" i="1"/>
  <c r="O3029" i="1"/>
  <c r="O3308" i="1"/>
  <c r="O3927" i="1"/>
  <c r="O2793" i="1"/>
  <c r="O3935" i="1"/>
  <c r="O2407" i="1"/>
  <c r="O3140" i="1"/>
  <c r="O3384" i="1"/>
  <c r="O3945" i="1"/>
  <c r="O2721" i="1"/>
  <c r="O3948" i="1"/>
  <c r="O3952" i="1"/>
  <c r="O3665" i="1"/>
  <c r="O3248" i="1"/>
  <c r="O3589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6" i="1"/>
  <c r="O3457" i="1"/>
  <c r="O3524" i="1"/>
  <c r="O3906" i="1"/>
  <c r="O3661" i="1"/>
  <c r="O2857" i="1"/>
  <c r="O3911" i="1"/>
  <c r="O3240" i="1"/>
  <c r="O3007" i="1"/>
  <c r="O3125" i="1"/>
  <c r="O3899" i="1"/>
  <c r="O1822" i="1"/>
  <c r="O3898" i="1"/>
  <c r="O3893" i="1"/>
  <c r="O3907" i="1"/>
  <c r="O2531" i="1"/>
  <c r="O3135" i="1"/>
  <c r="O3360" i="1"/>
  <c r="O3293" i="1"/>
  <c r="O3157" i="1"/>
  <c r="O3224" i="1"/>
  <c r="O3940" i="1"/>
  <c r="O3176" i="1"/>
  <c r="O3526" i="1"/>
  <c r="O3138" i="1"/>
  <c r="O962" i="1"/>
  <c r="O2802" i="1"/>
  <c r="O1424" i="1"/>
  <c r="O3919" i="1"/>
  <c r="O1716" i="1"/>
  <c r="O3185" i="1"/>
  <c r="O3072" i="1"/>
  <c r="O2941" i="1"/>
  <c r="O2668" i="1"/>
  <c r="O1764" i="1"/>
  <c r="O2548" i="1"/>
  <c r="O3253" i="1"/>
  <c r="O2962" i="1"/>
  <c r="O3392" i="1"/>
  <c r="O3950" i="1"/>
  <c r="O3586" i="1"/>
  <c r="O3159" i="1"/>
  <c r="O3475" i="1"/>
  <c r="O3904" i="1"/>
  <c r="O2044" i="1"/>
  <c r="O3903" i="1"/>
  <c r="O3660" i="1"/>
  <c r="O3908" i="1"/>
  <c r="O3905" i="1"/>
  <c r="O2341" i="1"/>
  <c r="O1299" i="1"/>
  <c r="O3910" i="1"/>
  <c r="O3607" i="1"/>
  <c r="O2961" i="1"/>
  <c r="O2867" i="1"/>
  <c r="O3198" i="1"/>
  <c r="O3894" i="1"/>
  <c r="O3663" i="1"/>
  <c r="O3909" i="1"/>
  <c r="O2788" i="1"/>
  <c r="O1624" i="1"/>
  <c r="O2095" i="1"/>
  <c r="O1907" i="1"/>
  <c r="O1421" i="1"/>
  <c r="O1002" i="1"/>
  <c r="O836" i="1"/>
  <c r="O533" i="1"/>
  <c r="O2222" i="1"/>
  <c r="O1980" i="1"/>
  <c r="O1087" i="1"/>
  <c r="O2358" i="1"/>
  <c r="O2635" i="1"/>
  <c r="O2344" i="1"/>
  <c r="O1148" i="1"/>
  <c r="O760" i="1"/>
  <c r="O688" i="1"/>
  <c r="O702" i="1"/>
  <c r="O2046" i="1"/>
  <c r="O1913" i="1"/>
  <c r="O2261" i="1"/>
  <c r="O998" i="1"/>
  <c r="O918" i="1"/>
  <c r="O2490" i="1"/>
  <c r="O2238" i="1"/>
  <c r="O624" i="1"/>
  <c r="O833" i="1"/>
  <c r="O1747" i="1"/>
  <c r="O1317" i="1"/>
  <c r="O975" i="1"/>
  <c r="O676" i="1"/>
  <c r="O504" i="1"/>
  <c r="O1308" i="1"/>
  <c r="O731" i="1"/>
  <c r="O1895" i="1"/>
  <c r="O1698" i="1"/>
  <c r="O1213" i="1"/>
  <c r="O2664" i="1"/>
  <c r="O2312" i="1"/>
  <c r="O1969" i="1"/>
  <c r="O2529" i="1"/>
  <c r="O1686" i="1"/>
  <c r="O2226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2" i="1"/>
  <c r="O1894" i="1"/>
  <c r="O1931" i="1"/>
  <c r="O1630" i="1"/>
  <c r="O715" i="1"/>
  <c r="O2144" i="1"/>
  <c r="O1415" i="1"/>
  <c r="O933" i="1"/>
  <c r="O1977" i="1"/>
  <c r="O1405" i="1"/>
  <c r="O2239" i="1"/>
  <c r="O123" i="1"/>
  <c r="O3868" i="1"/>
  <c r="O2488" i="1"/>
  <c r="O780" i="1"/>
  <c r="O2792" i="1"/>
  <c r="O3467" i="1"/>
  <c r="O1507" i="1"/>
  <c r="O1982" i="1"/>
  <c r="O1730" i="1"/>
  <c r="O2567" i="1"/>
  <c r="O723" i="1"/>
  <c r="O1732" i="1"/>
  <c r="O2865" i="1"/>
  <c r="O3584" i="1"/>
  <c r="O2130" i="1"/>
  <c r="O3856" i="1"/>
  <c r="O1689" i="1"/>
  <c r="O3857" i="1"/>
  <c r="O2944" i="1"/>
  <c r="O1137" i="1"/>
  <c r="O3523" i="1"/>
  <c r="O3655" i="1"/>
  <c r="O3272" i="1"/>
  <c r="O2178" i="1"/>
  <c r="O3885" i="1"/>
  <c r="O3870" i="1"/>
  <c r="O2692" i="1"/>
  <c r="O3866" i="1"/>
  <c r="O3175" i="1"/>
  <c r="O3368" i="1"/>
  <c r="O2314" i="1"/>
  <c r="O3873" i="1"/>
  <c r="O3292" i="1"/>
  <c r="O1925" i="1"/>
  <c r="O3498" i="1"/>
  <c r="O3028" i="1"/>
  <c r="O2136" i="1"/>
  <c r="O3197" i="1"/>
  <c r="O3359" i="1"/>
  <c r="O2938" i="1"/>
  <c r="O3874" i="1"/>
  <c r="O3658" i="1"/>
  <c r="O2547" i="1"/>
  <c r="O3358" i="1"/>
  <c r="O2628" i="1"/>
  <c r="O1787" i="1"/>
  <c r="O3657" i="1"/>
  <c r="O2431" i="1"/>
  <c r="O3863" i="1"/>
  <c r="O3878" i="1"/>
  <c r="O3889" i="1"/>
  <c r="O3875" i="1"/>
  <c r="O3864" i="1"/>
  <c r="O3656" i="1"/>
  <c r="O3098" i="1"/>
  <c r="O3442" i="1"/>
  <c r="O2437" i="1"/>
  <c r="O3455" i="1"/>
  <c r="O3659" i="1"/>
  <c r="O3879" i="1"/>
  <c r="O2166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75" i="1"/>
  <c r="O1050" i="1"/>
  <c r="O1037" i="1"/>
  <c r="O2251" i="1"/>
  <c r="O1109" i="1"/>
  <c r="O811" i="1"/>
  <c r="O3017" i="1"/>
  <c r="O2414" i="1"/>
  <c r="O595" i="1"/>
  <c r="O1800" i="1"/>
  <c r="O893" i="1"/>
  <c r="O4115" i="1"/>
  <c r="O1767" i="1"/>
  <c r="O2990" i="1"/>
  <c r="O2291" i="1"/>
  <c r="O546" i="1"/>
  <c r="O2408" i="1"/>
  <c r="O2430" i="1"/>
  <c r="O1942" i="1"/>
  <c r="O2250" i="1"/>
  <c r="O394" i="1"/>
  <c r="O2814" i="1"/>
  <c r="O2544" i="1"/>
  <c r="O2376" i="1"/>
  <c r="O1334" i="1"/>
  <c r="O613" i="1"/>
  <c r="O2127" i="1"/>
  <c r="O1091" i="1"/>
  <c r="O744" i="1"/>
  <c r="O1922" i="1"/>
  <c r="O1198" i="1"/>
  <c r="O2401" i="1"/>
  <c r="O2075" i="1"/>
  <c r="O3192" i="1"/>
  <c r="O3345" i="1"/>
  <c r="O2026" i="1"/>
  <c r="O3107" i="1"/>
  <c r="O518" i="1"/>
  <c r="O3346" i="1"/>
  <c r="O2375" i="1"/>
  <c r="O661" i="1"/>
  <c r="O1281" i="1"/>
  <c r="O930" i="1"/>
  <c r="O1793" i="1"/>
  <c r="O3220" i="1"/>
  <c r="O745" i="1"/>
  <c r="O1745" i="1"/>
  <c r="O2003" i="1"/>
  <c r="O1097" i="1"/>
  <c r="O1085" i="1"/>
  <c r="O820" i="1"/>
  <c r="O2606" i="1"/>
  <c r="O2633" i="1"/>
  <c r="O627" i="1"/>
  <c r="O2778" i="1"/>
  <c r="O3476" i="1"/>
  <c r="O3340" i="1"/>
  <c r="O2426" i="1"/>
  <c r="O3896" i="1"/>
  <c r="O1027" i="1"/>
  <c r="O3901" i="1"/>
  <c r="O2666" i="1"/>
  <c r="O748" i="1"/>
  <c r="O3895" i="1"/>
  <c r="O3420" i="1"/>
  <c r="O1998" i="1"/>
  <c r="O1439" i="1"/>
  <c r="O2842" i="1"/>
  <c r="O2454" i="1"/>
  <c r="O1556" i="1"/>
  <c r="O1831" i="1"/>
  <c r="O1883" i="1"/>
  <c r="O842" i="1"/>
  <c r="O416" i="1"/>
  <c r="O1705" i="1"/>
  <c r="O522" i="1"/>
  <c r="O2330" i="1"/>
  <c r="O2677" i="1"/>
  <c r="O2313" i="1"/>
  <c r="O616" i="1"/>
  <c r="O2659" i="1"/>
  <c r="O729" i="1"/>
  <c r="O1955" i="1"/>
  <c r="O2355" i="1"/>
  <c r="O1859" i="1"/>
  <c r="O2379" i="1"/>
  <c r="O1870" i="1"/>
  <c r="O1700" i="1"/>
  <c r="O588" i="1"/>
  <c r="O2081" i="1"/>
  <c r="O2365" i="1"/>
  <c r="O400" i="1"/>
  <c r="O1545" i="1"/>
  <c r="O1481" i="1"/>
  <c r="O2836" i="1"/>
  <c r="O759" i="1"/>
  <c r="O2179" i="1"/>
  <c r="O454" i="1"/>
  <c r="O2450" i="1"/>
  <c r="O515" i="1"/>
  <c r="O555" i="1"/>
  <c r="O1879" i="1"/>
  <c r="O1558" i="1"/>
  <c r="O1003" i="1"/>
  <c r="O1339" i="1"/>
  <c r="O2359" i="1"/>
  <c r="O3823" i="1"/>
  <c r="O2118" i="1"/>
  <c r="O3519" i="1"/>
  <c r="O1609" i="1"/>
  <c r="O3602" i="1"/>
  <c r="O3070" i="1"/>
  <c r="O3516" i="1"/>
  <c r="O2220" i="1"/>
  <c r="O3828" i="1"/>
  <c r="O2790" i="1"/>
  <c r="O1212" i="1"/>
  <c r="O2951" i="1"/>
  <c r="O3352" i="1"/>
  <c r="O3399" i="1"/>
  <c r="O3271" i="1"/>
  <c r="O3838" i="1"/>
  <c r="O3840" i="1"/>
  <c r="O3829" i="1"/>
  <c r="O3564" i="1"/>
  <c r="O2351" i="1"/>
  <c r="O1416" i="1"/>
  <c r="O1438" i="1"/>
  <c r="O2316" i="1"/>
  <c r="O2157" i="1"/>
  <c r="O1112" i="1"/>
  <c r="O2212" i="1"/>
  <c r="O1448" i="1"/>
  <c r="O1288" i="1"/>
  <c r="O1816" i="1"/>
  <c r="O460" i="1"/>
  <c r="O679" i="1"/>
  <c r="O2527" i="1"/>
  <c r="O1656" i="1"/>
  <c r="O2252" i="1"/>
  <c r="O755" i="1"/>
  <c r="O2629" i="1"/>
  <c r="O952" i="1"/>
  <c r="O2119" i="1"/>
  <c r="O2227" i="1"/>
  <c r="O1616" i="1"/>
  <c r="O1635" i="1"/>
  <c r="O3493" i="1"/>
  <c r="O2134" i="1"/>
  <c r="O3300" i="1"/>
  <c r="O3330" i="1"/>
  <c r="O389" i="1"/>
  <c r="O3177" i="1"/>
  <c r="O2728" i="1"/>
  <c r="O1190" i="1"/>
  <c r="O243" i="1"/>
  <c r="O3529" i="1"/>
  <c r="O1571" i="1"/>
  <c r="O2563" i="1"/>
  <c r="O3242" i="1"/>
  <c r="O3559" i="1"/>
  <c r="O3121" i="1"/>
  <c r="O29" i="1"/>
  <c r="O2893" i="1"/>
  <c r="O2924" i="1"/>
  <c r="O1266" i="1"/>
  <c r="O1861" i="1"/>
  <c r="O1757" i="1"/>
  <c r="O2837" i="1"/>
  <c r="O1420" i="1"/>
  <c r="O2020" i="1"/>
  <c r="O1578" i="1"/>
  <c r="O2579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5" i="1"/>
  <c r="O3891" i="1"/>
  <c r="O2126" i="1"/>
  <c r="O1495" i="1"/>
  <c r="O3273" i="1"/>
  <c r="O3662" i="1"/>
  <c r="O1749" i="1"/>
  <c r="O3419" i="1"/>
  <c r="O3294" i="1"/>
  <c r="O2667" i="1"/>
  <c r="O3041" i="1"/>
  <c r="O3622" i="1"/>
  <c r="O3902" i="1"/>
  <c r="O3900" i="1"/>
  <c r="O3189" i="1"/>
  <c r="O3892" i="1"/>
  <c r="O3897" i="1"/>
  <c r="O2542" i="1"/>
  <c r="O2926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6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4" i="1"/>
  <c r="O1473" i="1"/>
  <c r="O895" i="1"/>
  <c r="O1320" i="1"/>
  <c r="O2064" i="1"/>
  <c r="O1413" i="1"/>
  <c r="O1553" i="1"/>
  <c r="O757" i="1"/>
  <c r="O382" i="1"/>
  <c r="O995" i="1"/>
  <c r="O2070" i="1"/>
  <c r="O1278" i="1"/>
  <c r="O1706" i="1"/>
  <c r="O2586" i="1"/>
  <c r="O1559" i="1"/>
  <c r="O1010" i="1"/>
  <c r="O1338" i="1"/>
  <c r="O2449" i="1"/>
  <c r="O1771" i="1"/>
  <c r="O2154" i="1"/>
  <c r="O639" i="1"/>
  <c r="O2324" i="1"/>
  <c r="O1158" i="1"/>
  <c r="O1743" i="1"/>
  <c r="O1802" i="1"/>
  <c r="O464" i="1"/>
  <c r="O1272" i="1"/>
  <c r="O1897" i="1"/>
  <c r="O1817" i="1"/>
  <c r="O2843" i="1"/>
  <c r="O900" i="1"/>
  <c r="O1128" i="1"/>
  <c r="O1435" i="1"/>
  <c r="O170" i="1"/>
  <c r="O1981" i="1"/>
  <c r="O2159" i="1"/>
  <c r="O1890" i="1"/>
  <c r="O839" i="1"/>
  <c r="O2862" i="1"/>
  <c r="O2833" i="1"/>
  <c r="O3288" i="1"/>
  <c r="O3093" i="1"/>
  <c r="O2432" i="1"/>
  <c r="O3517" i="1"/>
  <c r="O838" i="1"/>
  <c r="O3413" i="1"/>
  <c r="O2925" i="1"/>
  <c r="O3173" i="1"/>
  <c r="O3415" i="1"/>
  <c r="O1824" i="1"/>
  <c r="O3471" i="1"/>
  <c r="O3120" i="1"/>
  <c r="O2700" i="1"/>
  <c r="O3309" i="1"/>
  <c r="O537" i="1"/>
  <c r="O3063" i="1"/>
  <c r="O2028" i="1"/>
  <c r="O2627" i="1"/>
  <c r="O3826" i="1"/>
  <c r="O2597" i="1"/>
  <c r="O2937" i="1"/>
  <c r="O2591" i="1"/>
  <c r="O1226" i="1"/>
  <c r="O3651" i="1"/>
  <c r="O1621" i="1"/>
  <c r="O3621" i="1"/>
  <c r="O3834" i="1"/>
  <c r="O2756" i="1"/>
  <c r="O3086" i="1"/>
  <c r="O3286" i="1"/>
  <c r="O3367" i="1"/>
  <c r="O3620" i="1"/>
  <c r="O3092" i="1"/>
  <c r="O2107" i="1"/>
  <c r="O395" i="1"/>
  <c r="O422" i="1"/>
  <c r="O3400" i="1"/>
  <c r="O3174" i="1"/>
  <c r="O2705" i="1"/>
  <c r="O1165" i="1"/>
  <c r="O1459" i="1"/>
  <c r="O1052" i="1"/>
  <c r="O1411" i="1"/>
  <c r="O1577" i="1"/>
  <c r="O2994" i="1"/>
  <c r="O378" i="1"/>
  <c r="O3018" i="1"/>
  <c r="O2568" i="1"/>
  <c r="O1275" i="1"/>
  <c r="O2364" i="1"/>
  <c r="O1108" i="1"/>
  <c r="O1297" i="1"/>
  <c r="O1989" i="1"/>
  <c r="O968" i="1"/>
  <c r="O1702" i="1"/>
  <c r="O237" i="1"/>
  <c r="O2035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8" i="1"/>
  <c r="O485" i="1"/>
  <c r="O23" i="1"/>
  <c r="O150" i="1"/>
  <c r="O562" i="1"/>
  <c r="O662" i="1"/>
  <c r="O2743" i="1"/>
  <c r="O303" i="1"/>
  <c r="O1790" i="1"/>
  <c r="O1921" i="1"/>
  <c r="O2258" i="1"/>
  <c r="O2260" i="1"/>
  <c r="O1910" i="1"/>
  <c r="O2342" i="1"/>
  <c r="O2491" i="1"/>
  <c r="O1243" i="1"/>
  <c r="O1195" i="1"/>
  <c r="O926" i="1"/>
  <c r="O3505" i="1"/>
  <c r="O1987" i="1"/>
  <c r="O2429" i="1"/>
  <c r="O2826" i="1"/>
  <c r="O2739" i="1"/>
  <c r="O1720" i="1"/>
  <c r="O2343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1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6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71" i="1"/>
  <c r="O501" i="1"/>
  <c r="O2747" i="1"/>
  <c r="O1000" i="1"/>
  <c r="O1475" i="1"/>
  <c r="O1088" i="1"/>
  <c r="O1295" i="1"/>
  <c r="O3171" i="1"/>
  <c r="O3082" i="1"/>
  <c r="O2063" i="1"/>
  <c r="O3184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96" i="1"/>
  <c r="O3991" i="1"/>
  <c r="O2847" i="1"/>
  <c r="O3684" i="1"/>
  <c r="O3999" i="1"/>
  <c r="O3347" i="1"/>
  <c r="O3483" i="1"/>
  <c r="O2882" i="1"/>
  <c r="O3958" i="1"/>
  <c r="O3969" i="1"/>
  <c r="O3106" i="1"/>
  <c r="O4003" i="1"/>
  <c r="O4009" i="1"/>
  <c r="O3422" i="1"/>
  <c r="O3257" i="1"/>
  <c r="O3986" i="1"/>
  <c r="O3975" i="1"/>
  <c r="O4007" i="1"/>
  <c r="O2279" i="1"/>
  <c r="O3627" i="1"/>
  <c r="O4017" i="1"/>
  <c r="O3084" i="1"/>
  <c r="O3959" i="1"/>
  <c r="O4018" i="1"/>
  <c r="O4010" i="1"/>
  <c r="O1645" i="1"/>
  <c r="O2535" i="1"/>
  <c r="O3142" i="1"/>
  <c r="O3978" i="1"/>
  <c r="O3181" i="1"/>
  <c r="O4004" i="1"/>
  <c r="O2998" i="1"/>
  <c r="O3297" i="1"/>
  <c r="O3530" i="1"/>
  <c r="O3987" i="1"/>
  <c r="O2818" i="1"/>
  <c r="O4002" i="1"/>
  <c r="O3961" i="1"/>
  <c r="O3973" i="1"/>
  <c r="O3256" i="1"/>
  <c r="O2052" i="1"/>
  <c r="O3201" i="1"/>
  <c r="O2727" i="1"/>
  <c r="O3558" i="1"/>
  <c r="O2475" i="1"/>
  <c r="O3974" i="1"/>
  <c r="O2334" i="1"/>
  <c r="O2706" i="1"/>
  <c r="O3385" i="1"/>
  <c r="O3955" i="1"/>
  <c r="O3423" i="1"/>
  <c r="O3997" i="1"/>
  <c r="O3299" i="1"/>
  <c r="O3610" i="1"/>
  <c r="O3972" i="1"/>
  <c r="O3534" i="1"/>
  <c r="O3960" i="1"/>
  <c r="O3998" i="1"/>
  <c r="O3981" i="1"/>
  <c r="O3970" i="1"/>
  <c r="O2969" i="1"/>
  <c r="O3265" i="1"/>
  <c r="O2966" i="1"/>
  <c r="O3794" i="1"/>
  <c r="O2264" i="1"/>
  <c r="O2160" i="1"/>
  <c r="O1065" i="1"/>
  <c r="O3379" i="1"/>
  <c r="O2710" i="1"/>
  <c r="O3795" i="1"/>
  <c r="O3022" i="1"/>
  <c r="O3808" i="1"/>
  <c r="O3412" i="1"/>
  <c r="O2711" i="1"/>
  <c r="O2812" i="1"/>
  <c r="O3577" i="1"/>
  <c r="O3821" i="1"/>
  <c r="O3576" i="1"/>
  <c r="O3818" i="1"/>
  <c r="O1704" i="1"/>
  <c r="O3647" i="1"/>
  <c r="O3649" i="1"/>
  <c r="O3556" i="1"/>
  <c r="O2832" i="1"/>
  <c r="O3648" i="1"/>
  <c r="O3790" i="1"/>
  <c r="O3643" i="1"/>
  <c r="O3644" i="1"/>
  <c r="O1901" i="1"/>
  <c r="O3444" i="1"/>
  <c r="O3618" i="1"/>
  <c r="O3619" i="1"/>
  <c r="O3799" i="1"/>
  <c r="O3397" i="1"/>
  <c r="O2215" i="1"/>
  <c r="O3314" i="1"/>
  <c r="O3809" i="1"/>
  <c r="O3283" i="1"/>
  <c r="O3800" i="1"/>
  <c r="O3515" i="1"/>
  <c r="O834" i="1"/>
  <c r="O282" i="1"/>
  <c r="O200" i="1"/>
  <c r="O1469" i="1"/>
  <c r="O786" i="1"/>
  <c r="O802" i="1"/>
  <c r="O672" i="1"/>
  <c r="O2729" i="1"/>
  <c r="O666" i="1"/>
  <c r="O521" i="1"/>
  <c r="O630" i="1"/>
  <c r="O2461" i="1"/>
  <c r="O1217" i="1"/>
  <c r="O231" i="1"/>
  <c r="O2640" i="1"/>
  <c r="O1622" i="1"/>
  <c r="O357" i="1"/>
  <c r="O1073" i="1"/>
  <c r="O272" i="1"/>
  <c r="O792" i="1"/>
  <c r="O867" i="1"/>
  <c r="O1450" i="1"/>
  <c r="O1754" i="1"/>
  <c r="O1778" i="1"/>
  <c r="O2198" i="1"/>
  <c r="O1707" i="1"/>
  <c r="O2234" i="1"/>
  <c r="O1809" i="1"/>
  <c r="O2151" i="1"/>
  <c r="O2329" i="1"/>
  <c r="O2558" i="1"/>
  <c r="O705" i="1"/>
  <c r="O1912" i="1"/>
  <c r="O1182" i="1"/>
  <c r="O1647" i="1"/>
  <c r="O1443" i="1"/>
  <c r="O2188" i="1"/>
  <c r="O704" i="1"/>
  <c r="O2763" i="1"/>
  <c r="O1911" i="1"/>
  <c r="O1237" i="1"/>
  <c r="O2357" i="1"/>
  <c r="O2203" i="1"/>
  <c r="O1284" i="1"/>
  <c r="O1851" i="1"/>
  <c r="O2469" i="1"/>
  <c r="O2097" i="1"/>
  <c r="O1486" i="1"/>
  <c r="O1209" i="1"/>
  <c r="O2590" i="1"/>
  <c r="O2665" i="1"/>
  <c r="O2493" i="1"/>
  <c r="O331" i="1"/>
  <c r="O2085" i="1"/>
  <c r="O1934" i="1"/>
  <c r="O1017" i="1"/>
  <c r="O1239" i="1"/>
  <c r="O2308" i="1"/>
  <c r="O831" i="1"/>
  <c r="O2528" i="1"/>
  <c r="O2863" i="1"/>
  <c r="O3169" i="1"/>
  <c r="O3801" i="1"/>
  <c r="O3783" i="1"/>
  <c r="O3811" i="1"/>
  <c r="O3380" i="1"/>
  <c r="O3781" i="1"/>
  <c r="O3791" i="1"/>
  <c r="O2373" i="1"/>
  <c r="O3195" i="1"/>
  <c r="O3777" i="1"/>
  <c r="O3820" i="1"/>
  <c r="O3776" i="1"/>
  <c r="O2956" i="1"/>
  <c r="O2388" i="1"/>
  <c r="O3789" i="1"/>
  <c r="O1983" i="1"/>
  <c r="O3817" i="1"/>
  <c r="O3226" i="1"/>
  <c r="O3778" i="1"/>
  <c r="O550" i="1"/>
  <c r="O1184" i="1"/>
  <c r="O2129" i="1"/>
  <c r="O878" i="1"/>
  <c r="O844" i="1"/>
  <c r="O1236" i="1"/>
  <c r="O1301" i="1"/>
  <c r="O1268" i="1"/>
  <c r="O972" i="1"/>
  <c r="O955" i="1"/>
  <c r="O1235" i="1"/>
  <c r="O1171" i="1"/>
  <c r="O810" i="1"/>
  <c r="O1832" i="1"/>
  <c r="O399" i="1"/>
  <c r="O3388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0" i="1"/>
  <c r="O1555" i="1"/>
  <c r="O3779" i="1"/>
  <c r="O3196" i="1"/>
  <c r="O3792" i="1"/>
  <c r="O3782" i="1"/>
  <c r="O3131" i="1"/>
  <c r="O3784" i="1"/>
  <c r="O3081" i="1"/>
  <c r="O3284" i="1"/>
  <c r="O3034" i="1"/>
  <c r="O3246" i="1"/>
  <c r="O2910" i="1"/>
  <c r="O3785" i="1"/>
  <c r="O3810" i="1"/>
  <c r="O3802" i="1"/>
  <c r="O3780" i="1"/>
  <c r="O3803" i="1"/>
  <c r="O3796" i="1"/>
  <c r="O3815" i="1"/>
  <c r="O2873" i="1"/>
  <c r="O3269" i="1"/>
  <c r="O2652" i="1"/>
  <c r="O3641" i="1"/>
  <c r="O3579" i="1"/>
  <c r="O3804" i="1"/>
  <c r="O3281" i="1"/>
  <c r="O3578" i="1"/>
  <c r="O2219" i="1"/>
  <c r="O2931" i="1"/>
  <c r="O3575" i="1"/>
  <c r="O3819" i="1"/>
  <c r="O3398" i="1"/>
  <c r="O3282" i="1"/>
  <c r="O3805" i="1"/>
  <c r="O3642" i="1"/>
  <c r="O1963" i="1"/>
  <c r="O812" i="1"/>
  <c r="O3172" i="1"/>
  <c r="O2242" i="1"/>
  <c r="O3162" i="1"/>
  <c r="O1412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2" i="1"/>
  <c r="O3957" i="1"/>
  <c r="O17" i="1"/>
  <c r="O1860" i="1"/>
  <c r="O1835" i="1"/>
  <c r="O192" i="1"/>
  <c r="O3354" i="1"/>
  <c r="O3111" i="1"/>
  <c r="O3077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7" i="1"/>
  <c r="O2360" i="1"/>
  <c r="O1714" i="1"/>
  <c r="O1598" i="1"/>
  <c r="O1453" i="1"/>
  <c r="O658" i="1"/>
  <c r="O374" i="1"/>
  <c r="O1937" i="1"/>
  <c r="O2307" i="1"/>
  <c r="O1423" i="1"/>
  <c r="O2282" i="1"/>
  <c r="O3053" i="1"/>
  <c r="O2874" i="1"/>
  <c r="O3252" i="1"/>
  <c r="O2002" i="1"/>
  <c r="O3351" i="1"/>
  <c r="O2466" i="1"/>
  <c r="O3514" i="1"/>
  <c r="O3786" i="1"/>
  <c r="O3797" i="1"/>
  <c r="O3205" i="1"/>
  <c r="O3645" i="1"/>
  <c r="O790" i="1"/>
  <c r="O3355" i="1"/>
  <c r="O3411" i="1"/>
  <c r="O3336" i="1"/>
  <c r="O3646" i="1"/>
  <c r="O3209" i="1"/>
  <c r="O1434" i="1"/>
  <c r="O997" i="1"/>
  <c r="O3395" i="1"/>
  <c r="O3822" i="1"/>
  <c r="O3213" i="1"/>
  <c r="O2055" i="1"/>
  <c r="O1418" i="1"/>
  <c r="O195" i="1"/>
  <c r="O2254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1" i="1"/>
  <c r="O3361" i="1"/>
  <c r="O2500" i="1"/>
  <c r="O3932" i="1"/>
  <c r="O2442" i="1"/>
  <c r="O1988" i="1"/>
  <c r="O2462" i="1"/>
  <c r="O3042" i="1"/>
  <c r="O3261" i="1"/>
  <c r="O3099" i="1"/>
  <c r="O3949" i="1"/>
  <c r="O3943" i="1"/>
  <c r="O2637" i="1"/>
  <c r="O2777" i="1"/>
  <c r="O3928" i="1"/>
  <c r="O2891" i="1"/>
  <c r="O2315" i="1"/>
  <c r="O3528" i="1"/>
  <c r="O2929" i="1"/>
  <c r="O3115" i="1"/>
  <c r="O3936" i="1"/>
  <c r="O3353" i="1"/>
  <c r="O3421" i="1"/>
  <c r="O3165" i="1"/>
  <c r="O3321" i="1"/>
  <c r="O3941" i="1"/>
  <c r="O3137" i="1"/>
  <c r="O3369" i="1"/>
  <c r="O2354" i="1"/>
  <c r="O3624" i="1"/>
  <c r="O1841" i="1"/>
  <c r="O3921" i="1"/>
  <c r="O3930" i="1"/>
  <c r="O3668" i="1"/>
  <c r="O2620" i="1"/>
  <c r="O3030" i="1"/>
  <c r="O2021" i="1"/>
  <c r="O3527" i="1"/>
  <c r="O2131" i="1"/>
  <c r="O3262" i="1"/>
  <c r="O3915" i="1"/>
  <c r="O2173" i="1"/>
  <c r="O2229" i="1"/>
  <c r="O2253" i="1"/>
  <c r="O913" i="1"/>
  <c r="O1129" i="1"/>
  <c r="O1574" i="1"/>
  <c r="O2232" i="1"/>
  <c r="O1862" i="1"/>
  <c r="O1538" i="1"/>
  <c r="O1498" i="1"/>
  <c r="O1863" i="1"/>
  <c r="O1803" i="1"/>
  <c r="O656" i="1"/>
  <c r="O3193" i="1"/>
  <c r="O2501" i="1"/>
  <c r="O2391" i="1"/>
  <c r="O816" i="1"/>
  <c r="O1161" i="1"/>
  <c r="O1033" i="1"/>
  <c r="O2168" i="1"/>
  <c r="O2537" i="1"/>
  <c r="O1529" i="1"/>
  <c r="O576" i="1"/>
  <c r="O2249" i="1"/>
  <c r="O2722" i="1"/>
  <c r="O1442" i="1"/>
  <c r="O970" i="1"/>
  <c r="O1238" i="1"/>
  <c r="O1672" i="1"/>
  <c r="O1625" i="1"/>
  <c r="O726" i="1"/>
  <c r="O1048" i="1"/>
  <c r="O1388" i="1"/>
  <c r="O2033" i="1"/>
  <c r="O2593" i="1"/>
  <c r="O1274" i="1"/>
  <c r="O2480" i="1"/>
  <c r="O677" i="1"/>
  <c r="O1126" i="1"/>
  <c r="O2878" i="1"/>
  <c r="O2371" i="1"/>
  <c r="O1019" i="1"/>
  <c r="O3076" i="1"/>
  <c r="O2486" i="1"/>
  <c r="O1514" i="1"/>
  <c r="O1801" i="1"/>
  <c r="O1726" i="1"/>
  <c r="O740" i="1"/>
  <c r="O1637" i="1"/>
  <c r="O1560" i="1"/>
  <c r="O1451" i="1"/>
  <c r="O1591" i="1"/>
  <c r="O1582" i="1"/>
  <c r="O2155" i="1"/>
  <c r="O1946" i="1"/>
  <c r="O2694" i="1"/>
  <c r="O2435" i="1"/>
  <c r="O1727" i="1"/>
  <c r="O1348" i="1"/>
  <c r="O1658" i="1"/>
  <c r="O3548" i="1"/>
  <c r="O4091" i="1"/>
  <c r="O4095" i="1"/>
  <c r="O3386" i="1"/>
  <c r="O1738" i="1"/>
  <c r="O4065" i="1"/>
  <c r="O4089" i="1"/>
  <c r="O3217" i="1"/>
  <c r="O3600" i="1"/>
  <c r="O2829" i="1"/>
  <c r="O4076" i="1"/>
  <c r="O3154" i="1"/>
  <c r="O4061" i="1"/>
  <c r="O2746" i="1"/>
  <c r="O2850" i="1"/>
  <c r="O3033" i="1"/>
  <c r="O890" i="1"/>
  <c r="O4098" i="1"/>
  <c r="O3364" i="1"/>
  <c r="O2885" i="1"/>
  <c r="O3188" i="1"/>
  <c r="O3258" i="1"/>
  <c r="O3462" i="1"/>
  <c r="O3343" i="1"/>
  <c r="O4087" i="1"/>
  <c r="O3324" i="1"/>
  <c r="O2671" i="1"/>
  <c r="O967" i="1"/>
  <c r="O3002" i="1"/>
  <c r="O2495" i="1"/>
  <c r="O2704" i="1"/>
  <c r="O4079" i="1"/>
  <c r="O2386" i="1"/>
  <c r="O2879" i="1"/>
  <c r="O3562" i="1"/>
  <c r="O4024" i="1"/>
  <c r="O2549" i="1"/>
  <c r="O3233" i="1"/>
  <c r="O3390" i="1"/>
  <c r="O1607" i="1"/>
  <c r="O4070" i="1"/>
  <c r="O2900" i="1"/>
  <c r="O1936" i="1"/>
  <c r="O2992" i="1"/>
  <c r="O3060" i="1"/>
  <c r="O3552" i="1"/>
  <c r="O3594" i="1"/>
  <c r="O4034" i="1"/>
  <c r="O2257" i="1"/>
  <c r="O3452" i="1"/>
  <c r="O2876" i="1"/>
  <c r="O2687" i="1"/>
  <c r="O3429" i="1"/>
  <c r="O4031" i="1"/>
  <c r="O3441" i="1"/>
  <c r="O2576" i="1"/>
  <c r="O2638" i="1"/>
  <c r="O2827" i="1"/>
  <c r="O4053" i="1"/>
  <c r="O1427" i="1"/>
  <c r="O3570" i="1"/>
  <c r="O3425" i="1"/>
  <c r="O3348" i="1"/>
  <c r="O3204" i="1"/>
  <c r="O2577" i="1"/>
  <c r="O2622" i="1"/>
  <c r="O3632" i="1"/>
  <c r="O2886" i="1"/>
  <c r="O3460" i="1"/>
  <c r="O3687" i="1"/>
  <c r="O2541" i="1"/>
  <c r="O1875" i="1"/>
  <c r="O3631" i="1"/>
  <c r="O3688" i="1"/>
  <c r="O2585" i="1"/>
  <c r="O3036" i="1"/>
  <c r="O2724" i="1"/>
  <c r="O2152" i="1"/>
  <c r="O3275" i="1"/>
  <c r="O2534" i="1"/>
  <c r="O3062" i="1"/>
  <c r="O2679" i="1"/>
  <c r="O2845" i="1"/>
  <c r="O330" i="1"/>
  <c r="O177" i="1"/>
  <c r="O1364" i="1"/>
  <c r="O1744" i="1"/>
  <c r="O2368" i="1"/>
  <c r="O823" i="1"/>
  <c r="O713" i="1"/>
  <c r="O2471" i="1"/>
  <c r="O1470" i="1"/>
  <c r="O1667" i="1"/>
  <c r="O1626" i="1"/>
  <c r="O1395" i="1"/>
  <c r="O2191" i="1"/>
  <c r="O1920" i="1"/>
  <c r="O1309" i="1"/>
  <c r="O814" i="1"/>
  <c r="O1633" i="1"/>
  <c r="O3689" i="1"/>
  <c r="O197" i="1"/>
  <c r="O4080" i="1"/>
  <c r="O3144" i="1"/>
  <c r="O4032" i="1"/>
  <c r="O3633" i="1"/>
  <c r="O2296" i="1"/>
  <c r="O3439" i="1"/>
  <c r="O3436" i="1"/>
  <c r="O4020" i="1"/>
  <c r="O2284" i="1"/>
  <c r="O2039" i="1"/>
  <c r="O2595" i="1"/>
  <c r="O4047" i="1"/>
  <c r="O2514" i="1"/>
  <c r="O2171" i="1"/>
  <c r="O2869" i="1"/>
  <c r="O4028" i="1"/>
  <c r="O4054" i="1"/>
  <c r="O4019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0" i="1"/>
  <c r="O1425" i="1"/>
  <c r="O2383" i="1"/>
  <c r="O1160" i="1"/>
  <c r="O1464" i="1"/>
  <c r="O1146" i="1"/>
  <c r="O1152" i="1"/>
  <c r="O42" i="1"/>
  <c r="O343" i="1"/>
  <c r="O598" i="1"/>
  <c r="O1688" i="1"/>
  <c r="O308" i="1"/>
  <c r="O2370" i="1"/>
  <c r="O230" i="1"/>
  <c r="O732" i="1"/>
  <c r="O775" i="1"/>
  <c r="O1504" i="1"/>
  <c r="O2353" i="1"/>
  <c r="O2145" i="1"/>
  <c r="O491" i="1"/>
  <c r="O130" i="1"/>
  <c r="O690" i="1"/>
  <c r="O157" i="1"/>
  <c r="O2038" i="1"/>
  <c r="O2680" i="1"/>
  <c r="O363" i="1"/>
  <c r="O880" i="1"/>
  <c r="O1537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8" i="1"/>
  <c r="O2101" i="1"/>
  <c r="O2196" i="1"/>
  <c r="O1250" i="1"/>
  <c r="O71" i="1"/>
  <c r="O311" i="1"/>
  <c r="O260" i="1"/>
  <c r="O2300" i="1"/>
  <c r="O2350" i="1"/>
  <c r="O381" i="1"/>
  <c r="O1478" i="1"/>
  <c r="O758" i="1"/>
  <c r="O1932" i="1"/>
  <c r="O475" i="1"/>
  <c r="O565" i="1"/>
  <c r="O1113" i="1"/>
  <c r="O528" i="1"/>
  <c r="O2497" i="1"/>
  <c r="O806" i="1"/>
  <c r="O1333" i="1"/>
  <c r="O2565" i="1"/>
  <c r="O2444" i="1"/>
  <c r="O3202" i="1"/>
  <c r="O3341" i="1"/>
  <c r="O4110" i="1"/>
  <c r="O3692" i="1"/>
  <c r="O4038" i="1"/>
  <c r="O4033" i="1"/>
  <c r="O3613" i="1"/>
  <c r="O2717" i="1"/>
  <c r="O2813" i="1"/>
  <c r="O4022" i="1"/>
  <c r="O935" i="1"/>
  <c r="O2610" i="1"/>
  <c r="O798" i="1"/>
  <c r="O3538" i="1"/>
  <c r="O193" i="1"/>
  <c r="O2978" i="1"/>
  <c r="O3004" i="1"/>
  <c r="O3039" i="1"/>
  <c r="O2815" i="1"/>
  <c r="O909" i="1"/>
  <c r="O3630" i="1"/>
  <c r="O2551" i="1"/>
  <c r="O3443" i="1"/>
  <c r="O2184" i="1"/>
  <c r="O2092" i="1"/>
  <c r="O3117" i="1"/>
  <c r="O3210" i="1"/>
  <c r="O648" i="1"/>
  <c r="O2781" i="1"/>
  <c r="O1828" i="1"/>
  <c r="O4062" i="1"/>
  <c r="O3251" i="1"/>
  <c r="O2701" i="1"/>
  <c r="O2589" i="1"/>
  <c r="O3301" i="1"/>
  <c r="O3073" i="1"/>
  <c r="O3066" i="1"/>
  <c r="O1031" i="1"/>
  <c r="O636" i="1"/>
  <c r="O2470" i="1"/>
  <c r="O2237" i="1"/>
  <c r="O2397" i="1"/>
  <c r="O3426" i="1"/>
  <c r="O3302" i="1"/>
  <c r="O2472" i="1"/>
  <c r="O1995" i="1"/>
  <c r="O1986" i="1"/>
  <c r="O2871" i="1"/>
  <c r="O1961" i="1"/>
  <c r="O2849" i="1"/>
  <c r="O971" i="1"/>
  <c r="O3502" i="1"/>
  <c r="O2236" i="1"/>
  <c r="O1718" i="1"/>
  <c r="O3333" i="1"/>
  <c r="O855" i="1"/>
  <c r="O3406" i="1"/>
  <c r="O941" i="1"/>
  <c r="O3537" i="1"/>
  <c r="O1110" i="1"/>
  <c r="O2658" i="1"/>
  <c r="O1219" i="1"/>
  <c r="O4029" i="1"/>
  <c r="O2848" i="1"/>
  <c r="O2734" i="1"/>
  <c r="O3703" i="1"/>
  <c r="O2066" i="1"/>
  <c r="O3591" i="1"/>
  <c r="O3064" i="1"/>
  <c r="O3545" i="1"/>
  <c r="O3090" i="1"/>
  <c r="O97" i="1"/>
  <c r="O3404" i="1"/>
  <c r="O4021" i="1"/>
  <c r="O2323" i="1"/>
  <c r="O4026" i="1"/>
  <c r="O478" i="1"/>
  <c r="O3547" i="1"/>
  <c r="O2785" i="1"/>
  <c r="O2552" i="1"/>
  <c r="O3536" i="1"/>
  <c r="O2647" i="1"/>
  <c r="O2939" i="1"/>
  <c r="O3013" i="1"/>
  <c r="O2562" i="1"/>
  <c r="O3306" i="1"/>
  <c r="O4114" i="1"/>
  <c r="O1628" i="1"/>
  <c r="O3152" i="1"/>
  <c r="O2897" i="1"/>
  <c r="O3326" i="1"/>
  <c r="O4100" i="1"/>
  <c r="O884" i="1"/>
  <c r="O4039" i="1"/>
  <c r="O1125" i="1"/>
  <c r="O358" i="1"/>
  <c r="O1740" i="1"/>
  <c r="O2180" i="1"/>
  <c r="O1394" i="1"/>
  <c r="O1399" i="1"/>
  <c r="O1752" i="1"/>
  <c r="O719" i="1"/>
  <c r="O854" i="1"/>
  <c r="O747" i="1"/>
  <c r="O1059" i="1"/>
  <c r="O1316" i="1"/>
  <c r="O1042" i="1"/>
  <c r="O1904" i="1"/>
  <c r="O1224" i="1"/>
  <c r="O1830" i="1"/>
  <c r="O1157" i="1"/>
  <c r="O534" i="1"/>
  <c r="O1636" i="1"/>
  <c r="O2216" i="1"/>
  <c r="O142" i="1"/>
  <c r="O1409" i="1"/>
  <c r="O1512" i="1"/>
  <c r="O813" i="1"/>
  <c r="O1774" i="1"/>
  <c r="O879" i="1"/>
  <c r="O1759" i="1"/>
  <c r="O695" i="1"/>
  <c r="O1540" i="1"/>
  <c r="O1080" i="1"/>
  <c r="O1792" i="1"/>
  <c r="O1576" i="1"/>
  <c r="O1665" i="1"/>
  <c r="O1204" i="1"/>
  <c r="O2121" i="1"/>
  <c r="O2643" i="1"/>
  <c r="O914" i="1"/>
  <c r="O1619" i="1"/>
  <c r="O1221" i="1"/>
  <c r="O2372" i="1"/>
  <c r="O1468" i="1"/>
  <c r="O456" i="1"/>
  <c r="O3061" i="1"/>
  <c r="O929" i="1"/>
  <c r="O4077" i="1"/>
  <c r="O3025" i="1"/>
  <c r="O3122" i="1"/>
  <c r="O2609" i="1"/>
  <c r="O4052" i="1"/>
  <c r="O1849" i="1"/>
  <c r="O1971" i="1"/>
  <c r="O2255" i="1"/>
  <c r="O3100" i="1"/>
  <c r="O1652" i="1"/>
  <c r="O3686" i="1"/>
  <c r="O3434" i="1"/>
  <c r="O1618" i="1"/>
  <c r="O2916" i="1"/>
  <c r="O4107" i="1"/>
  <c r="O2877" i="1"/>
  <c r="O4073" i="1"/>
  <c r="O1680" i="1"/>
  <c r="O1144" i="1"/>
  <c r="O643" i="1"/>
  <c r="O1361" i="1"/>
  <c r="O309" i="1"/>
  <c r="O1169" i="1"/>
  <c r="O1013" i="1"/>
  <c r="O593" i="1"/>
  <c r="O234" i="1"/>
  <c r="O1905" i="1"/>
  <c r="O1136" i="1"/>
  <c r="O594" i="1"/>
  <c r="O418" i="1"/>
  <c r="O525" i="1"/>
  <c r="O1293" i="1"/>
  <c r="O1510" i="1"/>
  <c r="O1432" i="1"/>
  <c r="O273" i="1"/>
  <c r="O1866" i="1"/>
  <c r="O2205" i="1"/>
  <c r="O2105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7" i="1"/>
  <c r="O574" i="1"/>
  <c r="O1820" i="1"/>
  <c r="O898" i="1"/>
  <c r="O349" i="1"/>
  <c r="O1083" i="1"/>
  <c r="O1457" i="1"/>
  <c r="O582" i="1"/>
  <c r="O1604" i="1"/>
  <c r="O1666" i="1"/>
  <c r="O1246" i="1"/>
  <c r="O856" i="1"/>
  <c r="O516" i="1"/>
  <c r="O1675" i="1"/>
  <c r="O827" i="1"/>
  <c r="O1959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11" i="1"/>
  <c r="O727" i="1"/>
  <c r="O2538" i="1"/>
  <c r="O1723" i="1"/>
  <c r="O2616" i="1"/>
  <c r="O2856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4" i="1"/>
  <c r="O2298" i="1"/>
  <c r="O1270" i="1"/>
  <c r="O2630" i="1"/>
  <c r="O953" i="1"/>
  <c r="O1613" i="1"/>
  <c r="O1703" i="1"/>
  <c r="O1755" i="1"/>
  <c r="O2009" i="1"/>
  <c r="O1249" i="1"/>
  <c r="O618" i="1"/>
  <c r="O2270" i="1"/>
  <c r="O1696" i="1"/>
  <c r="O2646" i="1"/>
  <c r="O1690" i="1"/>
  <c r="O2648" i="1"/>
  <c r="O1447" i="1"/>
  <c r="O2201" i="1"/>
  <c r="O2080" i="1"/>
  <c r="O2718" i="1"/>
  <c r="O829" i="1"/>
  <c r="O2456" i="1"/>
  <c r="O1642" i="1"/>
  <c r="O2243" i="1"/>
  <c r="O2041" i="1"/>
  <c r="O1133" i="1"/>
  <c r="O1018" i="1"/>
  <c r="O1377" i="1"/>
  <c r="O1102" i="1"/>
  <c r="O1177" i="1"/>
  <c r="O2904" i="1"/>
  <c r="O1610" i="1"/>
  <c r="O514" i="1"/>
  <c r="O805" i="1"/>
  <c r="O1291" i="1"/>
  <c r="O1446" i="1"/>
  <c r="O991" i="1"/>
  <c r="O2231" i="1"/>
  <c r="O1225" i="1"/>
  <c r="O2545" i="1"/>
  <c r="O2024" i="1"/>
  <c r="O1733" i="1"/>
  <c r="O1071" i="1"/>
  <c r="O2074" i="1"/>
  <c r="O1379" i="1"/>
  <c r="O1164" i="1"/>
  <c r="O1101" i="1"/>
  <c r="O2048" i="1"/>
  <c r="O1527" i="1"/>
  <c r="O1782" i="1"/>
  <c r="O2082" i="1"/>
  <c r="O1884" i="1"/>
  <c r="O696" i="1"/>
  <c r="O1273" i="1"/>
  <c r="O761" i="1"/>
  <c r="O1045" i="1"/>
  <c r="O2286" i="1"/>
  <c r="O859" i="1"/>
  <c r="O1493" i="1"/>
  <c r="O1657" i="1"/>
  <c r="O2276" i="1"/>
  <c r="O2411" i="1"/>
  <c r="O2317" i="1"/>
  <c r="O1141" i="1"/>
  <c r="O1984" i="1"/>
  <c r="O2872" i="1"/>
  <c r="O2327" i="1"/>
  <c r="O1900" i="1"/>
  <c r="O1369" i="1"/>
  <c r="O1561" i="1"/>
  <c r="O848" i="1"/>
  <c r="O835" i="1"/>
  <c r="O2605" i="1"/>
  <c r="O1846" i="1"/>
  <c r="O1505" i="1"/>
  <c r="O1300" i="1"/>
  <c r="O1398" i="1"/>
  <c r="O1926" i="1"/>
  <c r="O1015" i="1"/>
  <c r="O1914" i="1"/>
  <c r="O1833" i="1"/>
  <c r="O1402" i="1"/>
  <c r="O2061" i="1"/>
  <c r="O635" i="1"/>
  <c r="O2071" i="1"/>
  <c r="O2271" i="1"/>
  <c r="O2682" i="1"/>
  <c r="O2043" i="1"/>
  <c r="O2477" i="1"/>
  <c r="O2393" i="1"/>
  <c r="O2056" i="1"/>
  <c r="O2864" i="1"/>
  <c r="O1245" i="1"/>
  <c r="O2208" i="1"/>
  <c r="O724" i="1"/>
  <c r="O1573" i="1"/>
  <c r="O476" i="1"/>
  <c r="O1915" i="1"/>
  <c r="O2587" i="1"/>
  <c r="O2695" i="1"/>
  <c r="O725" i="1"/>
  <c r="O1811" i="1"/>
  <c r="O2310" i="1"/>
  <c r="O2583" i="1"/>
  <c r="O1472" i="1"/>
  <c r="O506" i="1"/>
  <c r="O1562" i="1"/>
  <c r="O2546" i="1"/>
  <c r="O1511" i="1"/>
  <c r="O2972" i="1"/>
  <c r="O1205" i="1"/>
  <c r="O2000" i="1"/>
  <c r="O1318" i="1"/>
  <c r="O1579" i="1"/>
  <c r="O2385" i="1"/>
  <c r="O711" i="1"/>
  <c r="O1466" i="1"/>
  <c r="O2801" i="1"/>
  <c r="O977" i="1"/>
  <c r="O268" i="1"/>
  <c r="O1310" i="1"/>
  <c r="O2102" i="1"/>
  <c r="O1858" i="1"/>
  <c r="O2982" i="1"/>
  <c r="O1796" i="1"/>
  <c r="O1917" i="1"/>
  <c r="O1789" i="1"/>
  <c r="O741" i="1"/>
  <c r="O680" i="1"/>
  <c r="O2268" i="1"/>
  <c r="O1116" i="1"/>
  <c r="O1541" i="1"/>
  <c r="O1655" i="1"/>
  <c r="O2032" i="1"/>
  <c r="O1121" i="1"/>
  <c r="O1670" i="1"/>
  <c r="O2903" i="1"/>
  <c r="O1954" i="1"/>
  <c r="O2425" i="1"/>
  <c r="O1919" i="1"/>
  <c r="O2289" i="1"/>
  <c r="O2294" i="1"/>
  <c r="O1758" i="1"/>
  <c r="O2150" i="1"/>
  <c r="O2487" i="1"/>
  <c r="O2540" i="1"/>
  <c r="O2076" i="1"/>
  <c r="O2772" i="1"/>
  <c r="O2519" i="1"/>
  <c r="O720" i="1"/>
  <c r="O1040" i="1"/>
  <c r="O1605" i="1"/>
  <c r="O2221" i="1"/>
  <c r="O2572" i="1"/>
  <c r="O2387" i="1"/>
  <c r="O2523" i="1"/>
  <c r="O2669" i="1"/>
  <c r="O692" i="1"/>
  <c r="O1149" i="1"/>
  <c r="O1854" i="1"/>
  <c r="O1244" i="1"/>
  <c r="O1542" i="1"/>
  <c r="O596" i="1"/>
  <c r="O1494" i="1"/>
  <c r="O2783" i="1"/>
  <c r="O2295" i="1"/>
  <c r="O1868" i="1"/>
  <c r="O1194" i="1"/>
  <c r="O1886" i="1"/>
  <c r="O2809" i="1"/>
  <c r="O2828" i="1"/>
  <c r="O1843" i="1"/>
  <c r="O1772" i="1"/>
  <c r="O1933" i="1"/>
  <c r="O1814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4" i="1"/>
  <c r="O1107" i="1"/>
  <c r="O1368" i="1"/>
  <c r="O2008" i="1"/>
  <c r="O2006" i="1"/>
  <c r="O1826" i="1"/>
  <c r="O2304" i="1"/>
  <c r="O2090" i="1"/>
  <c r="O1279" i="1"/>
  <c r="O1631" i="1"/>
  <c r="O2366" i="1"/>
  <c r="O1661" i="1"/>
  <c r="O1533" i="1"/>
  <c r="O685" i="1"/>
  <c r="O2995" i="1"/>
  <c r="O1490" i="1"/>
  <c r="O2400" i="1"/>
  <c r="O2084" i="1"/>
  <c r="O2367" i="1"/>
  <c r="O1456" i="1"/>
  <c r="O2636" i="1"/>
  <c r="O1520" i="1"/>
  <c r="O1708" i="1"/>
  <c r="O1331" i="1"/>
  <c r="O2023" i="1"/>
  <c r="O1878" i="1"/>
  <c r="O1891" i="1"/>
  <c r="O2604" i="1"/>
  <c r="O2135" i="1"/>
  <c r="O1230" i="1"/>
  <c r="O707" i="1"/>
  <c r="O2650" i="1"/>
  <c r="O1441" i="1"/>
  <c r="O919" i="1"/>
  <c r="O2012" i="1"/>
  <c r="O2539" i="1"/>
  <c r="O1612" i="1"/>
  <c r="O2190" i="1"/>
  <c r="O2256" i="1"/>
  <c r="O2571" i="1"/>
  <c r="O863" i="1"/>
  <c r="O1852" i="1"/>
  <c r="O2933" i="1"/>
  <c r="O2218" i="1"/>
  <c r="O1668" i="1"/>
  <c r="O2510" i="1"/>
  <c r="O2787" i="1"/>
  <c r="O2199" i="1"/>
  <c r="O1055" i="1"/>
  <c r="O2054" i="1"/>
  <c r="O1709" i="1"/>
  <c r="O2901" i="1"/>
  <c r="O2266" i="1"/>
  <c r="O208" i="1"/>
  <c r="O1813" i="1"/>
  <c r="O2339" i="1"/>
  <c r="O1646" i="1"/>
  <c r="O2078" i="1"/>
  <c r="O2482" i="1"/>
  <c r="O1032" i="1"/>
  <c r="O1046" i="1"/>
  <c r="O1729" i="1"/>
  <c r="O1781" i="1"/>
  <c r="O86" i="1"/>
  <c r="O2670" i="1"/>
  <c r="O2326" i="1"/>
  <c r="O1410" i="1"/>
  <c r="O1673" i="1"/>
  <c r="O2702" i="1"/>
  <c r="O2653" i="1"/>
  <c r="O2349" i="1"/>
  <c r="O2240" i="1"/>
  <c r="O1837" i="1"/>
  <c r="O2287" i="1"/>
  <c r="O2273" i="1"/>
  <c r="O1176" i="1"/>
  <c r="O1766" i="1"/>
  <c r="O1958" i="1"/>
  <c r="O2681" i="1"/>
  <c r="O1518" i="1"/>
  <c r="O982" i="1"/>
  <c r="O709" i="1"/>
  <c r="O3127" i="1"/>
  <c r="O2479" i="1"/>
  <c r="O2098" i="1"/>
  <c r="O2683" i="1"/>
  <c r="O2336" i="1"/>
  <c r="O2104" i="1"/>
  <c r="O1590" i="1"/>
  <c r="O1471" i="1"/>
  <c r="O1414" i="1"/>
  <c r="O1312" i="1"/>
  <c r="O819" i="1"/>
  <c r="O2569" i="1"/>
  <c r="O2968" i="1"/>
  <c r="O1154" i="1"/>
  <c r="O1180" i="1"/>
  <c r="O2213" i="1"/>
  <c r="O1683" i="1"/>
  <c r="O1452" i="1"/>
  <c r="O1893" i="1"/>
  <c r="O1519" i="1"/>
  <c r="O2235" i="1"/>
  <c r="O1669" i="1"/>
  <c r="O2278" i="1"/>
  <c r="O2346" i="1"/>
  <c r="O3490" i="1"/>
  <c r="O1839" i="1"/>
  <c r="O1328" i="1"/>
  <c r="O1674" i="1"/>
  <c r="O1436" i="1"/>
  <c r="O2709" i="1"/>
  <c r="O1344" i="1"/>
  <c r="O2614" i="1"/>
  <c r="O2464" i="1"/>
  <c r="O1554" i="1"/>
  <c r="O2031" i="1"/>
  <c r="O1429" i="1"/>
  <c r="O905" i="1"/>
  <c r="O2204" i="1"/>
  <c r="O1695" i="1"/>
  <c r="O1634" i="1"/>
  <c r="O1509" i="1"/>
  <c r="O2419" i="1"/>
  <c r="O1887" i="1"/>
  <c r="O2262" i="1"/>
  <c r="O657" i="1"/>
  <c r="O1461" i="1"/>
  <c r="O2361" i="1"/>
  <c r="O1565" i="1"/>
  <c r="O1502" i="1"/>
  <c r="O1521" i="1"/>
  <c r="O1305" i="1"/>
  <c r="O1918" i="1"/>
  <c r="O4027" i="1"/>
  <c r="O3628" i="1"/>
  <c r="O3699" i="1"/>
  <c r="O781" i="1"/>
  <c r="O3150" i="1"/>
  <c r="O1985" i="1"/>
  <c r="O1492" i="1"/>
  <c r="O2192" i="1"/>
  <c r="O4025" i="1"/>
  <c r="O2390" i="1"/>
  <c r="O2945" i="1"/>
  <c r="O3690" i="1"/>
  <c r="O3259" i="1"/>
  <c r="O4081" i="1"/>
  <c r="O3485" i="1"/>
  <c r="O4040" i="1"/>
  <c r="O2448" i="1"/>
  <c r="O3704" i="1"/>
  <c r="O2697" i="1"/>
  <c r="O3387" i="1"/>
  <c r="O204" i="1"/>
  <c r="O2478" i="1"/>
  <c r="O2684" i="1"/>
  <c r="O2661" i="1"/>
  <c r="O2492" i="1"/>
  <c r="O1896" i="1"/>
  <c r="O1648" i="1"/>
  <c r="O1036" i="1"/>
  <c r="O1117" i="1"/>
  <c r="O1780" i="1"/>
  <c r="O2089" i="1"/>
  <c r="O1524" i="1"/>
  <c r="O2905" i="1"/>
  <c r="O1449" i="1"/>
  <c r="O828" i="1"/>
  <c r="O2928" i="1"/>
  <c r="O2423" i="1"/>
  <c r="O2515" i="1"/>
  <c r="O2228" i="1"/>
  <c r="O1517" i="1"/>
  <c r="O2328" i="1"/>
  <c r="O2142" i="1"/>
  <c r="O2919" i="1"/>
  <c r="O1396" i="1"/>
  <c r="O1531" i="1"/>
  <c r="O1231" i="1"/>
  <c r="O1241" i="1"/>
  <c r="O3211" i="1"/>
  <c r="O2331" i="1"/>
  <c r="O590" i="1"/>
  <c r="O1864" i="1"/>
  <c r="O1784" i="1"/>
  <c r="O1437" i="1"/>
  <c r="O2269" i="1"/>
  <c r="O1285" i="1"/>
  <c r="O1349" i="1"/>
  <c r="O2318" i="1"/>
  <c r="O1118" i="1"/>
  <c r="O2797" i="1"/>
  <c r="O1178" i="1"/>
  <c r="O1465" i="1"/>
  <c r="O1391" i="1"/>
  <c r="O1970" i="1"/>
  <c r="O158" i="1"/>
  <c r="O2200" i="1"/>
  <c r="O2730" i="1"/>
  <c r="O1362" i="1"/>
  <c r="O1326" i="1"/>
  <c r="O1515" i="1"/>
  <c r="O1798" i="1"/>
  <c r="O1070" i="1"/>
  <c r="O1694" i="1"/>
  <c r="O2592" i="1"/>
  <c r="O2093" i="1"/>
  <c r="O1463" i="1"/>
  <c r="O2183" i="1"/>
  <c r="O2754" i="1"/>
  <c r="O1581" i="1"/>
  <c r="O1965" i="1"/>
  <c r="O1953" i="1"/>
  <c r="O1834" i="1"/>
  <c r="O2288" i="1"/>
  <c r="O1957" i="1"/>
  <c r="O2617" i="1"/>
  <c r="O631" i="1"/>
  <c r="O1874" i="1"/>
  <c r="O701" i="1"/>
  <c r="O1386" i="1"/>
  <c r="O2207" i="1"/>
  <c r="O1319" i="1"/>
  <c r="O2233" i="1"/>
  <c r="O2744" i="1"/>
  <c r="O1417" i="1"/>
  <c r="O1173" i="1"/>
  <c r="O2013" i="1"/>
  <c r="O1222" i="1"/>
  <c r="O1248" i="1"/>
  <c r="O2774" i="1"/>
  <c r="O1587" i="1"/>
  <c r="O1892" i="1"/>
  <c r="O1951" i="1"/>
  <c r="O2789" i="1"/>
  <c r="O3147" i="1"/>
  <c r="O2581" i="1"/>
  <c r="O3056" i="1"/>
  <c r="O4092" i="1"/>
  <c r="O2735" i="1"/>
  <c r="O3464" i="1"/>
  <c r="O3546" i="1"/>
  <c r="O3031" i="1"/>
  <c r="O2883" i="1"/>
  <c r="O2460" i="1"/>
  <c r="O2796" i="1"/>
  <c r="O4042" i="1"/>
  <c r="O3145" i="1"/>
  <c r="O4088" i="1"/>
  <c r="O4096" i="1"/>
  <c r="O3553" i="1"/>
  <c r="O2967" i="1"/>
  <c r="O3432" i="1"/>
  <c r="O1143" i="1"/>
  <c r="O2656" i="1"/>
  <c r="O1007" i="1"/>
  <c r="O2170" i="1"/>
  <c r="O2621" i="1"/>
  <c r="O1145" i="1"/>
  <c r="O1563" i="1"/>
  <c r="O2516" i="1"/>
  <c r="O1229" i="1"/>
  <c r="O1356" i="1"/>
  <c r="O2073" i="1"/>
  <c r="O1247" i="1"/>
  <c r="O1168" i="1"/>
  <c r="O2678" i="1"/>
  <c r="O2169" i="1"/>
  <c r="O1186" i="1"/>
  <c r="O2100" i="1"/>
  <c r="O851" i="1"/>
  <c r="O699" i="1"/>
  <c r="O1750" i="1"/>
  <c r="O1265" i="1"/>
  <c r="O2281" i="1"/>
  <c r="O1916" i="1"/>
  <c r="O2116" i="1"/>
  <c r="O1072" i="1"/>
  <c r="O1094" i="1"/>
  <c r="O1710" i="1"/>
  <c r="O1899" i="1"/>
  <c r="O794" i="1"/>
  <c r="O1592" i="1"/>
  <c r="O1692" i="1"/>
  <c r="O502" i="1"/>
  <c r="O1564" i="1"/>
  <c r="O1191" i="1"/>
  <c r="O1871" i="1"/>
  <c r="O2067" i="1"/>
  <c r="O2248" i="1"/>
  <c r="O1550" i="1"/>
  <c r="O938" i="1"/>
  <c r="O2799" i="1"/>
  <c r="O2686" i="1"/>
  <c r="O3089" i="1"/>
  <c r="O4048" i="1"/>
  <c r="O4093" i="1"/>
  <c r="O3363" i="1"/>
  <c r="O1286" i="1"/>
  <c r="O3304" i="1"/>
  <c r="O3550" i="1"/>
  <c r="O3691" i="1"/>
  <c r="O1100" i="1"/>
  <c r="O2337" i="1"/>
  <c r="O2760" i="1"/>
  <c r="O2417" i="1"/>
  <c r="O2737" i="1"/>
  <c r="O4082" i="1"/>
  <c r="O1742" i="1"/>
  <c r="O4066" i="1"/>
  <c r="O3611" i="1"/>
  <c r="O3592" i="1"/>
  <c r="O2713" i="1"/>
  <c r="O2369" i="1"/>
  <c r="O1881" i="1"/>
  <c r="O1962" i="1"/>
  <c r="O2445" i="1"/>
  <c r="O1791" i="1"/>
  <c r="O1821" i="1"/>
  <c r="O1829" i="1"/>
  <c r="O2362" i="1"/>
  <c r="O1972" i="1"/>
  <c r="O1808" i="1"/>
  <c r="O2618" i="1"/>
  <c r="O2303" i="1"/>
  <c r="O2731" i="1"/>
  <c r="O1378" i="1"/>
  <c r="O1076" i="1"/>
  <c r="O1639" i="1"/>
  <c r="O2880" i="1"/>
  <c r="O1119" i="1"/>
  <c r="O2511" i="1"/>
  <c r="O1223" i="1"/>
  <c r="O1185" i="1"/>
  <c r="O2675" i="1"/>
  <c r="O2936" i="1"/>
  <c r="O2649" i="1"/>
  <c r="O2202" i="1"/>
  <c r="O2133" i="1"/>
  <c r="O1467" i="1"/>
  <c r="O2823" i="1"/>
  <c r="O2405" i="1"/>
  <c r="O1867" i="1"/>
  <c r="O84" i="1"/>
  <c r="O1880" i="1"/>
  <c r="O3225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5" i="1"/>
  <c r="O1973" i="1"/>
  <c r="O3435" i="1"/>
  <c r="O3697" i="1"/>
  <c r="O2894" i="1"/>
  <c r="O3551" i="1"/>
  <c r="O3700" i="1"/>
  <c r="O2306" i="1"/>
  <c r="O3146" i="1"/>
  <c r="O3695" i="1"/>
  <c r="O4069" i="1"/>
  <c r="O3243" i="1"/>
  <c r="O2550" i="1"/>
  <c r="O3503" i="1"/>
  <c r="O2902" i="1"/>
  <c r="O3541" i="1"/>
  <c r="O2716" i="1"/>
  <c r="O2106" i="1"/>
  <c r="O3344" i="1"/>
  <c r="O4049" i="1"/>
  <c r="O4071" i="1"/>
  <c r="O4103" i="1"/>
  <c r="O4035" i="1"/>
  <c r="O1855" i="1"/>
  <c r="O2210" i="1"/>
  <c r="O3539" i="1"/>
  <c r="O4050" i="1"/>
  <c r="O2380" i="1"/>
  <c r="O3437" i="1"/>
  <c r="O4036" i="1"/>
  <c r="O4051" i="1"/>
  <c r="O4055" i="1"/>
  <c r="O4023" i="1"/>
  <c r="O4056" i="1"/>
  <c r="O3365" i="1"/>
  <c r="O2644" i="1"/>
  <c r="O3087" i="1"/>
  <c r="O1691" i="1"/>
  <c r="O2895" i="1"/>
  <c r="O4099" i="1"/>
  <c r="O667" i="1"/>
  <c r="O2663" i="1"/>
  <c r="O3307" i="1"/>
  <c r="O3009" i="1"/>
  <c r="O2723" i="1"/>
  <c r="O2452" i="1"/>
  <c r="O3075" i="1"/>
  <c r="O3050" i="1"/>
  <c r="O3431" i="1"/>
  <c r="O2114" i="1"/>
  <c r="O4094" i="1"/>
  <c r="O3614" i="1"/>
  <c r="O3005" i="1"/>
  <c r="O2347" i="1"/>
  <c r="O3020" i="1"/>
  <c r="O3231" i="1"/>
  <c r="O3047" i="1"/>
  <c r="O2993" i="1"/>
  <c r="O1568" i="1"/>
  <c r="O3693" i="1"/>
  <c r="O2374" i="1"/>
  <c r="O2399" i="1"/>
  <c r="O3599" i="1"/>
  <c r="O4090" i="1"/>
  <c r="O3542" i="1"/>
  <c r="O3085" i="1"/>
  <c r="O3168" i="1"/>
  <c r="O3049" i="1"/>
  <c r="O4083" i="1"/>
  <c r="O3238" i="1"/>
  <c r="O2141" i="1"/>
  <c r="O1765" i="1"/>
  <c r="O3486" i="1"/>
  <c r="O3484" i="1"/>
  <c r="O3433" i="1"/>
  <c r="O2543" i="1"/>
  <c r="O2714" i="1"/>
  <c r="O4057" i="1"/>
  <c r="O4067" i="1"/>
  <c r="O3694" i="1"/>
  <c r="O2277" i="1"/>
  <c r="O2639" i="1"/>
  <c r="O2174" i="1"/>
  <c r="O4043" i="1"/>
  <c r="O1715" i="1"/>
  <c r="O2769" i="1"/>
  <c r="O3593" i="1"/>
  <c r="O3501" i="1"/>
  <c r="O3303" i="1"/>
  <c r="O4097" i="1"/>
  <c r="O1976" i="1"/>
  <c r="O4074" i="1"/>
  <c r="O3596" i="1"/>
  <c r="O2984" i="1"/>
  <c r="O3126" i="1"/>
  <c r="O4037" i="1"/>
  <c r="O2045" i="1"/>
  <c r="O3430" i="1"/>
  <c r="O3685" i="1"/>
  <c r="O3427" i="1"/>
  <c r="O4046" i="1"/>
  <c r="O4041" i="1"/>
  <c r="O2742" i="1"/>
  <c r="O4072" i="1"/>
  <c r="O3561" i="1"/>
  <c r="O2556" i="1"/>
  <c r="O2854" i="1"/>
  <c r="O3325" i="1"/>
  <c r="O3450" i="1"/>
  <c r="O3327" i="1"/>
  <c r="O4058" i="1"/>
  <c r="O3067" i="1"/>
  <c r="O2861" i="1"/>
  <c r="O3323" i="1"/>
  <c r="O2753" i="1"/>
  <c r="O2654" i="1"/>
  <c r="O2954" i="1"/>
  <c r="O3500" i="1"/>
  <c r="O3046" i="1"/>
  <c r="O2955" i="1"/>
  <c r="O1346" i="1"/>
  <c r="O2825" i="1"/>
  <c r="O4102" i="1"/>
  <c r="O2582" i="1"/>
  <c r="O2177" i="1"/>
  <c r="O2950" i="1"/>
  <c r="O3101" i="1"/>
  <c r="O2719" i="1"/>
  <c r="O2214" i="1"/>
  <c r="O3010" i="1"/>
  <c r="O1350" i="1"/>
  <c r="O3156" i="1"/>
  <c r="O2557" i="1"/>
  <c r="O2691" i="1"/>
  <c r="O3026" i="1"/>
  <c r="O3371" i="1"/>
  <c r="O4084" i="1"/>
  <c r="O3221" i="1"/>
  <c r="O3151" i="1"/>
  <c r="O2645" i="1"/>
  <c r="O3612" i="1"/>
  <c r="O3597" i="1"/>
  <c r="O3219" i="1"/>
  <c r="O2688" i="1"/>
  <c r="O4085" i="1"/>
  <c r="O2513" i="1"/>
  <c r="O2246" i="1"/>
  <c r="O3540" i="1"/>
  <c r="O2715" i="1"/>
  <c r="O3440" i="1"/>
  <c r="O2970" i="1"/>
  <c r="O3705" i="1"/>
  <c r="O3342" i="1"/>
  <c r="O3629" i="1"/>
  <c r="O3598" i="1"/>
  <c r="O3245" i="1"/>
  <c r="O3203" i="1"/>
  <c r="O1991" i="1"/>
  <c r="O3466" i="1"/>
  <c r="O4105" i="1"/>
  <c r="O3407" i="1"/>
  <c r="O4063" i="1"/>
  <c r="O3696" i="1"/>
  <c r="O3218" i="1"/>
  <c r="O3118" i="1"/>
  <c r="O3059" i="1"/>
  <c r="O3391" i="1"/>
  <c r="O3149" i="1"/>
  <c r="O3074" i="1"/>
  <c r="O584" i="1"/>
  <c r="O4068" i="1"/>
  <c r="O3549" i="1"/>
  <c r="O2915" i="1"/>
  <c r="O4078" i="1"/>
  <c r="O2949" i="1"/>
  <c r="O2625" i="1"/>
  <c r="O4044" i="1"/>
  <c r="O2768" i="1"/>
  <c r="O4075" i="1"/>
  <c r="O2749" i="1"/>
  <c r="O984" i="1"/>
  <c r="O2977" i="1"/>
  <c r="O1373" i="1"/>
  <c r="O1603" i="1"/>
  <c r="O3187" i="1"/>
  <c r="O2840" i="1"/>
  <c r="O2851" i="1"/>
  <c r="O1713" i="1"/>
  <c r="O3451" i="1"/>
  <c r="O3449" i="1"/>
  <c r="O4111" i="1"/>
  <c r="O2940" i="1"/>
  <c r="O3698" i="1"/>
  <c r="O2712" i="1"/>
  <c r="O3102" i="1"/>
  <c r="O1557" i="1"/>
  <c r="O3472" i="1"/>
  <c r="O3702" i="1"/>
  <c r="O4108" i="1"/>
  <c r="O2265" i="1"/>
  <c r="O3103" i="1"/>
  <c r="O4064" i="1"/>
  <c r="O2418" i="1"/>
  <c r="O2473" i="1"/>
  <c r="O2481" i="1"/>
  <c r="O3155" i="1"/>
  <c r="O2914" i="1"/>
  <c r="O2860" i="1"/>
  <c r="O4106" i="1"/>
  <c r="O2690" i="1"/>
  <c r="O3048" i="1"/>
  <c r="O2773" i="1"/>
  <c r="O3394" i="1"/>
  <c r="O3428" i="1"/>
  <c r="O1534" i="1"/>
  <c r="O3366" i="1"/>
  <c r="O2733" i="1"/>
  <c r="O3012" i="1"/>
  <c r="O4045" i="1"/>
  <c r="O3604" i="1"/>
  <c r="O3350" i="1"/>
  <c r="O2498" i="1"/>
  <c r="O2615" i="1"/>
  <c r="O4101" i="1"/>
  <c r="O2163" i="1"/>
  <c r="O4113" i="1"/>
  <c r="O3595" i="1"/>
  <c r="O4086" i="1"/>
  <c r="O2804" i="1"/>
  <c r="O3616" i="1"/>
  <c r="O2489" i="1"/>
  <c r="O3544" i="1"/>
  <c r="O3543" i="1"/>
  <c r="O3311" i="1"/>
  <c r="O4060" i="1"/>
  <c r="O2946" i="1"/>
  <c r="O2923" i="1"/>
  <c r="O3372" i="1"/>
  <c r="O2964" i="1"/>
  <c r="O3461" i="1"/>
  <c r="O3244" i="1"/>
  <c r="O2503" i="1"/>
  <c r="O2468" i="1"/>
  <c r="O2767" i="1"/>
  <c r="O4059" i="1"/>
  <c r="O4030" i="1"/>
  <c r="O3305" i="1"/>
  <c r="O4112" i="1"/>
  <c r="O4104" i="1"/>
  <c r="O3045" i="1"/>
  <c r="O3148" i="1"/>
  <c r="O2555" i="1"/>
  <c r="O1760" i="1"/>
  <c r="O1397" i="1"/>
  <c r="O3332" i="1"/>
  <c r="O3247" i="1"/>
  <c r="O4109" i="1"/>
  <c r="O3170" i="1"/>
  <c r="O3158" i="1"/>
  <c r="O3701" i="1"/>
  <c r="O3615" i="1"/>
  <c r="O625" i="1"/>
  <c r="F3" i="8" l="1"/>
  <c r="H3" i="8" s="1"/>
  <c r="F11" i="8"/>
  <c r="I11" i="8" s="1"/>
  <c r="F7" i="8"/>
  <c r="I7" i="8" s="1"/>
  <c r="F14" i="8"/>
  <c r="H14" i="8" s="1"/>
  <c r="F10" i="8"/>
  <c r="H10" i="8" s="1"/>
  <c r="F6" i="8"/>
  <c r="I6" i="8" s="1"/>
  <c r="F13" i="8"/>
  <c r="G13" i="8" s="1"/>
  <c r="F9" i="8"/>
  <c r="I9" i="8" s="1"/>
  <c r="F5" i="8"/>
  <c r="G5" i="8" s="1"/>
  <c r="F12" i="8"/>
  <c r="I12" i="8" s="1"/>
  <c r="F8" i="8"/>
  <c r="G8" i="8" s="1"/>
  <c r="F4" i="8"/>
  <c r="I4" i="8" s="1"/>
  <c r="H12" i="8" l="1"/>
  <c r="H5" i="8"/>
  <c r="I8" i="8"/>
  <c r="H11" i="8"/>
  <c r="H8" i="8"/>
  <c r="I13" i="8"/>
  <c r="I10" i="8"/>
  <c r="H6" i="8"/>
  <c r="G9" i="8"/>
  <c r="H9" i="8"/>
  <c r="H7" i="8"/>
  <c r="G11" i="8"/>
  <c r="I5" i="8"/>
  <c r="H13" i="8"/>
  <c r="G14" i="8"/>
  <c r="G6" i="8"/>
  <c r="G7" i="8"/>
  <c r="I14" i="8"/>
  <c r="G4" i="8"/>
  <c r="I3" i="8"/>
  <c r="G3" i="8"/>
  <c r="H4" i="8"/>
  <c r="G12" i="8"/>
  <c r="G10" i="8"/>
</calcChain>
</file>

<file path=xl/sharedStrings.xml><?xml version="1.0" encoding="utf-8"?>
<sst xmlns="http://schemas.openxmlformats.org/spreadsheetml/2006/main" count="28544" uniqueCount="8411">
  <si>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</si>
  <si>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</si>
  <si>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</si>
  <si>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</si>
  <si>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</si>
  <si>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</si>
  <si>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</si>
  <si>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</si>
  <si>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</si>
  <si>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</si>
  <si>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</si>
  <si>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</si>
  <si>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</si>
  <si>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</si>
  <si>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</si>
  <si>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</si>
  <si>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</si>
  <si>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</si>
  <si>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</si>
  <si>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</si>
  <si>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</si>
  <si>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</si>
  <si>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</si>
  <si>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</si>
  <si>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</si>
  <si>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</si>
  <si>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</si>
  <si>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</si>
  <si>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</si>
  <si>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</si>
  <si>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</si>
  <si>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</si>
  <si>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</si>
  <si>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</si>
  <si>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</si>
  <si>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</si>
  <si>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</si>
  <si>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</si>
  <si>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</si>
  <si>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</si>
  <si>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</si>
  <si>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</si>
  <si>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</si>
  <si>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</si>
  <si>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</si>
  <si>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</si>
  <si>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</si>
  <si>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</si>
  <si>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</si>
  <si>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</si>
  <si>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</si>
  <si>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</si>
  <si>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</si>
  <si>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</si>
  <si>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</si>
  <si>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</si>
  <si>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</si>
  <si>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</si>
  <si>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</si>
  <si>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</si>
  <si>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</si>
  <si>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</si>
  <si>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</si>
  <si>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</si>
  <si>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</si>
  <si>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</si>
  <si>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</si>
  <si>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</si>
  <si>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</si>
  <si>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</si>
  <si>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</si>
  <si>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</si>
  <si>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</si>
  <si>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</si>
  <si>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</si>
  <si>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</si>
  <si>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</si>
  <si>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</si>
  <si>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</si>
  <si>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</si>
  <si>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</si>
  <si>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</si>
  <si>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</si>
  <si>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</si>
  <si>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</si>
  <si>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</si>
  <si>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</si>
  <si>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</si>
  <si>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</si>
  <si>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</si>
  <si>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</si>
  <si>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</si>
  <si>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</si>
  <si>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</si>
  <si>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</si>
  <si>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</si>
  <si>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</si>
  <si>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</si>
  <si>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</si>
  <si>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</si>
  <si>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</si>
  <si>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</si>
  <si>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</si>
  <si>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</si>
  <si>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</si>
  <si>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</si>
  <si>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</si>
  <si>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</si>
  <si>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</si>
  <si>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</si>
  <si>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</si>
  <si>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</si>
  <si>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</si>
  <si>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</si>
  <si>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</si>
  <si>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</si>
  <si>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</si>
  <si>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</si>
  <si>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</si>
  <si>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</si>
  <si>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</si>
  <si>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</si>
  <si>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</si>
  <si>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</si>
  <si>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</si>
  <si>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</si>
  <si>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</si>
  <si>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</si>
  <si>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</si>
  <si>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</si>
  <si>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</si>
  <si>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</si>
  <si>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</si>
  <si>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</si>
  <si>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</si>
  <si>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</si>
  <si>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</si>
  <si>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</si>
  <si>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</si>
  <si>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</si>
  <si>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</si>
  <si>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</si>
  <si>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</si>
  <si>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</si>
  <si>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</si>
  <si>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</si>
  <si>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</si>
  <si>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</si>
  <si>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</si>
  <si>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</si>
  <si>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</si>
  <si>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</si>
  <si>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</si>
  <si>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</si>
  <si>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</si>
  <si>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</si>
  <si>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</si>
  <si>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</si>
  <si>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</si>
  <si>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</si>
  <si>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</si>
  <si>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</si>
  <si>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</si>
  <si>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</si>
  <si>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</si>
  <si>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</si>
  <si>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</si>
  <si>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</si>
  <si>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</si>
  <si>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</si>
  <si>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</si>
  <si>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</si>
  <si>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</si>
  <si>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</si>
  <si>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</si>
  <si>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</si>
  <si>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</si>
  <si>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</si>
  <si>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</si>
  <si>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</si>
  <si>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</si>
  <si>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</si>
  <si>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</si>
  <si>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</si>
  <si>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</si>
  <si>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</si>
  <si>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</si>
  <si>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</si>
  <si>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</si>
  <si>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</si>
  <si>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</si>
  <si>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</si>
  <si>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</si>
  <si>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</si>
  <si>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</si>
  <si>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</si>
  <si>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</si>
  <si>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</si>
  <si>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</si>
  <si>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</si>
  <si>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</si>
  <si>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</si>
  <si>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</si>
  <si>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</si>
  <si>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</si>
  <si>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</si>
  <si>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</si>
  <si>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</si>
  <si>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</si>
  <si>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</si>
  <si>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</si>
  <si>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</si>
  <si>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</si>
  <si>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</si>
  <si>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</si>
  <si>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</si>
  <si>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</si>
  <si>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</si>
  <si>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</si>
  <si>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</si>
  <si>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</si>
  <si>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</si>
  <si>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</si>
  <si>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</si>
  <si>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</si>
  <si>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</si>
  <si>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</si>
  <si>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</si>
  <si>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</si>
  <si>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</si>
  <si>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</si>
  <si>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</si>
  <si>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</si>
  <si>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</si>
  <si>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</si>
  <si>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</si>
  <si>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</si>
  <si>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</si>
  <si>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</si>
  <si>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</si>
  <si>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</si>
  <si>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</si>
  <si>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</si>
  <si>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</si>
  <si>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</si>
  <si>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</si>
  <si>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</si>
  <si>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</si>
  <si>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</si>
  <si>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</si>
  <si>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</si>
  <si>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</si>
  <si>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</si>
  <si>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</si>
  <si>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</si>
  <si>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</si>
  <si>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</si>
  <si>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</si>
  <si>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</si>
  <si>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</si>
  <si>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</si>
  <si>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</si>
  <si>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</si>
  <si>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</si>
  <si>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</si>
  <si>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</si>
  <si>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</si>
  <si>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</si>
  <si>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</si>
  <si>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</si>
  <si>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</si>
  <si>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</si>
  <si>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</si>
  <si>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</si>
  <si>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</si>
  <si>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</si>
  <si>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</si>
  <si>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</si>
  <si>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</si>
  <si>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</si>
  <si>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</si>
  <si>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</si>
  <si>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</si>
  <si>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</si>
  <si>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</si>
  <si>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</si>
  <si>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</si>
  <si>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</si>
  <si>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</si>
  <si>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</si>
  <si>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</si>
  <si>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</si>
  <si>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</si>
  <si>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</si>
  <si>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</si>
  <si>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</si>
  <si>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</si>
  <si>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</si>
  <si>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</si>
  <si>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</si>
  <si>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</si>
  <si>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</si>
  <si>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</si>
  <si>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</si>
  <si>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</si>
  <si>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</si>
  <si>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</si>
  <si>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</si>
  <si>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</si>
  <si>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</si>
  <si>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</si>
  <si>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</si>
  <si>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</si>
  <si>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</si>
  <si>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</si>
  <si>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</si>
  <si>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</si>
  <si>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</si>
  <si>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</si>
  <si>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</si>
  <si>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</si>
  <si>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</si>
  <si>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</si>
  <si>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</si>
  <si>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</si>
  <si>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</si>
  <si>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</si>
  <si>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</si>
  <si>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</si>
  <si>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</si>
  <si>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</si>
  <si>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</si>
  <si>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</si>
  <si>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</si>
  <si>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</si>
  <si>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</si>
  <si>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</si>
  <si>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</si>
  <si>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</si>
  <si>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</si>
  <si>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</si>
  <si>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</si>
  <si>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</si>
  <si>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</si>
  <si>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</si>
  <si>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</si>
  <si>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</si>
  <si>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</si>
  <si>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</si>
  <si>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</si>
  <si>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</si>
  <si>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</si>
  <si>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</si>
  <si>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</si>
  <si>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</si>
  <si>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</si>
  <si>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</si>
  <si>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</si>
  <si>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</si>
  <si>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</si>
  <si>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</si>
  <si>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</si>
  <si>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</si>
  <si>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</si>
  <si>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</si>
  <si>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</si>
  <si>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</si>
  <si>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</si>
  <si>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</si>
  <si>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</si>
  <si>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</si>
  <si>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</si>
  <si>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</si>
  <si>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</si>
  <si>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</si>
  <si>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</si>
  <si>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</si>
  <si>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</si>
  <si>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</si>
  <si>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</si>
  <si>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</si>
  <si>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</si>
  <si>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</si>
  <si>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</si>
  <si>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</si>
  <si>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</si>
  <si>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</si>
  <si>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</si>
  <si>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</si>
  <si>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</si>
  <si>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</si>
  <si>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</si>
  <si>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</si>
  <si>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</si>
  <si>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</si>
  <si>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</si>
  <si>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</si>
  <si>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</si>
  <si>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</si>
  <si>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</si>
  <si>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</si>
  <si>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</si>
  <si>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</si>
  <si>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</si>
  <si>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</si>
  <si>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</si>
  <si>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</si>
  <si>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</si>
  <si>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</si>
  <si>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</si>
  <si>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</si>
  <si>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</si>
  <si>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</si>
  <si>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</si>
  <si>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</si>
  <si>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</si>
  <si>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</si>
  <si>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</si>
  <si>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</si>
  <si>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</si>
  <si>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</si>
  <si>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</si>
  <si>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</si>
  <si>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</si>
  <si>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</si>
  <si>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</si>
  <si>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</si>
  <si>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</si>
  <si>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</si>
  <si>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</si>
  <si>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</si>
  <si>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</si>
  <si>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</si>
  <si>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</si>
  <si>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</si>
  <si>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</si>
  <si>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</si>
  <si>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</si>
  <si>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</si>
  <si>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</si>
  <si>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</si>
  <si>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</si>
  <si>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</si>
  <si>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</si>
  <si>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</si>
  <si>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</si>
  <si>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</si>
  <si>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</si>
  <si>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</si>
  <si>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</si>
  <si>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</si>
  <si>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</si>
  <si>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</si>
  <si>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</si>
  <si>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</si>
  <si>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</si>
  <si>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</si>
  <si>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</si>
  <si>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</si>
  <si>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</si>
  <si>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</si>
  <si>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</si>
  <si>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</si>
  <si>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</si>
  <si>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</si>
  <si>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</si>
  <si>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</si>
  <si>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</si>
  <si>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</si>
  <si>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</si>
  <si>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</si>
  <si>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</si>
  <si>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</si>
  <si>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</si>
  <si>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</si>
  <si>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</si>
  <si>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</si>
  <si>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</si>
  <si>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</si>
  <si>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</si>
  <si>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</si>
  <si>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</si>
  <si>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</si>
  <si>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</si>
  <si>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</si>
  <si>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</si>
  <si>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</si>
  <si>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</si>
  <si>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</si>
  <si>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</si>
  <si>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</si>
  <si>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</si>
  <si>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</si>
  <si>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</si>
  <si>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</si>
  <si>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</si>
  <si>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</si>
  <si>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</si>
  <si>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</si>
  <si>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</si>
  <si>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</si>
  <si>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</si>
  <si>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</si>
  <si>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</si>
  <si>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</si>
  <si>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</si>
  <si>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</si>
  <si>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</si>
  <si>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</si>
  <si>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</si>
  <si>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</si>
  <si>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</si>
  <si>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</si>
  <si>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</si>
  <si>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</si>
  <si>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</si>
  <si>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</si>
  <si>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</si>
  <si>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</si>
  <si>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</si>
  <si>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</si>
  <si>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</si>
  <si>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</si>
  <si>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</si>
  <si>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</si>
  <si>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</si>
  <si>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</si>
  <si>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</si>
  <si>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</si>
  <si>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</si>
  <si>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</si>
  <si>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</si>
  <si>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</si>
  <si>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</si>
  <si>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</si>
  <si>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</si>
  <si>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</si>
  <si>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</si>
  <si>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</si>
  <si>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</si>
  <si>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</si>
  <si>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</si>
  <si>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</si>
  <si>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</si>
  <si>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</si>
  <si>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</si>
  <si>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</si>
  <si>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</si>
  <si>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</si>
  <si>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</si>
  <si>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</si>
  <si>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</si>
  <si>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</si>
  <si>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</si>
  <si>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</si>
  <si>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</si>
  <si>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</si>
  <si>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</si>
  <si>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</si>
  <si>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</si>
  <si>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</si>
  <si>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</si>
  <si>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</si>
  <si>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</si>
  <si>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</si>
  <si>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</si>
  <si>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</si>
  <si>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</si>
  <si>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</si>
  <si>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</si>
  <si>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</si>
  <si>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</si>
  <si>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</si>
  <si>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</si>
  <si>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</si>
  <si>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</si>
  <si>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</si>
  <si>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</si>
  <si>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</si>
  <si>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</si>
  <si>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</si>
  <si>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</si>
  <si>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</si>
  <si>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</si>
  <si>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</si>
  <si>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</si>
  <si>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</si>
  <si>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</si>
  <si>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</si>
  <si>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</si>
  <si>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</si>
  <si>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</si>
  <si>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</si>
  <si>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</si>
  <si>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</si>
  <si>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</si>
  <si>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</si>
  <si>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</si>
  <si>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</si>
  <si>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</si>
  <si>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</si>
  <si>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</si>
  <si>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</si>
  <si>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</si>
  <si>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</si>
  <si>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</si>
  <si>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</si>
  <si>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</si>
  <si>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</si>
  <si>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</si>
  <si>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</si>
  <si>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</si>
  <si>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</si>
  <si>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</si>
  <si>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</si>
  <si>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</si>
  <si>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</si>
  <si>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</si>
  <si>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</si>
  <si>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</si>
  <si>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</si>
  <si>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</si>
  <si>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</si>
  <si>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</si>
  <si>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</si>
  <si>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</si>
  <si>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</si>
  <si>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</si>
  <si>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</si>
  <si>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</si>
  <si>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</si>
  <si>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</si>
  <si>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</si>
  <si>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</si>
  <si>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</si>
  <si>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</si>
  <si>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</si>
  <si>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</si>
  <si>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</si>
  <si>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</si>
  <si>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</si>
  <si>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</si>
  <si>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</si>
  <si>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</si>
  <si>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</si>
  <si>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</si>
  <si>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</si>
  <si>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</si>
  <si>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</si>
  <si>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</si>
  <si>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</si>
  <si>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</si>
  <si>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</si>
  <si>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</si>
  <si>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</si>
  <si>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</si>
  <si>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</si>
  <si>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</si>
  <si>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</si>
  <si>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</si>
  <si>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</si>
  <si>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</si>
  <si>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</si>
  <si>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</si>
  <si>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</si>
  <si>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</si>
  <si>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</si>
  <si>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</si>
  <si>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</si>
  <si>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</si>
  <si>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</si>
  <si>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</si>
  <si>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</si>
  <si>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</si>
  <si>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</si>
  <si>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</si>
  <si>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</si>
  <si>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</si>
  <si>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</si>
  <si>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</si>
  <si>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</si>
  <si>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</si>
  <si>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</si>
  <si>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</si>
  <si>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</si>
  <si>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</si>
  <si>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</si>
  <si>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</si>
  <si>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</si>
  <si>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</si>
  <si>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</si>
  <si>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</si>
  <si>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</si>
  <si>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</si>
  <si>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</si>
  <si>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</si>
  <si>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</si>
  <si>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</si>
  <si>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</si>
  <si>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</si>
  <si>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</si>
  <si>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</si>
  <si>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</si>
  <si>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</si>
  <si>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</si>
  <si>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</si>
  <si>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</si>
  <si>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</si>
  <si>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</si>
  <si>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</si>
  <si>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</si>
  <si>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</si>
  <si>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</si>
  <si>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</si>
  <si>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</si>
  <si>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</si>
  <si>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</si>
  <si>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</si>
  <si>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</si>
  <si>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</si>
  <si>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</si>
  <si>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</si>
  <si>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</si>
  <si>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</si>
  <si>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</si>
  <si>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</si>
  <si>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</si>
  <si>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</si>
  <si>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</si>
  <si>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</si>
  <si>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</si>
  <si>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</si>
  <si>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</si>
  <si>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</si>
  <si>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</si>
  <si>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</si>
  <si>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</si>
  <si>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</si>
  <si>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</si>
  <si>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</si>
  <si>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</si>
  <si>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</si>
  <si>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</si>
  <si>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</si>
  <si>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</si>
  <si>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</si>
  <si>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</si>
  <si>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</si>
  <si>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</si>
  <si>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</si>
  <si>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</si>
  <si>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</si>
  <si>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</si>
  <si>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</si>
  <si>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</si>
  <si>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</si>
  <si>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</si>
  <si>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</si>
  <si>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</si>
  <si>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</si>
  <si>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</si>
  <si>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</si>
  <si>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</si>
  <si>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</si>
  <si>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</si>
  <si>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</si>
  <si>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</si>
  <si>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</si>
  <si>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</si>
  <si>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</si>
  <si>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</si>
  <si>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</si>
  <si>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</si>
  <si>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</si>
  <si>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</si>
  <si>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</si>
  <si>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</si>
  <si>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</si>
  <si>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</si>
  <si>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</si>
  <si>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</si>
  <si>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</si>
  <si>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</si>
  <si>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</si>
  <si>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</si>
  <si>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</si>
  <si>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</si>
  <si>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</si>
  <si>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</si>
  <si>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</si>
  <si>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</si>
  <si>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</si>
  <si>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</si>
  <si>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</si>
  <si>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</si>
  <si>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</si>
  <si>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</si>
  <si>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</si>
  <si>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</si>
  <si>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</si>
  <si>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</si>
  <si>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</si>
  <si>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</si>
  <si>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</si>
  <si>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</si>
  <si>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</si>
  <si>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</si>
  <si>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</si>
  <si>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</si>
  <si>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</si>
  <si>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</si>
  <si>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</si>
  <si>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</si>
  <si>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</si>
  <si>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</si>
  <si>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</si>
  <si>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</si>
  <si>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</si>
  <si>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</si>
  <si>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</si>
  <si>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</si>
  <si>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</si>
  <si>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</si>
  <si>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</si>
  <si>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</si>
  <si>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</si>
  <si>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</si>
  <si>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</si>
  <si>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</si>
  <si>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</si>
  <si>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</si>
  <si>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</si>
  <si>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</si>
  <si>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</si>
  <si>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</si>
  <si>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</si>
  <si>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</si>
  <si>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</si>
  <si>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</si>
  <si>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</si>
  <si>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</si>
  <si>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</si>
  <si>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</si>
  <si>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</si>
  <si>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</si>
  <si>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</si>
  <si>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</si>
  <si>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</si>
  <si>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</si>
  <si>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</si>
  <si>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</si>
  <si>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</si>
  <si>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</si>
  <si>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</si>
  <si>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</si>
  <si>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</si>
  <si>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</si>
  <si>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</si>
  <si>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</si>
  <si>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</si>
  <si>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</si>
  <si>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</si>
  <si>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</si>
  <si>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</si>
  <si>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</si>
  <si>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</si>
  <si>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</si>
  <si>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</si>
  <si>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</si>
  <si>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</si>
  <si>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</si>
  <si>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</si>
  <si>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</si>
  <si>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</si>
  <si>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</si>
  <si>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</si>
  <si>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</si>
  <si>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</si>
  <si>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</si>
  <si>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</si>
  <si>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</si>
  <si>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</si>
  <si>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</si>
  <si>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</si>
  <si>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</si>
  <si>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</si>
  <si>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</si>
  <si>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</si>
  <si>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</si>
  <si>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</si>
  <si>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</si>
  <si>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</si>
  <si>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</si>
  <si>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</si>
  <si>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</si>
  <si>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</si>
  <si>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</si>
  <si>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</si>
  <si>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</si>
  <si>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</si>
  <si>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</si>
  <si>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</si>
  <si>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</si>
  <si>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</si>
  <si>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</si>
  <si>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</si>
  <si>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</si>
  <si>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</si>
  <si>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</si>
  <si>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</si>
  <si>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</si>
  <si>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</si>
  <si>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</si>
  <si>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</si>
  <si>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</si>
  <si>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</si>
  <si>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</si>
  <si>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</si>
  <si>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</si>
  <si>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</si>
  <si>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</si>
  <si>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</si>
  <si>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</si>
  <si>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</si>
  <si>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</si>
  <si>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</si>
  <si>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</si>
  <si>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</si>
  <si>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</si>
  <si>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</si>
  <si>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</si>
  <si>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</si>
  <si>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</si>
  <si>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</si>
  <si>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</si>
  <si>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</si>
  <si>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</si>
  <si>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</si>
  <si>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</si>
  <si>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</si>
  <si>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</si>
  <si>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</si>
  <si>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</si>
  <si>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</si>
  <si>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</si>
  <si>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</si>
  <si>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</si>
  <si>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</si>
  <si>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</si>
  <si>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</si>
  <si>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</si>
  <si>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</si>
  <si>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</si>
  <si>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</si>
  <si>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</si>
  <si>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</si>
  <si>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</si>
  <si>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</si>
  <si>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</si>
  <si>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</si>
  <si>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</si>
  <si>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</si>
  <si>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</si>
  <si>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</si>
  <si>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</si>
  <si>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</si>
  <si>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</si>
  <si>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</si>
  <si>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</si>
  <si>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</si>
  <si>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</si>
  <si>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</si>
  <si>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</si>
  <si>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</si>
  <si>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</si>
  <si>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</si>
  <si>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</si>
  <si>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</si>
  <si>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</si>
  <si>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</si>
  <si>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</si>
  <si>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</si>
  <si>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</si>
  <si>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</si>
  <si>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</si>
  <si>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</si>
  <si>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</si>
  <si>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</si>
  <si>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</si>
  <si>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</si>
  <si>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</si>
  <si>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</si>
  <si>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</si>
  <si>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</si>
  <si>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</si>
  <si>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</si>
  <si>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</si>
  <si>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</si>
  <si>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</si>
  <si>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</si>
  <si>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</si>
  <si>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</si>
  <si>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</si>
  <si>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</si>
  <si>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</si>
  <si>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</si>
  <si>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</si>
  <si>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</si>
  <si>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</si>
  <si>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</si>
  <si>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</si>
  <si>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</si>
  <si>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</si>
  <si>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</si>
  <si>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</si>
  <si>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</si>
  <si>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</si>
  <si>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</si>
  <si>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</si>
  <si>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</si>
  <si>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</si>
  <si>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</si>
  <si>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</si>
  <si>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</si>
  <si>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</si>
  <si>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</si>
  <si>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</si>
  <si>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</si>
  <si>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</si>
  <si>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</si>
  <si>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</si>
  <si>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</si>
  <si>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</si>
  <si>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</si>
  <si>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</si>
  <si>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</si>
  <si>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</si>
  <si>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</si>
  <si>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</si>
  <si>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</si>
  <si>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</si>
  <si>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</si>
  <si>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</si>
  <si>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</si>
  <si>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</si>
  <si>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</si>
  <si>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</si>
  <si>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</si>
  <si>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</si>
  <si>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</si>
  <si>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</si>
  <si>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</si>
  <si>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</si>
  <si>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</si>
  <si>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</si>
  <si>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</si>
  <si>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</si>
  <si>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</si>
  <si>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</si>
  <si>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</si>
  <si>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</si>
  <si>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</si>
  <si>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</si>
  <si>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</si>
  <si>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</si>
  <si>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</si>
  <si>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</si>
  <si>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</si>
  <si>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</si>
  <si>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</si>
  <si>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</si>
  <si>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</si>
  <si>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</si>
  <si>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</si>
  <si>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</si>
  <si>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</si>
  <si>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</si>
  <si>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</si>
  <si>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</si>
  <si>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</si>
  <si>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</si>
  <si>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</si>
  <si>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</si>
  <si>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</si>
  <si>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</si>
  <si>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</si>
  <si>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</si>
  <si>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</si>
  <si>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</si>
  <si>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</si>
  <si>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</si>
  <si>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</si>
  <si>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</si>
  <si>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</si>
  <si>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</si>
  <si>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</si>
  <si>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</si>
  <si>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</si>
  <si>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</si>
  <si>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</si>
  <si>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</si>
  <si>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</si>
  <si>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</si>
  <si>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</si>
  <si>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</si>
  <si>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</si>
  <si>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</si>
  <si>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</si>
  <si>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</si>
  <si>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</si>
  <si>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</si>
  <si>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</si>
  <si>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</si>
  <si>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</si>
  <si>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</si>
  <si>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</si>
  <si>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</si>
  <si>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</si>
  <si>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</si>
  <si>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</si>
  <si>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</si>
  <si>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</si>
  <si>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</si>
  <si>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</si>
  <si>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</si>
  <si>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</si>
  <si>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</si>
  <si>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</si>
  <si>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</si>
  <si>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</si>
  <si>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</si>
  <si>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</si>
  <si>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</si>
  <si>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</si>
  <si>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</si>
  <si>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</si>
  <si>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</si>
  <si>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</si>
  <si>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</si>
  <si>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</si>
  <si>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</si>
  <si>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</si>
  <si>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</si>
  <si>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</si>
  <si>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</si>
  <si>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</si>
  <si>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</si>
  <si>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</si>
  <si>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</si>
  <si>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</si>
  <si>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</si>
  <si>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</si>
  <si>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</si>
  <si>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</si>
  <si>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</si>
  <si>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</si>
  <si>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</si>
  <si>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</si>
  <si>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</si>
  <si>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</si>
  <si>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</si>
  <si>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</si>
  <si>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</si>
  <si>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</si>
  <si>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</si>
  <si>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</si>
  <si>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</si>
  <si>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</si>
  <si>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</si>
  <si>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</si>
  <si>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</si>
  <si>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</si>
  <si>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</si>
  <si>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</si>
  <si>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</si>
  <si>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</si>
  <si>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</si>
  <si>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</si>
  <si>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</si>
  <si>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</si>
  <si>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</si>
  <si>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</si>
  <si>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</si>
  <si>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</si>
  <si>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</si>
  <si>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</si>
  <si>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</si>
  <si>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</si>
  <si>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</si>
  <si>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</si>
  <si>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</si>
  <si>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</si>
  <si>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</si>
  <si>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</si>
  <si>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</si>
  <si>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</si>
  <si>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</si>
  <si>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</si>
  <si>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</si>
  <si>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</si>
  <si>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</si>
  <si>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</si>
  <si>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</si>
  <si>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</si>
  <si>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</si>
  <si>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</si>
  <si>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</si>
  <si>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</si>
  <si>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</si>
  <si>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</si>
  <si>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</si>
  <si>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</si>
  <si>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</si>
  <si>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</si>
  <si>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</si>
  <si>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</si>
  <si>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</si>
  <si>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</si>
  <si>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</si>
  <si>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</si>
  <si>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</si>
  <si>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</si>
  <si>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</si>
  <si>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</si>
  <si>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</si>
  <si>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</si>
  <si>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</si>
  <si>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</si>
  <si>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</si>
  <si>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</si>
  <si>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</si>
  <si>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</si>
  <si>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</si>
  <si>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</si>
  <si>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</si>
  <si>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</si>
  <si>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</si>
  <si>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</si>
  <si>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</si>
  <si>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</si>
  <si>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</si>
  <si>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</si>
  <si>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</si>
  <si>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</si>
  <si>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</si>
  <si>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</si>
  <si>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</si>
  <si>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</si>
  <si>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</si>
  <si>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</si>
  <si>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</si>
  <si>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</si>
  <si>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</si>
  <si>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</si>
  <si>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</si>
  <si>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</si>
  <si>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</si>
  <si>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</si>
  <si>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</si>
  <si>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</si>
  <si>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</si>
  <si>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</si>
  <si>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</si>
  <si>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</si>
  <si>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</si>
  <si>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</si>
  <si>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</si>
  <si>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</si>
  <si>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</si>
  <si>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</si>
  <si>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</si>
  <si>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</si>
  <si>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</si>
  <si>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</si>
  <si>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</si>
  <si>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</si>
  <si>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</si>
  <si>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</si>
  <si>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</si>
  <si>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</si>
  <si>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</si>
  <si>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</si>
  <si>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</si>
  <si>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</si>
  <si>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</si>
  <si>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</si>
  <si>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</si>
  <si>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</si>
  <si>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</si>
  <si>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</si>
  <si>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</si>
  <si>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</si>
  <si>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</si>
  <si>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</si>
  <si>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</si>
  <si>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</si>
  <si>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</si>
  <si>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</si>
  <si>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</si>
  <si>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</si>
  <si>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</si>
  <si>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</si>
  <si>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</si>
  <si>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</si>
  <si>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</si>
  <si>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</si>
  <si>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</si>
  <si>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</si>
  <si>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</si>
  <si>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</si>
  <si>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</si>
  <si>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</si>
  <si>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</si>
  <si>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</si>
  <si>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</si>
  <si>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</si>
  <si>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</si>
  <si>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</si>
  <si>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</si>
  <si>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</si>
  <si>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</si>
  <si>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</si>
  <si>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</si>
  <si>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</si>
  <si>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</si>
  <si>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</si>
  <si>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</si>
  <si>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</si>
  <si>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</si>
  <si>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</si>
  <si>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</si>
  <si>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</si>
  <si>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</si>
  <si>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</si>
  <si>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</si>
  <si>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</si>
  <si>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</si>
  <si>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</si>
  <si>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</si>
  <si>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</si>
  <si>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</si>
  <si>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</si>
  <si>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</si>
  <si>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</si>
  <si>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</si>
  <si>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</si>
  <si>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</si>
  <si>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</si>
  <si>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</si>
  <si>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</si>
  <si>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</si>
  <si>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</si>
  <si>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</si>
  <si>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</si>
  <si>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</si>
  <si>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</si>
  <si>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</si>
  <si>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</si>
  <si>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</si>
  <si>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</si>
  <si>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</si>
  <si>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</si>
  <si>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</si>
  <si>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</si>
  <si>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</si>
  <si>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</si>
  <si>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</si>
  <si>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</si>
  <si>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</si>
  <si>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</si>
  <si>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</si>
  <si>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</si>
  <si>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</si>
  <si>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</si>
  <si>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</si>
  <si>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</si>
  <si>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</si>
  <si>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</si>
  <si>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</si>
  <si>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</si>
  <si>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</si>
  <si>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</si>
  <si>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</si>
  <si>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</si>
  <si>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</si>
  <si>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</si>
  <si>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</si>
  <si>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</si>
  <si>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</si>
  <si>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</si>
  <si>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</si>
  <si>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</si>
  <si>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</si>
  <si>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</si>
  <si>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</si>
  <si>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</si>
  <si>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</si>
  <si>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</si>
  <si>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</si>
  <si>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</si>
  <si>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</si>
  <si>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</si>
  <si>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</si>
  <si>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</si>
  <si>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</si>
  <si>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</si>
  <si>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</si>
  <si>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</si>
  <si>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</si>
  <si>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</si>
  <si>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</si>
  <si>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</si>
  <si>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</si>
  <si>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</si>
  <si>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</si>
  <si>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</si>
  <si>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</si>
  <si>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</si>
  <si>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</si>
  <si>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</si>
  <si>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</si>
  <si>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</si>
  <si>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</si>
  <si>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</si>
  <si>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</si>
  <si>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</si>
  <si>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</si>
  <si>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</si>
  <si>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</si>
  <si>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</si>
  <si>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</si>
  <si>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</si>
  <si>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</si>
  <si>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</si>
  <si>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</si>
  <si>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</si>
  <si>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</si>
  <si>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</si>
  <si>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</si>
  <si>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</si>
  <si>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</si>
  <si>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</si>
  <si>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</si>
  <si>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</si>
  <si>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</si>
  <si>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</si>
  <si>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</si>
  <si>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</si>
  <si>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</si>
  <si>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</si>
  <si>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</si>
  <si>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</si>
  <si>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</si>
  <si>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</si>
  <si>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</si>
  <si>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</si>
  <si>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</si>
  <si>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</si>
  <si>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</si>
  <si>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</si>
  <si>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</si>
  <si>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</si>
  <si>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</si>
  <si>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</si>
  <si>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</si>
  <si>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</si>
  <si>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</si>
  <si>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</si>
  <si>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</si>
  <si>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</si>
  <si>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</si>
  <si>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</si>
  <si>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</si>
  <si>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</si>
  <si>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</si>
  <si>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</si>
  <si>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</si>
  <si>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</si>
  <si>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</si>
  <si>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</si>
  <si>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</si>
  <si>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</si>
  <si>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</si>
  <si>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</si>
  <si>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</si>
  <si>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</si>
  <si>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</si>
  <si>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</si>
  <si>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</si>
  <si>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</si>
  <si>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</si>
  <si>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</si>
  <si>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</si>
  <si>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</si>
  <si>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</si>
  <si>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</si>
  <si>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</si>
  <si>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</si>
  <si>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</si>
  <si>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</si>
  <si>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</si>
  <si>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</si>
  <si>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</si>
  <si>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</si>
  <si>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</si>
  <si>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</si>
  <si>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</si>
  <si>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</si>
  <si>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</si>
  <si>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</si>
  <si>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</si>
  <si>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</si>
  <si>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</si>
  <si>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</si>
  <si>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</si>
  <si>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</si>
  <si>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</si>
  <si>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</si>
  <si>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</si>
  <si>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</si>
  <si>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</si>
  <si>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</si>
  <si>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</si>
  <si>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</si>
  <si>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</si>
  <si>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</si>
  <si>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</si>
  <si>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</si>
  <si>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</si>
  <si>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</si>
  <si>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</si>
  <si>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</si>
  <si>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</si>
  <si>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</si>
  <si>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</si>
  <si>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</si>
  <si>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</si>
  <si>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</si>
  <si>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</si>
  <si>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</si>
  <si>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</si>
  <si>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</si>
  <si>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</si>
  <si>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</si>
  <si>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</si>
  <si>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</si>
  <si>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</si>
  <si>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</si>
  <si>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</si>
  <si>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</si>
  <si>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</si>
  <si>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</si>
  <si>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</si>
  <si>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</si>
  <si>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</si>
  <si>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</si>
  <si>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</si>
  <si>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</si>
  <si>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</si>
  <si>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</si>
  <si>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</si>
  <si>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</si>
  <si>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</si>
  <si>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</si>
  <si>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</si>
  <si>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</si>
  <si>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</si>
  <si>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</si>
  <si>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</si>
  <si>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</si>
  <si>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</si>
  <si>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</si>
  <si>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</si>
  <si>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</si>
  <si>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</si>
  <si>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</si>
  <si>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</si>
  <si>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</si>
  <si>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</si>
  <si>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</si>
  <si>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</si>
  <si>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</si>
  <si>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</si>
  <si>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</si>
  <si>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</si>
  <si>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</si>
  <si>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</si>
  <si>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</si>
  <si>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</si>
  <si>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</si>
  <si>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</si>
  <si>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</si>
  <si>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</si>
  <si>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</si>
  <si>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</si>
  <si>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</si>
  <si>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</si>
  <si>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</si>
  <si>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</si>
  <si>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</si>
  <si>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</si>
  <si>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</si>
  <si>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</si>
  <si>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</si>
  <si>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</si>
  <si>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</si>
  <si>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</si>
  <si>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</si>
  <si>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</si>
  <si>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</si>
  <si>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</si>
  <si>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</si>
  <si>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</si>
  <si>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</si>
  <si>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</si>
  <si>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</si>
  <si>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</si>
  <si>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</si>
  <si>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</si>
  <si>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</si>
  <si>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</si>
  <si>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</si>
  <si>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</si>
  <si>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</si>
  <si>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</si>
  <si>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</si>
  <si>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</si>
  <si>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</si>
  <si>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</si>
  <si>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</si>
  <si>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</si>
  <si>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</si>
  <si>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</si>
  <si>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</si>
  <si>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</si>
  <si>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</si>
  <si>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</si>
  <si>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</si>
  <si>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</si>
  <si>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</si>
  <si>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</si>
  <si>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</si>
  <si>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</si>
  <si>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</si>
  <si>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</si>
  <si>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</si>
  <si>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</si>
  <si>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</si>
  <si>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</si>
  <si>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</si>
  <si>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</si>
  <si>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</si>
  <si>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</si>
  <si>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</si>
  <si>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</si>
  <si>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</si>
  <si>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</si>
  <si>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</si>
  <si>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</si>
  <si>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</si>
  <si>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</si>
  <si>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</si>
  <si>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</si>
  <si>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</si>
  <si>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</si>
  <si>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</si>
  <si>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</si>
  <si>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</si>
  <si>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</si>
  <si>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</si>
  <si>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</si>
  <si>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</si>
  <si>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</si>
  <si>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</si>
  <si>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</si>
  <si>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</si>
  <si>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</si>
  <si>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</si>
  <si>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</si>
  <si>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</si>
  <si>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</si>
  <si>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</si>
  <si>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</si>
  <si>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</si>
  <si>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</si>
  <si>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</si>
  <si>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</si>
  <si>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</si>
  <si>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</si>
  <si>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</si>
  <si>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</si>
  <si>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</si>
  <si>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</si>
  <si>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</si>
  <si>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</si>
  <si>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</si>
  <si>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</si>
  <si>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</si>
  <si>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</si>
  <si>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</si>
  <si>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</si>
  <si>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</si>
  <si>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</si>
  <si>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</si>
  <si>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</si>
  <si>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</si>
  <si>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</si>
  <si>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</si>
  <si>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</si>
  <si>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</si>
  <si>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</si>
  <si>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</si>
  <si>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</si>
  <si>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</si>
  <si>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</si>
  <si>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</si>
  <si>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</si>
  <si>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</si>
  <si>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</si>
  <si>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</si>
  <si>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</si>
  <si>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</si>
  <si>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</si>
  <si>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</si>
  <si>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</si>
  <si>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</si>
  <si>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</si>
  <si>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</si>
  <si>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</si>
  <si>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</si>
  <si>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</si>
  <si>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</si>
  <si>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</si>
  <si>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</si>
  <si>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</si>
  <si>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</si>
  <si>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</si>
  <si>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</si>
  <si>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</si>
  <si>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</si>
  <si>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</si>
  <si>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</si>
  <si>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</si>
  <si>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</si>
  <si>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</si>
  <si>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</si>
  <si>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</si>
  <si>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</si>
  <si>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</si>
  <si>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</si>
  <si>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</si>
  <si>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</si>
  <si>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</si>
  <si>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</si>
  <si>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</si>
  <si>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</si>
  <si>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</si>
  <si>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</si>
  <si>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</si>
  <si>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</si>
  <si>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</si>
  <si>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</si>
  <si>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</si>
  <si>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</si>
  <si>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</si>
  <si>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</si>
  <si>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</si>
  <si>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</si>
  <si>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</si>
  <si>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</si>
  <si>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</si>
  <si>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</si>
  <si>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</si>
  <si>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</si>
  <si>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</si>
  <si>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</si>
  <si>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</si>
  <si>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</si>
  <si>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</si>
  <si>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</si>
  <si>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</si>
  <si>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</si>
  <si>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</si>
  <si>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</si>
  <si>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</si>
  <si>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</si>
  <si>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</si>
  <si>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</si>
  <si>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</si>
  <si>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</si>
  <si>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</si>
  <si>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</si>
  <si>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</si>
  <si>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</si>
  <si>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</si>
  <si>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</si>
  <si>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</si>
  <si>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</si>
  <si>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</si>
  <si>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</si>
  <si>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</si>
  <si>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</si>
  <si>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</si>
  <si>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</si>
  <si>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</si>
  <si>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</si>
  <si>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</si>
  <si>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</si>
  <si>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</si>
  <si>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</si>
  <si>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</si>
  <si>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</si>
  <si>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</si>
  <si>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</si>
  <si>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</si>
  <si>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</si>
  <si>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</si>
  <si>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</si>
  <si>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</si>
  <si>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</si>
  <si>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</si>
  <si>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</si>
  <si>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</si>
  <si>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</si>
  <si>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</si>
  <si>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</si>
  <si>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</si>
  <si>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</si>
  <si>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</si>
  <si>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</si>
  <si>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</si>
  <si>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</si>
  <si>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</si>
  <si>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</si>
  <si>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</si>
  <si>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</si>
  <si>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</si>
  <si>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</si>
  <si>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</si>
  <si>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</si>
  <si>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</si>
  <si>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</si>
  <si>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</si>
  <si>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</si>
  <si>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</si>
  <si>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</si>
  <si>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</si>
  <si>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</si>
  <si>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</si>
  <si>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</si>
  <si>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</si>
  <si>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</si>
  <si>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</si>
  <si>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</si>
  <si>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</si>
  <si>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</si>
  <si>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</si>
  <si>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</si>
  <si>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</si>
  <si>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</si>
  <si>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</si>
  <si>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</si>
  <si>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</si>
  <si>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</si>
  <si>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</si>
  <si>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</si>
  <si>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</si>
  <si>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</si>
  <si>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</si>
  <si>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</si>
  <si>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</si>
  <si>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</si>
  <si>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</si>
  <si>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</si>
  <si>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</si>
  <si>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</si>
  <si>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</si>
  <si>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</si>
  <si>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</si>
  <si>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</si>
  <si>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</si>
  <si>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</si>
  <si>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</si>
  <si>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</si>
  <si>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</si>
  <si>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</si>
  <si>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</si>
  <si>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</si>
  <si>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</si>
  <si>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</si>
  <si>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</si>
  <si>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</si>
  <si>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</si>
  <si>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</si>
  <si>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</si>
  <si>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</si>
  <si>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</si>
  <si>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</si>
  <si>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</si>
  <si>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</si>
  <si>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</si>
  <si>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</si>
  <si>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</si>
  <si>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</si>
  <si>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</si>
  <si>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</si>
  <si>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</si>
  <si>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</si>
  <si>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</si>
  <si>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</si>
  <si>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</si>
  <si>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</si>
  <si>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</si>
  <si>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</si>
  <si>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</si>
  <si>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</si>
  <si>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</si>
  <si>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</si>
  <si>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</si>
  <si>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</si>
  <si>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</si>
  <si>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</si>
  <si>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</si>
  <si>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</si>
  <si>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</si>
  <si>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</si>
  <si>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</si>
  <si>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</si>
  <si>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</si>
  <si>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</si>
  <si>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</si>
  <si>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</si>
  <si>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</si>
  <si>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</si>
  <si>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</si>
  <si>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</si>
  <si>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</si>
  <si>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</si>
  <si>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</si>
  <si>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</si>
  <si>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</si>
  <si>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</si>
  <si>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</si>
  <si>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</si>
  <si>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</si>
  <si>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</si>
  <si>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</si>
  <si>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</si>
  <si>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</si>
  <si>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</si>
  <si>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</si>
  <si>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</si>
  <si>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</si>
  <si>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</si>
  <si>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</si>
  <si>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</si>
  <si>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</si>
  <si>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</si>
  <si>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</si>
  <si>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</si>
  <si>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</si>
  <si>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</si>
  <si>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</si>
  <si>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</si>
  <si>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</si>
  <si>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</si>
  <si>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</si>
  <si>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</si>
  <si>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</si>
  <si>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</si>
  <si>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</si>
  <si>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</si>
  <si>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</si>
  <si>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</si>
  <si>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</si>
  <si>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</si>
  <si>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</si>
  <si>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</si>
  <si>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</si>
  <si>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</si>
  <si>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</si>
  <si>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</si>
  <si>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</si>
  <si>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</si>
  <si>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</si>
  <si>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</si>
  <si>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</si>
  <si>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</si>
  <si>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</si>
  <si>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</si>
  <si>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</si>
  <si>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</si>
  <si>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</si>
  <si>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</si>
  <si>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</si>
  <si>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</si>
  <si>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</si>
  <si>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</si>
  <si>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</si>
  <si>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</si>
  <si>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</si>
  <si>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</si>
  <si>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</si>
  <si>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</si>
  <si>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</si>
  <si>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</si>
  <si>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</si>
  <si>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</si>
  <si>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</si>
  <si>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</si>
  <si>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</si>
  <si>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</si>
  <si>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</si>
  <si>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</si>
  <si>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</si>
  <si>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</si>
  <si>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</si>
  <si>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</si>
  <si>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</si>
  <si>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</si>
  <si>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</si>
  <si>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</si>
  <si>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</si>
  <si>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</si>
  <si>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</si>
  <si>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</si>
  <si>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</si>
  <si>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</si>
  <si>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</si>
  <si>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</si>
  <si>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</si>
  <si>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</si>
  <si>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</si>
  <si>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</si>
  <si>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</si>
  <si>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</si>
  <si>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</si>
  <si>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</si>
  <si>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</si>
  <si>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</si>
  <si>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</si>
  <si>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</si>
  <si>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</si>
  <si>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</si>
  <si>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</si>
  <si>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</si>
  <si>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</si>
  <si>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</si>
  <si>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</si>
  <si>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</si>
  <si>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</si>
  <si>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</si>
  <si>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</si>
  <si>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</si>
  <si>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</si>
  <si>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</si>
  <si>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</si>
  <si>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</si>
  <si>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</si>
  <si>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</si>
  <si>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</si>
  <si>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</si>
  <si>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</si>
  <si>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</si>
  <si>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</si>
  <si>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</si>
  <si>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</si>
  <si>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</si>
  <si>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</si>
  <si>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</si>
  <si>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</si>
  <si>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</si>
  <si>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</si>
  <si>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</si>
  <si>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</si>
  <si>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</si>
  <si>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</si>
  <si>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</si>
  <si>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</si>
  <si>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</si>
  <si>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</si>
  <si>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</si>
  <si>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</si>
  <si>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</si>
  <si>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</si>
  <si>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</si>
  <si>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</si>
  <si>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</si>
  <si>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</si>
  <si>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</si>
  <si>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</si>
  <si>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</si>
  <si>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</si>
  <si>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</si>
  <si>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</si>
  <si>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</si>
  <si>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</si>
  <si>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</si>
  <si>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</si>
  <si>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</si>
  <si>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</si>
  <si>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</si>
  <si>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</si>
  <si>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</si>
  <si>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</si>
  <si>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</si>
  <si>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</si>
  <si>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</si>
  <si>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</si>
  <si>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</si>
  <si>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</si>
  <si>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</si>
  <si>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</si>
  <si>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</si>
  <si>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</si>
  <si>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</si>
  <si>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</si>
  <si>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</si>
  <si>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</si>
  <si>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</si>
  <si>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</si>
  <si>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</si>
  <si>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</si>
  <si>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</si>
  <si>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</si>
  <si>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</si>
  <si>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</si>
  <si>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</si>
  <si>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</si>
  <si>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</si>
  <si>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</si>
  <si>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</si>
  <si>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</si>
  <si>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</si>
  <si>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</si>
  <si>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</si>
  <si>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</si>
  <si>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</si>
  <si>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</si>
  <si>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</si>
  <si>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</si>
  <si>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</si>
  <si>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</si>
  <si>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</si>
  <si>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</si>
  <si>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</si>
  <si>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</si>
  <si>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</si>
  <si>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</si>
  <si>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</si>
  <si>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</si>
  <si>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</si>
  <si>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</si>
  <si>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</si>
  <si>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</si>
  <si>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</si>
  <si>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</si>
  <si>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</si>
  <si>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</si>
  <si>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</si>
  <si>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</si>
  <si>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</si>
  <si>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</si>
  <si>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</si>
  <si>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</si>
  <si>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</si>
  <si>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</si>
  <si>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</si>
  <si>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</si>
  <si>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</si>
  <si>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</si>
  <si>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</si>
  <si>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</si>
  <si>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</si>
  <si>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</si>
  <si>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</si>
  <si>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</si>
  <si>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</si>
  <si>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</si>
  <si>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</si>
  <si>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</si>
  <si>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</si>
  <si>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</si>
  <si>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</si>
  <si>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</si>
  <si>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</si>
  <si>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</si>
  <si>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</si>
  <si>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</si>
  <si>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</si>
  <si>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</si>
  <si>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</si>
  <si>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</si>
  <si>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</si>
  <si>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</si>
  <si>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</si>
  <si>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</si>
  <si>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</si>
  <si>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</si>
  <si>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</si>
  <si>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</si>
  <si>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</si>
  <si>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</si>
  <si>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</si>
  <si>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</si>
  <si>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</si>
  <si>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</si>
  <si>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</si>
  <si>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</si>
  <si>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</si>
  <si>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</si>
  <si>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</si>
  <si>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</si>
  <si>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</si>
  <si>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</si>
  <si>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</si>
  <si>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</si>
  <si>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</si>
  <si>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</si>
  <si>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</si>
  <si>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</si>
  <si>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</si>
  <si>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</si>
  <si>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</si>
  <si>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</si>
  <si>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</si>
  <si>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</si>
  <si>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</si>
  <si>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</si>
  <si>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</si>
  <si>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</si>
  <si>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</si>
  <si>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</si>
  <si>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</si>
  <si>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</si>
  <si>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</si>
  <si>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</si>
  <si>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</si>
  <si>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</si>
  <si>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</si>
  <si>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</si>
  <si>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</si>
  <si>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</si>
  <si>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</si>
  <si>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</si>
  <si>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</si>
  <si>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</si>
  <si>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</si>
  <si>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</si>
  <si>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</si>
  <si>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</si>
  <si>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</si>
  <si>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</si>
  <si>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</si>
  <si>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</si>
  <si>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</si>
  <si>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</si>
  <si>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</si>
  <si>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</si>
  <si>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</si>
  <si>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</si>
  <si>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</si>
  <si>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</si>
  <si>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</si>
  <si>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</si>
  <si>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</si>
  <si>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</si>
  <si>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</si>
  <si>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</si>
  <si>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</si>
  <si>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</si>
  <si>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</si>
  <si>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</si>
  <si>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</si>
  <si>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</si>
  <si>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</si>
  <si>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</si>
  <si>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</si>
  <si>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</si>
  <si>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</si>
  <si>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</si>
  <si>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</si>
  <si>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</si>
  <si>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</si>
  <si>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</si>
  <si>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</si>
  <si>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</si>
  <si>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</si>
  <si>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</si>
  <si>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</si>
  <si>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</si>
  <si>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</si>
  <si>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</si>
  <si>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</si>
  <si>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</si>
  <si>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</si>
  <si>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</si>
  <si>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</si>
  <si>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</si>
  <si>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</si>
  <si>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</si>
  <si>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</si>
  <si>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</si>
  <si>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</si>
  <si>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</si>
  <si>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</si>
  <si>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</si>
  <si>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</si>
  <si>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</si>
  <si>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</si>
  <si>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</si>
  <si>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</si>
  <si>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</si>
  <si>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</si>
  <si>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</si>
  <si>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</si>
  <si>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</si>
  <si>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</si>
  <si>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</si>
  <si>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</si>
  <si>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</si>
  <si>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</si>
  <si>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</si>
  <si>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</si>
  <si>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</si>
  <si>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</si>
  <si>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</si>
  <si>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</si>
  <si>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</si>
  <si>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</si>
  <si>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</si>
  <si>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</si>
  <si>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</si>
  <si>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</si>
  <si>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</si>
  <si>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</si>
  <si>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</si>
  <si>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</si>
  <si>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</si>
  <si>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</si>
  <si>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</si>
  <si>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</si>
  <si>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</si>
  <si>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</si>
  <si>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</si>
  <si>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</si>
  <si>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</si>
  <si>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</si>
  <si>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</si>
  <si>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</si>
  <si>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</si>
  <si>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</si>
  <si>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</si>
  <si>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</si>
  <si>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</si>
  <si>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</si>
  <si>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</si>
  <si>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</si>
  <si>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</si>
  <si>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</si>
  <si>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</si>
  <si>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</si>
  <si>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</si>
  <si>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</si>
  <si>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</si>
  <si>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</si>
  <si>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</si>
  <si>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</si>
  <si>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</si>
  <si>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</si>
  <si>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</si>
  <si>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</si>
  <si>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</si>
  <si>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</si>
  <si>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</si>
  <si>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</si>
  <si>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</si>
  <si>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</si>
  <si>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</si>
  <si>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</si>
  <si>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</si>
  <si>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</si>
  <si>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</si>
  <si>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</si>
  <si>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</si>
  <si>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</si>
  <si>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</si>
  <si>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</si>
  <si>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</si>
  <si>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</si>
  <si>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</si>
  <si>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</si>
  <si>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</si>
  <si>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</si>
  <si>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</si>
  <si>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</si>
  <si>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</si>
  <si>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</si>
  <si>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</si>
  <si>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</si>
  <si>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</si>
  <si>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</si>
  <si>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</si>
  <si>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</si>
  <si>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</si>
  <si>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</si>
  <si>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</si>
  <si>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</si>
  <si>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</si>
  <si>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</si>
  <si>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</si>
  <si>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</si>
  <si>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</si>
  <si>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</si>
  <si>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</si>
  <si>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</si>
  <si>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</si>
  <si>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</si>
  <si>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</si>
  <si>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</si>
  <si>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</si>
  <si>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</si>
  <si>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</si>
  <si>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</si>
  <si>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</si>
  <si>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</si>
  <si>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</si>
  <si>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</si>
  <si>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</si>
  <si>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</si>
  <si>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</si>
  <si>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</si>
  <si>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</si>
  <si>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</si>
  <si>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</si>
  <si>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</si>
  <si>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</si>
  <si>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</si>
  <si>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</si>
  <si>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</si>
  <si>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</si>
  <si>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</si>
  <si>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</si>
  <si>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</si>
  <si>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</si>
  <si>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</si>
  <si>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</si>
  <si>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</si>
  <si>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</si>
  <si>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</si>
  <si>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</si>
  <si>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</si>
  <si>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</si>
  <si>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</si>
  <si>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</si>
  <si>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</si>
  <si>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</si>
  <si>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</si>
  <si>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</si>
  <si>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</si>
  <si>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</si>
  <si>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</si>
  <si>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</si>
  <si>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</si>
  <si>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</si>
  <si>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</si>
  <si>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</si>
  <si>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</si>
  <si>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</si>
  <si>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</si>
  <si>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</si>
  <si>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</si>
  <si>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</si>
  <si>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</si>
  <si>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</si>
  <si>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</si>
  <si>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</si>
  <si>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</si>
  <si>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</si>
  <si>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</si>
  <si>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</si>
  <si>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</si>
  <si>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</si>
  <si>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</si>
  <si>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</si>
  <si>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</si>
  <si>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</si>
  <si>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</si>
  <si>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</si>
  <si>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</si>
  <si>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</si>
  <si>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</si>
  <si>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</si>
  <si>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</si>
  <si>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</si>
  <si>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</si>
  <si>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</si>
  <si>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</si>
  <si>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</si>
  <si>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</si>
  <si>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</si>
  <si>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</si>
  <si>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</si>
  <si>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</si>
  <si>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</si>
  <si>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</si>
  <si>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</si>
  <si>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</si>
  <si>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</si>
  <si>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</si>
  <si>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</si>
  <si>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</si>
  <si>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</si>
  <si>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</si>
  <si>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</si>
  <si>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</si>
  <si>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</si>
  <si>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</si>
  <si>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</si>
  <si>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</si>
  <si>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</si>
  <si>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</si>
  <si>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</si>
  <si>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</si>
  <si>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</si>
  <si>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</si>
  <si>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</si>
  <si>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</si>
  <si>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</si>
  <si>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</si>
  <si>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</si>
  <si>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</si>
  <si>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</si>
  <si>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</si>
  <si>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</si>
  <si>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</si>
  <si>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</si>
  <si>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</si>
  <si>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</si>
  <si>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</si>
  <si>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</si>
  <si>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</si>
  <si>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</si>
  <si>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</si>
  <si>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</si>
  <si>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</si>
  <si>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</si>
  <si>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</si>
  <si>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</si>
  <si>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</si>
  <si>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</si>
  <si>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</si>
  <si>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</si>
  <si>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</si>
  <si>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</si>
  <si>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</si>
  <si>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</si>
  <si>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</si>
  <si>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</si>
  <si>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</si>
  <si>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</si>
  <si>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</si>
  <si>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</si>
  <si>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</si>
  <si>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</si>
  <si>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</si>
  <si>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</si>
  <si>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</si>
  <si>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</si>
  <si>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</si>
  <si>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</si>
  <si>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</si>
  <si>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</si>
  <si>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</si>
  <si>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</si>
  <si>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</si>
  <si>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</si>
  <si>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</si>
  <si>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</si>
  <si>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</si>
  <si>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</si>
  <si>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</si>
  <si>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</si>
  <si>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</si>
  <si>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</si>
  <si>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</si>
  <si>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</si>
  <si>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</si>
  <si>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</si>
  <si>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</si>
  <si>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</si>
  <si>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</si>
  <si>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</si>
  <si>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</si>
  <si>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</si>
  <si>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</si>
  <si>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</si>
  <si>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</si>
  <si>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</si>
  <si>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</si>
  <si>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</si>
  <si>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</si>
  <si>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</si>
  <si>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</si>
  <si>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</si>
  <si>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</si>
  <si>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</si>
  <si>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</si>
  <si>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</si>
  <si>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</si>
  <si>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</si>
  <si>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</si>
  <si>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</si>
  <si>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</si>
  <si>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</si>
  <si>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</si>
  <si>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</si>
  <si>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</si>
  <si>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</si>
  <si>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</si>
  <si>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</si>
  <si>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</si>
  <si>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</si>
  <si>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</si>
  <si>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</si>
  <si>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</si>
  <si>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</si>
  <si>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</si>
  <si>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</si>
  <si>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</si>
  <si>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</si>
  <si>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</si>
  <si>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</si>
  <si>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</si>
  <si>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</si>
  <si>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</si>
  <si>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</si>
  <si>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</si>
  <si>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</si>
  <si>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</si>
  <si>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</si>
  <si>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</si>
  <si>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</si>
  <si>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</si>
  <si>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</si>
  <si>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</si>
  <si>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</si>
  <si>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</si>
  <si>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</si>
  <si>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</si>
  <si>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</si>
  <si>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</si>
  <si>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</si>
  <si>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</si>
  <si>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</si>
  <si>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</si>
  <si>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</si>
  <si>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</si>
  <si>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</si>
  <si>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</si>
  <si>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</si>
  <si>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</si>
  <si>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</si>
  <si>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</si>
  <si>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</si>
  <si>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</si>
  <si>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</si>
  <si>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</si>
  <si>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</si>
  <si>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</si>
  <si>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</si>
  <si>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</si>
  <si>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</si>
  <si>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</si>
  <si>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</si>
  <si>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</si>
  <si>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</si>
  <si>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</si>
  <si>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</si>
  <si>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</si>
  <si>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</si>
  <si>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</si>
  <si>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</si>
  <si>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</si>
  <si>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</si>
  <si>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</si>
  <si>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</si>
  <si>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</si>
  <si>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</si>
  <si>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</si>
  <si>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</si>
  <si>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</si>
  <si>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</si>
  <si>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</si>
  <si>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</si>
  <si>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</si>
  <si>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</si>
  <si>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</si>
  <si>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</si>
  <si>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</si>
  <si>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</si>
  <si>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</si>
  <si>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</si>
  <si>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</si>
  <si>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</si>
  <si>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</si>
  <si>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</si>
  <si>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</si>
  <si>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</si>
  <si>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</si>
  <si>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</si>
  <si>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</si>
  <si>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</si>
  <si>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</si>
  <si>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</si>
  <si>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</si>
  <si>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</si>
  <si>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</si>
  <si>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</si>
  <si>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</si>
  <si>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</si>
  <si>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</si>
  <si>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</si>
  <si>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</si>
  <si>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</si>
  <si>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</si>
  <si>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</si>
  <si>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</si>
  <si>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</si>
  <si>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</si>
  <si>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</si>
  <si>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</si>
  <si>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</si>
  <si>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</si>
  <si>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</si>
  <si>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</si>
  <si>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</si>
  <si>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</si>
  <si>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</si>
  <si>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</si>
  <si>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</si>
  <si>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</si>
  <si>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</si>
  <si>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</si>
  <si>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</si>
  <si>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</si>
  <si>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</si>
  <si>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</si>
  <si>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</si>
  <si>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</si>
  <si>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</si>
  <si>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</si>
  <si>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</si>
  <si>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</si>
  <si>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</si>
  <si>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</si>
  <si>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</si>
  <si>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</si>
  <si>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</si>
  <si>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</si>
  <si>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</si>
  <si>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</si>
  <si>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</si>
  <si>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</si>
  <si>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</si>
  <si>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</si>
  <si>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</si>
  <si>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</si>
  <si>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</si>
  <si>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</si>
  <si>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</si>
  <si>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</si>
  <si>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</si>
  <si>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</si>
  <si>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</si>
  <si>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</si>
  <si>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</si>
  <si>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</si>
  <si>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</si>
  <si>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</si>
  <si>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</si>
  <si>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</si>
  <si>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</si>
  <si>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</si>
  <si>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</si>
  <si>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</si>
  <si>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</si>
  <si>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</si>
  <si>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</si>
  <si>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</si>
  <si>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</si>
  <si>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</si>
  <si>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</si>
  <si>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</si>
  <si>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</si>
  <si>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</si>
  <si>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</si>
  <si>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</si>
  <si>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</si>
  <si>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</si>
  <si>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</si>
  <si>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</si>
  <si>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</si>
  <si>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</si>
  <si>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</si>
  <si>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</si>
  <si>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</si>
  <si>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</si>
  <si>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</si>
  <si>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</si>
  <si>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</si>
  <si>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</si>
  <si>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</si>
  <si>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</si>
  <si>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</si>
  <si>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</si>
  <si>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</si>
  <si>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</si>
  <si>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</si>
  <si>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</si>
  <si>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</si>
  <si>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</si>
  <si>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</si>
  <si>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</si>
  <si>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</si>
  <si>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</si>
  <si>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</si>
  <si>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</si>
  <si>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</si>
  <si>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</si>
  <si>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</si>
  <si>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</si>
  <si>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</si>
  <si>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</si>
  <si>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</si>
  <si>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</si>
  <si>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</si>
  <si>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</si>
  <si>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</si>
  <si>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</si>
  <si>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</si>
  <si>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</si>
  <si>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</si>
  <si>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</si>
  <si>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</si>
  <si>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</si>
  <si>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</si>
  <si>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</si>
  <si>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</si>
  <si>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</si>
  <si>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</si>
  <si>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</si>
  <si>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</si>
  <si>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</si>
  <si>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</si>
  <si>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</si>
  <si>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</si>
  <si>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</si>
  <si>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</si>
  <si>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</si>
  <si>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</si>
  <si>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</si>
  <si>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</si>
  <si>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</si>
  <si>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</si>
  <si>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</si>
  <si>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</si>
  <si>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</si>
  <si>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</si>
  <si>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</si>
  <si>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</si>
  <si>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</si>
  <si>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</si>
  <si>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</si>
  <si>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</si>
  <si>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</si>
  <si>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</si>
  <si>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</si>
  <si>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</si>
  <si>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</si>
  <si>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</si>
  <si>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</si>
  <si>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</si>
  <si>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</si>
  <si>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</si>
  <si>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</si>
  <si>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</si>
  <si>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</si>
  <si>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</si>
  <si>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</si>
  <si>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</si>
  <si>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</si>
  <si>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</si>
  <si>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</si>
  <si>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</si>
  <si>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</si>
  <si>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</si>
  <si>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</si>
  <si>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</si>
  <si>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</si>
  <si>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</si>
  <si>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</si>
  <si>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</si>
  <si>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</si>
  <si>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</si>
  <si>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</si>
  <si>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</si>
  <si>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</si>
  <si>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</si>
  <si>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</si>
  <si>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</si>
  <si>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</si>
  <si>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</si>
  <si>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</si>
  <si>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</si>
  <si>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</si>
  <si>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</si>
  <si>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</si>
  <si>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</si>
  <si>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</si>
  <si>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</si>
  <si>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</si>
  <si>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</si>
  <si>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</si>
  <si>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</si>
  <si>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</si>
  <si>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</si>
  <si>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</si>
  <si>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</si>
  <si>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</si>
  <si>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</si>
  <si>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</si>
  <si>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</si>
  <si>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</si>
  <si>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</si>
  <si>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</si>
  <si>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</si>
  <si>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</si>
  <si>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</si>
  <si>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</si>
  <si>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</si>
  <si>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</si>
  <si>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</si>
  <si>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</si>
  <si>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</si>
  <si>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</si>
  <si>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</si>
  <si>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</si>
  <si>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</si>
  <si>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</si>
  <si>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</si>
  <si>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</si>
  <si>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</si>
  <si>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</si>
  <si>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</si>
  <si>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</si>
  <si>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</si>
  <si>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</si>
  <si>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</si>
  <si>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</si>
  <si>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</si>
  <si>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</si>
  <si>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</si>
  <si>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</si>
  <si>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</si>
  <si>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</si>
  <si>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</si>
  <si>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</si>
  <si>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</si>
  <si>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</si>
  <si>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</si>
  <si>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</si>
  <si>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</si>
  <si>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</si>
  <si>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</si>
  <si>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</si>
  <si>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</si>
  <si>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</si>
  <si>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</si>
  <si>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</si>
  <si>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</si>
  <si>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</si>
  <si>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</si>
  <si>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</si>
  <si>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</si>
  <si>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</si>
  <si>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</si>
  <si>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</si>
  <si>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</si>
  <si>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</si>
  <si>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</si>
  <si>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</si>
  <si>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</si>
  <si>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</si>
  <si>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</si>
  <si>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</si>
  <si>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</si>
  <si>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</si>
  <si>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</si>
  <si>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</si>
  <si>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</si>
  <si>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</si>
  <si>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</si>
  <si>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</si>
  <si>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</si>
  <si>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</si>
  <si>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</si>
  <si>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</si>
  <si>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</si>
  <si>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</si>
  <si>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</si>
  <si>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</si>
  <si>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</si>
  <si>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</si>
  <si>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</si>
  <si>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</si>
  <si>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</si>
  <si>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</si>
  <si>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</si>
  <si>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</si>
  <si>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</si>
  <si>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</si>
  <si>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</si>
  <si>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</si>
  <si>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</si>
  <si>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</si>
  <si>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</si>
  <si>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</si>
  <si>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</si>
  <si>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</si>
  <si>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</si>
  <si>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</si>
  <si>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</si>
  <si>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</si>
  <si>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</si>
  <si>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</si>
  <si>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</si>
  <si>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</si>
  <si>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</si>
  <si>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</si>
  <si>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</si>
  <si>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</si>
  <si>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</si>
  <si>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</si>
  <si>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</si>
  <si>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</si>
  <si>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</si>
  <si>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</si>
  <si>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</si>
  <si>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</si>
  <si>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</si>
  <si>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</si>
  <si>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</si>
  <si>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</si>
  <si>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</si>
  <si>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</si>
  <si>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</si>
  <si>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</si>
  <si>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</si>
  <si>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</si>
  <si>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</si>
  <si>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</si>
  <si>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</si>
  <si>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</si>
  <si>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</si>
  <si>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</si>
  <si>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</si>
  <si>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</si>
  <si>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</si>
  <si>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</si>
  <si>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</si>
  <si>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</si>
  <si>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</si>
  <si>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</si>
  <si>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</si>
  <si>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</si>
  <si>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</si>
  <si>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</si>
  <si>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</si>
  <si>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</si>
  <si>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</si>
  <si>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</si>
  <si>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</si>
  <si>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</si>
  <si>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</si>
  <si>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</si>
  <si>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</si>
  <si>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</si>
  <si>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</si>
  <si>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</si>
  <si>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</si>
  <si>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</si>
  <si>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</si>
  <si>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</si>
  <si>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</si>
  <si>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</si>
  <si>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</si>
  <si>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</si>
  <si>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</si>
  <si>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</si>
  <si>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</si>
  <si>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</si>
  <si>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</si>
  <si>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</si>
  <si>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</si>
  <si>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</si>
  <si>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</si>
  <si>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</si>
  <si>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</si>
  <si>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</si>
  <si>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</si>
  <si>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</si>
  <si>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</si>
  <si>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</si>
  <si>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</si>
  <si>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</si>
  <si>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</si>
  <si>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</si>
  <si>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</si>
  <si>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</si>
  <si>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</si>
  <si>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</si>
  <si>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</si>
  <si>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</si>
  <si>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</si>
  <si>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</si>
  <si>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</si>
  <si>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</si>
  <si>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</si>
  <si>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</si>
  <si>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</si>
  <si>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</si>
  <si>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</si>
  <si>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</si>
  <si>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</si>
  <si>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</si>
  <si>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</si>
  <si>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</si>
  <si>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</si>
  <si>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</si>
  <si>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</si>
  <si>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</si>
  <si>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</si>
  <si>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</si>
  <si>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</si>
  <si>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</si>
  <si>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</si>
  <si>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</si>
  <si>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</si>
  <si>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</si>
  <si>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</si>
  <si>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</si>
  <si>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</si>
  <si>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</si>
  <si>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</si>
  <si>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</si>
  <si>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</si>
  <si>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</si>
  <si>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</si>
  <si>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</si>
  <si>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</si>
  <si>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</si>
  <si>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</si>
  <si>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</si>
  <si>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</si>
  <si>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</si>
  <si>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</si>
  <si>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</si>
  <si>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</si>
  <si>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</si>
  <si>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</si>
  <si>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</si>
  <si>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</si>
  <si>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</si>
  <si>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</si>
  <si>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</si>
  <si>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</si>
  <si>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</si>
  <si>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</si>
  <si>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</si>
  <si>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</si>
  <si>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</si>
  <si>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</si>
  <si>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</si>
  <si>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</si>
  <si>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</si>
  <si>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</si>
  <si>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</si>
  <si>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</si>
  <si>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</si>
  <si>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</si>
  <si>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</si>
  <si>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</si>
  <si>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</si>
  <si>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</si>
  <si>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</si>
  <si>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</si>
  <si>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</si>
  <si>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</si>
  <si>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</si>
  <si>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</si>
  <si>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</si>
  <si>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</si>
  <si>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</si>
  <si>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</si>
  <si>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</si>
  <si>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</si>
  <si>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</si>
  <si>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</si>
  <si>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</si>
  <si>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</si>
  <si>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</si>
  <si>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</si>
  <si>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</si>
  <si>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</si>
  <si>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</si>
  <si>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</si>
  <si>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</si>
  <si>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</si>
  <si>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</si>
  <si>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</si>
  <si>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</si>
  <si>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</si>
  <si>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</si>
  <si>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</si>
  <si>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</si>
  <si>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</si>
  <si>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</si>
  <si>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</si>
  <si>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</si>
  <si>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</si>
  <si>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</si>
  <si>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</si>
  <si>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</si>
  <si>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</si>
  <si>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</si>
  <si>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</si>
  <si>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</si>
  <si>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</si>
  <si>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</si>
  <si>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</si>
  <si>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</si>
  <si>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</si>
  <si>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</si>
  <si>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</si>
  <si>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</si>
  <si>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</si>
  <si>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</si>
  <si>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</si>
  <si>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</si>
  <si>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</si>
  <si>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</si>
  <si>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</si>
  <si>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</si>
  <si>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</si>
  <si>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</si>
  <si>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</si>
  <si>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</si>
  <si>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</si>
  <si>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</si>
  <si>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</si>
  <si>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</si>
  <si>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</si>
  <si>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</si>
  <si>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</si>
  <si>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</si>
  <si>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</si>
  <si>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</si>
  <si>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</si>
  <si>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</si>
  <si>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</si>
  <si>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</si>
  <si>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</si>
  <si>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</si>
  <si>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</si>
  <si>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</si>
  <si>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</si>
  <si>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</si>
  <si>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</si>
  <si>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</si>
  <si>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</si>
  <si>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</si>
  <si>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</si>
  <si>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</si>
  <si>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</si>
  <si>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</si>
  <si>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</si>
  <si>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</si>
  <si>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</si>
  <si>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</si>
  <si>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</si>
  <si>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</si>
  <si>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</si>
  <si>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</si>
  <si>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</si>
  <si>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</si>
  <si>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</si>
  <si>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</si>
  <si>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</si>
  <si>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</si>
  <si>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</si>
  <si>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</si>
  <si>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</si>
  <si>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</si>
  <si>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</si>
  <si>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</si>
  <si>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</si>
  <si>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</si>
  <si>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</si>
  <si>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</si>
  <si>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</si>
  <si>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</si>
  <si>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</si>
  <si>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</si>
  <si>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</si>
  <si>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</si>
  <si>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</si>
  <si>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</si>
  <si>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</si>
  <si>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</si>
  <si>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</si>
  <si>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</si>
  <si>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</si>
  <si>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</si>
  <si>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</si>
  <si>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</si>
  <si>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</si>
  <si>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</si>
  <si>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</si>
  <si>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</si>
  <si>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</si>
  <si>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</si>
  <si>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</si>
  <si>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</si>
  <si>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</si>
  <si>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</si>
  <si>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</si>
  <si>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</si>
  <si>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</si>
  <si>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</si>
  <si>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</si>
  <si>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</si>
  <si>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</si>
  <si>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</si>
  <si>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</si>
  <si>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</si>
  <si>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</si>
  <si>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</si>
  <si>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</si>
  <si>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</si>
  <si>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</si>
  <si>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</si>
  <si>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</si>
  <si>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</si>
  <si>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</si>
  <si>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</si>
  <si>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</si>
  <si>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</si>
  <si>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</si>
  <si>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</si>
  <si>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</si>
  <si>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</si>
  <si>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</si>
  <si>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</si>
  <si>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</si>
  <si>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</si>
  <si>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</si>
  <si>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</si>
  <si>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</si>
  <si>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</si>
  <si>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</si>
  <si>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</si>
  <si>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</si>
  <si>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</si>
  <si>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</si>
  <si>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</si>
  <si>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</si>
  <si>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</si>
  <si>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</si>
  <si>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</si>
  <si>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</si>
  <si>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</si>
  <si>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</si>
  <si>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</si>
  <si>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</si>
  <si>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</si>
  <si>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</si>
  <si>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</si>
  <si>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</si>
  <si>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</si>
  <si>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</si>
  <si>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</si>
  <si>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</si>
  <si>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</si>
  <si>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</si>
  <si>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</si>
  <si>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</si>
  <si>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</si>
  <si>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</si>
  <si>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</si>
  <si>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</si>
  <si>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</si>
  <si>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</si>
  <si>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</si>
  <si>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</si>
  <si>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</si>
  <si>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</si>
  <si>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</si>
  <si>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</si>
  <si>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</si>
  <si>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</si>
  <si>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</si>
  <si>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</si>
  <si>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</si>
  <si>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</si>
  <si>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</si>
  <si>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</si>
  <si>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</si>
  <si>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</si>
  <si>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</si>
  <si>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</si>
  <si>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</si>
  <si>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</si>
  <si>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</si>
  <si>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</si>
  <si>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</si>
  <si>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</si>
  <si>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</si>
  <si>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</si>
  <si>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</si>
  <si>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</si>
  <si>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</si>
  <si>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</si>
  <si>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</si>
  <si>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</si>
  <si>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</si>
  <si>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</si>
  <si>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</si>
  <si>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</si>
  <si>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</si>
  <si>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</si>
  <si>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</si>
  <si>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</si>
  <si>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</si>
  <si>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</si>
  <si>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</si>
  <si>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</si>
  <si>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</si>
  <si>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</si>
  <si>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</si>
  <si>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</si>
  <si>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</si>
  <si>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</si>
  <si>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</si>
  <si>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</si>
  <si>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</si>
  <si>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</si>
  <si>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</si>
  <si>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</si>
  <si>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</si>
  <si>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</si>
  <si>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</si>
  <si>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</si>
  <si>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</si>
  <si>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</si>
  <si>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</si>
  <si>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</si>
  <si>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</si>
  <si>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</si>
  <si>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</si>
  <si>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</si>
  <si>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</si>
  <si>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</si>
  <si>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</si>
  <si>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</si>
  <si>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</si>
  <si>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</si>
  <si>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</si>
  <si>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</si>
  <si>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</si>
  <si>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</si>
  <si>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</si>
  <si>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</si>
  <si>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</si>
  <si>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</si>
  <si>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</si>
  <si>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</si>
  <si>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</si>
  <si>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</si>
  <si>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</si>
  <si>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</si>
  <si>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</si>
  <si>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</si>
  <si>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</si>
  <si>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</si>
  <si>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</si>
  <si>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</si>
  <si>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</si>
  <si>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</si>
  <si>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</si>
  <si>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</si>
  <si>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</si>
  <si>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</si>
  <si>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</si>
  <si>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</si>
  <si>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</si>
  <si>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</si>
  <si>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</si>
  <si>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</si>
  <si>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</si>
  <si>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</si>
  <si>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</si>
  <si>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</si>
  <si>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</si>
  <si>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</si>
  <si>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</si>
  <si>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</si>
  <si>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</si>
  <si>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</si>
  <si>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</si>
  <si>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</si>
  <si>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</si>
  <si>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</si>
  <si>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</si>
  <si>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</si>
  <si>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</si>
  <si>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</si>
  <si>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</si>
  <si>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</si>
  <si>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</si>
  <si>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</si>
  <si>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</si>
  <si>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</si>
  <si>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</si>
  <si>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</si>
  <si>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</si>
  <si>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</si>
  <si>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</si>
  <si>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</si>
  <si>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</si>
  <si>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</si>
  <si>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</si>
  <si>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</si>
  <si>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</si>
  <si>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</si>
  <si>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</si>
  <si>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</si>
  <si>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</si>
  <si>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</si>
  <si>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</si>
  <si>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</si>
  <si>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</si>
  <si>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</si>
  <si>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</si>
  <si>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</si>
  <si>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</si>
  <si>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</si>
  <si>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</si>
  <si>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</si>
  <si>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</si>
  <si>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</si>
  <si>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</si>
  <si>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</si>
  <si>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</si>
  <si>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</si>
  <si>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</si>
  <si>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</si>
  <si>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</si>
  <si>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</si>
  <si>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</si>
  <si>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</si>
  <si>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</si>
  <si>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</si>
  <si>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</si>
  <si>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</si>
  <si>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</si>
  <si>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</si>
  <si>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</si>
  <si>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</si>
  <si>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</si>
  <si>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</si>
  <si>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</si>
  <si>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</si>
  <si>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</si>
  <si>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</si>
  <si>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</si>
  <si>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</si>
  <si>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</si>
  <si>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</si>
  <si>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</si>
  <si>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</si>
  <si>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</si>
  <si>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</si>
  <si>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</si>
  <si>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</si>
  <si>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</si>
  <si>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</si>
  <si>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</si>
  <si>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</si>
  <si>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</si>
  <si>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</si>
  <si>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</si>
  <si>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</si>
  <si>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</si>
  <si>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</si>
  <si>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</si>
  <si>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</si>
  <si>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</si>
  <si>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</si>
  <si>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</si>
  <si>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</si>
  <si>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</si>
  <si>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</si>
  <si>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</si>
  <si>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</si>
  <si>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</si>
  <si>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</si>
  <si>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</si>
  <si>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</si>
  <si>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</si>
  <si>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</si>
  <si>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</si>
  <si>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</si>
  <si>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</si>
  <si>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</si>
  <si>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</si>
  <si>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</si>
  <si>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</si>
  <si>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</si>
  <si>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</si>
  <si>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</si>
  <si>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</si>
  <si>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</si>
  <si>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</si>
  <si>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</si>
  <si>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</si>
  <si>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</si>
  <si>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</si>
  <si>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</si>
  <si>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</si>
  <si>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</si>
  <si>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</si>
  <si>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</si>
  <si>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</si>
  <si>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</si>
  <si>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</si>
  <si>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</si>
  <si>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</si>
  <si>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</si>
  <si>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</si>
  <si>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</si>
  <si>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</si>
  <si>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</si>
  <si>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</si>
  <si>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</si>
  <si>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</si>
  <si>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</si>
  <si>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</si>
  <si>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</si>
  <si>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</si>
  <si>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</si>
  <si>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</si>
  <si>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</si>
  <si>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</si>
  <si>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</si>
  <si>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</si>
  <si>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</si>
  <si>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</si>
  <si>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</si>
  <si>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</si>
  <si>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</si>
  <si>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</si>
  <si>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</si>
  <si>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</si>
  <si>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</si>
  <si>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</si>
  <si>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</si>
  <si>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</si>
  <si>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</si>
  <si>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</si>
  <si>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</si>
  <si>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</si>
  <si>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</si>
  <si>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</si>
  <si>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</si>
  <si>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</si>
  <si>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</si>
  <si>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</si>
  <si>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</si>
  <si>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</si>
  <si>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</si>
  <si>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</si>
  <si>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</si>
  <si>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</si>
  <si>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</si>
  <si>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</si>
  <si>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</si>
  <si>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</si>
  <si>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</si>
  <si>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</si>
  <si>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</si>
  <si>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</si>
  <si>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</si>
  <si>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</si>
  <si>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</si>
  <si>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</si>
  <si>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</si>
  <si>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</si>
  <si>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</si>
  <si>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</si>
  <si>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</si>
  <si>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</si>
  <si>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</si>
  <si>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</si>
  <si>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</si>
  <si>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</si>
  <si>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</si>
  <si>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</si>
  <si>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</si>
  <si>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</si>
  <si>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</si>
  <si>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</si>
  <si>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</si>
  <si>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</si>
  <si>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</si>
  <si>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</si>
  <si>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</si>
  <si>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</si>
  <si>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</si>
  <si>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</si>
  <si>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</si>
  <si>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</si>
  <si>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</si>
  <si>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</si>
  <si>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</si>
  <si>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</si>
  <si>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</si>
  <si>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</si>
  <si>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</si>
  <si>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</si>
  <si>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</si>
  <si>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</si>
  <si>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</si>
  <si>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</si>
  <si>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</si>
  <si>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</si>
  <si>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</si>
  <si>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</si>
  <si>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</si>
  <si>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</si>
  <si>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</si>
  <si>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</si>
  <si>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</si>
  <si>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</si>
  <si>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</si>
  <si>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</si>
  <si>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</si>
  <si>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</si>
  <si>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</si>
  <si>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</si>
  <si>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</si>
  <si>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</si>
  <si>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</si>
  <si>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</si>
  <si>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</si>
  <si>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</si>
  <si>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</si>
  <si>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</si>
  <si>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</si>
  <si>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</si>
  <si>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</si>
  <si>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</si>
  <si>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</si>
  <si>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</si>
  <si>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</si>
  <si>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</si>
  <si>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</si>
  <si>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</si>
  <si>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</si>
  <si>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</si>
  <si>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</si>
  <si>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</si>
  <si>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</si>
  <si>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</si>
  <si>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</si>
  <si>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</si>
  <si>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</si>
  <si>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</si>
  <si>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</si>
  <si>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</si>
  <si>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</si>
  <si>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</si>
  <si>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</si>
  <si>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</si>
  <si>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</si>
  <si>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</si>
  <si>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</si>
  <si>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</si>
  <si>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</si>
  <si>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</si>
  <si>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</si>
  <si>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</si>
  <si>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</si>
  <si>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</si>
  <si>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</si>
  <si>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</si>
  <si>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</si>
  <si>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</si>
  <si>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</si>
  <si>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</si>
  <si>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</si>
  <si>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</si>
  <si>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</si>
  <si>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</si>
  <si>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</si>
  <si>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</si>
  <si>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</si>
  <si>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</si>
  <si>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</si>
  <si>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</si>
  <si>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</si>
  <si>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</si>
  <si>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</si>
  <si>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</si>
  <si>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</si>
  <si>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</si>
  <si>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</si>
  <si>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</si>
  <si>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</si>
  <si>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</si>
  <si>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</si>
  <si>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</si>
  <si>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</si>
  <si>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</si>
  <si>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</si>
  <si>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</si>
  <si>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</si>
  <si>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</si>
  <si>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</si>
  <si>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</si>
  <si>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</si>
  <si>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</si>
  <si>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</si>
  <si>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</si>
  <si>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</si>
  <si>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</si>
  <si>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</si>
  <si>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</si>
  <si>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</si>
  <si>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</si>
  <si>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</si>
  <si>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</si>
  <si>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</si>
  <si>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</si>
  <si>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</si>
  <si>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</si>
  <si>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</si>
  <si>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</si>
  <si>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</si>
  <si>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</si>
  <si>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</si>
  <si>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</si>
  <si>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</si>
  <si>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</si>
  <si>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</si>
  <si>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</si>
  <si>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</si>
  <si>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</si>
  <si>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</si>
  <si>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</si>
  <si>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</si>
  <si>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</si>
  <si>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</si>
  <si>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</si>
  <si>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</si>
  <si>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</si>
  <si>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</si>
  <si>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</si>
  <si>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</si>
  <si>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</si>
  <si>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</si>
  <si>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</si>
  <si>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</si>
  <si>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</si>
  <si>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</si>
  <si>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</si>
  <si>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</si>
  <si>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</si>
  <si>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</si>
  <si>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</si>
  <si>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</si>
  <si>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</si>
  <si>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</si>
  <si>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</si>
  <si>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</si>
  <si>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</si>
  <si>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</si>
  <si>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</si>
  <si>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</si>
  <si>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</si>
  <si>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</si>
  <si>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</si>
  <si>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</si>
  <si>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</si>
  <si>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</si>
  <si>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</si>
  <si>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</si>
  <si>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</si>
  <si>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</si>
  <si>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</si>
  <si>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</si>
  <si>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</si>
  <si>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</si>
  <si>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</si>
  <si>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</si>
  <si>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</si>
  <si>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</si>
  <si>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</si>
  <si>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</si>
  <si>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</si>
  <si>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</si>
  <si>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</si>
  <si>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</si>
  <si>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</si>
  <si>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</si>
  <si>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</si>
  <si>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</si>
  <si>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</si>
  <si>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</si>
  <si>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</si>
  <si>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</si>
  <si>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</si>
  <si>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</si>
  <si>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</si>
  <si>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</si>
  <si>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</si>
  <si>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</si>
  <si>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</si>
  <si>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</si>
  <si>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</si>
  <si>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</si>
  <si>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</si>
  <si>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</si>
  <si>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</si>
  <si>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</si>
  <si>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</si>
  <si>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</si>
  <si>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</si>
  <si>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</si>
  <si>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</si>
  <si>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</si>
  <si>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</si>
  <si>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</si>
  <si>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</si>
  <si>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</si>
  <si>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</si>
  <si>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</si>
  <si>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</si>
  <si>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</si>
  <si>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</si>
  <si>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</si>
  <si>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</si>
  <si>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</si>
  <si>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</si>
  <si>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</si>
  <si>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</si>
  <si>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</si>
  <si>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</si>
  <si>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</si>
  <si>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</si>
  <si>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</si>
  <si>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</si>
  <si>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</si>
  <si>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</si>
  <si>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</si>
  <si>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</si>
  <si>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</si>
  <si>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</si>
  <si>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</si>
  <si>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</si>
  <si>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</si>
  <si>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</si>
  <si>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</si>
  <si>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</si>
  <si>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</si>
  <si>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</si>
  <si>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</si>
  <si>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</si>
  <si>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</si>
  <si>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</si>
  <si>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</si>
  <si>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</si>
  <si>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</si>
  <si>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</si>
  <si>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</si>
  <si>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</si>
  <si>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</si>
  <si>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</si>
  <si>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</si>
  <si>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</si>
  <si>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</si>
  <si>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</si>
  <si>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</si>
  <si>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</si>
  <si>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</si>
  <si>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</si>
  <si>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</si>
  <si>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</si>
  <si>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</si>
  <si>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</si>
  <si>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</si>
  <si>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</si>
  <si>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</si>
  <si>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</si>
  <si>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</si>
  <si>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</si>
  <si>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</si>
  <si>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</si>
  <si>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</si>
  <si>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</si>
  <si>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</si>
  <si>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</si>
  <si>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</si>
  <si>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</si>
  <si>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</si>
  <si>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</si>
  <si>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</si>
  <si>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</si>
  <si>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</si>
  <si>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</si>
  <si>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</si>
  <si>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</si>
  <si>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</si>
  <si>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</si>
  <si>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</si>
  <si>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</si>
  <si>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</si>
  <si>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</si>
  <si>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</si>
  <si>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</si>
  <si>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</si>
  <si>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</si>
  <si>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</si>
  <si>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</si>
  <si>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</si>
  <si>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</si>
  <si>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</si>
  <si>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</si>
  <si>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</si>
  <si>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</si>
  <si>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</si>
  <si>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</si>
  <si>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</si>
  <si>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</si>
  <si>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</si>
  <si>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</si>
  <si>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</si>
  <si>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</si>
  <si>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</si>
  <si>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</si>
  <si>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</si>
  <si>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</si>
  <si>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</si>
  <si>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</si>
  <si>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</si>
  <si>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</si>
  <si>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</si>
  <si>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</si>
  <si>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</si>
  <si>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</si>
  <si>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</si>
  <si>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</si>
  <si>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</si>
  <si>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</si>
  <si>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</si>
  <si>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</si>
  <si>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</si>
  <si>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</si>
  <si>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</si>
  <si>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</si>
  <si>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</si>
  <si>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</si>
  <si>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</si>
  <si>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</si>
  <si>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</si>
  <si>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</si>
  <si>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</si>
  <si>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</si>
  <si>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</si>
  <si>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</si>
  <si>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</si>
  <si>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</si>
  <si>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</si>
  <si>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</si>
  <si>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</si>
  <si>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</si>
  <si>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</si>
  <si>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</si>
  <si>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</si>
  <si>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</si>
  <si>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</si>
  <si>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</si>
  <si>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</si>
  <si>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</si>
  <si>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</si>
  <si>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</si>
  <si>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</si>
  <si>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</si>
  <si>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</si>
  <si>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</si>
  <si>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</si>
  <si>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</si>
  <si>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</si>
  <si>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</si>
  <si>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</si>
  <si>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</si>
  <si>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</si>
  <si>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</si>
  <si>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</si>
  <si>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</si>
  <si>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</si>
  <si>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</si>
  <si>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</si>
  <si>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</si>
  <si>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</si>
  <si>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</si>
  <si>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</si>
  <si>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</si>
  <si>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</si>
  <si>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</si>
  <si>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</si>
  <si>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</si>
  <si>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</si>
  <si>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</si>
  <si>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</si>
  <si>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</si>
  <si>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</si>
  <si>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</si>
  <si>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</si>
  <si>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</si>
  <si>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</si>
  <si>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</si>
  <si>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</si>
  <si>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</si>
  <si>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</si>
  <si>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</si>
  <si>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</si>
  <si>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</si>
  <si>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</si>
  <si>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</si>
  <si>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</si>
  <si>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</si>
  <si>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</si>
  <si>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</si>
  <si>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</si>
  <si>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</si>
  <si>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</si>
  <si>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</si>
  <si>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</si>
  <si>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</si>
  <si>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</si>
  <si>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</si>
  <si>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</si>
  <si>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</si>
  <si>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</si>
  <si>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</si>
  <si>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</si>
  <si>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</si>
  <si>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</si>
  <si>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</si>
  <si>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</si>
  <si>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</si>
  <si>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</si>
  <si>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</si>
  <si>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</si>
  <si>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</si>
  <si>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</si>
  <si>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</si>
  <si>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</si>
  <si>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</si>
  <si>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</si>
  <si>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</si>
  <si>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</si>
  <si>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</si>
  <si>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</si>
  <si>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</si>
  <si>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</si>
  <si>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</si>
  <si>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</si>
  <si>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</si>
  <si>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</si>
  <si>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</si>
  <si>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</si>
  <si>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</si>
  <si>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</si>
  <si>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</si>
  <si>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</si>
  <si>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</si>
  <si>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</si>
  <si>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</si>
  <si>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</si>
  <si>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</si>
  <si>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</si>
  <si>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</si>
  <si>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</si>
  <si>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</si>
  <si>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</si>
  <si>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</si>
  <si>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</si>
  <si>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</si>
  <si>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</si>
  <si>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</si>
  <si>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</si>
  <si>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</si>
  <si>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</si>
  <si>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</si>
  <si>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</si>
  <si>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</si>
  <si>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</si>
  <si>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</si>
  <si>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</si>
  <si>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</si>
  <si>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</si>
  <si>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</si>
  <si>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</si>
  <si>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</si>
  <si>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</si>
  <si>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</si>
  <si>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</si>
  <si>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</si>
  <si>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</si>
  <si>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</si>
  <si>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</si>
  <si>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</si>
  <si>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</si>
  <si>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</si>
  <si>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</si>
  <si>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</si>
  <si>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</si>
  <si>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</si>
  <si>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</si>
  <si>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</si>
  <si>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</si>
  <si>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</si>
  <si>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</si>
  <si>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</si>
  <si>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</si>
  <si>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</si>
  <si>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</si>
  <si>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</si>
  <si>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</si>
  <si>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</si>
  <si>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</si>
  <si>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</si>
  <si>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</si>
  <si>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</si>
  <si>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</si>
  <si>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</si>
  <si>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</si>
  <si>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</si>
  <si>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</si>
  <si>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</si>
  <si>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</si>
  <si>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</si>
  <si>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</si>
  <si>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</si>
  <si>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</si>
  <si>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</si>
  <si>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</si>
  <si>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</si>
  <si>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</si>
  <si>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</si>
  <si>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</si>
  <si>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</si>
  <si>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</si>
  <si>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</si>
  <si>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</si>
  <si>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</si>
  <si>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</si>
  <si>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</si>
  <si>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</si>
  <si>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</si>
  <si>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</si>
  <si>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</si>
  <si>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</si>
  <si>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</si>
  <si>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</si>
  <si>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</si>
  <si>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</si>
  <si>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</si>
  <si>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</si>
  <si>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</si>
  <si>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</si>
  <si>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</si>
  <si>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</si>
  <si>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</si>
  <si>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</si>
  <si>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</si>
  <si>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</si>
  <si>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</si>
  <si>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</si>
  <si>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</si>
  <si>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</si>
  <si>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</si>
  <si>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</si>
  <si>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</si>
  <si>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</si>
  <si>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</si>
  <si>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</si>
  <si>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</si>
  <si>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</si>
  <si>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</si>
  <si>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</si>
  <si>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</si>
  <si>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</si>
  <si>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</si>
  <si>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</si>
  <si>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</si>
  <si>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</si>
  <si>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</si>
  <si>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</si>
  <si>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</si>
  <si>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</si>
  <si>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</si>
  <si>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</si>
  <si>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</si>
  <si>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</si>
  <si>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</si>
  <si>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</si>
  <si>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</si>
  <si>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</si>
  <si>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</si>
  <si>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</si>
  <si>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</si>
  <si>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</si>
  <si>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</si>
  <si>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</si>
  <si>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</si>
  <si>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</si>
  <si>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</si>
  <si>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</si>
  <si>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</si>
  <si>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</si>
  <si>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</si>
  <si>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</si>
  <si>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</si>
  <si>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</si>
  <si>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</si>
  <si>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</si>
  <si>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</si>
  <si>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</si>
  <si>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</si>
  <si>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</si>
  <si>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</si>
  <si>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</si>
  <si>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</si>
  <si>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</si>
  <si>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</si>
  <si>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</si>
  <si>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</si>
  <si>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</si>
  <si>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</si>
  <si>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</si>
  <si>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</si>
  <si>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</si>
  <si>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</si>
  <si>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</si>
  <si>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</si>
  <si>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</si>
  <si>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</si>
  <si>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</si>
  <si>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</si>
  <si>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</si>
  <si>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</si>
  <si>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</si>
  <si>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</si>
  <si>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</si>
  <si>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</si>
  <si>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</si>
  <si>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</si>
  <si>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</si>
  <si>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</si>
  <si>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</si>
  <si>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</si>
  <si>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</si>
  <si>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</si>
  <si>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</si>
  <si>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</si>
  <si>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</si>
  <si>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</si>
  <si>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</si>
  <si>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</si>
  <si>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</si>
  <si>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</si>
  <si>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</si>
  <si>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</si>
  <si>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</si>
  <si>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</si>
  <si>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</si>
  <si>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</si>
  <si>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</si>
  <si>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</si>
  <si>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</si>
  <si>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</si>
  <si>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</si>
  <si>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</si>
  <si>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</si>
  <si>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</si>
  <si>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</si>
  <si>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</si>
  <si>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</si>
  <si>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</si>
  <si>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</si>
  <si>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</si>
  <si>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</si>
  <si>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</si>
  <si>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</si>
  <si>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</si>
  <si>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</si>
  <si>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</si>
  <si>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</si>
  <si>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</si>
  <si>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</si>
  <si>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</si>
  <si>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</si>
  <si>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</si>
  <si>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</si>
  <si>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</si>
  <si>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</si>
  <si>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</si>
  <si>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</si>
  <si>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</si>
  <si>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</si>
  <si>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</si>
  <si>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</si>
  <si>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</si>
  <si>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</si>
  <si>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</si>
  <si>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</si>
  <si>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</si>
  <si>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</si>
  <si>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</si>
  <si>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</si>
  <si>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</si>
  <si>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</si>
  <si>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</si>
  <si>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</si>
  <si>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</si>
  <si>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</si>
  <si>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</si>
  <si>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</si>
  <si>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</si>
  <si>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</si>
  <si>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</si>
  <si>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</si>
  <si>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</si>
  <si>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</si>
  <si>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</si>
  <si>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</si>
  <si>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</si>
  <si>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</si>
  <si>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</si>
  <si>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</si>
  <si>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</si>
  <si>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</si>
  <si>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</si>
  <si>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</si>
  <si>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</si>
  <si>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</si>
  <si>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</si>
  <si>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</si>
  <si>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</si>
  <si>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</si>
  <si>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</si>
  <si>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</si>
  <si>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</si>
  <si>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</si>
  <si>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</si>
  <si>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</si>
  <si>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</si>
  <si>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</si>
  <si>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</si>
  <si>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</si>
  <si>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</si>
  <si>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</si>
  <si>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</si>
  <si>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</si>
  <si>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</si>
  <si>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</si>
  <si>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</si>
  <si>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</si>
  <si>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</si>
  <si>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</si>
  <si>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</si>
  <si>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</si>
  <si>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</si>
  <si>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</si>
  <si>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</si>
  <si>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</si>
  <si>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</si>
  <si>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</si>
  <si>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</si>
  <si>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</si>
  <si>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</si>
  <si>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</si>
  <si>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</si>
  <si>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</si>
  <si>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</si>
  <si>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</si>
  <si>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</si>
  <si>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</si>
  <si>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</si>
  <si>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</si>
  <si>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</si>
  <si>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</si>
  <si>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</si>
  <si>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</si>
  <si>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</si>
  <si>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</si>
  <si>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</si>
  <si>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</si>
  <si>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</si>
  <si>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</si>
  <si>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</si>
  <si>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</si>
  <si>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</si>
  <si>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</si>
  <si>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</si>
  <si>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</si>
  <si>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</si>
  <si>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</si>
  <si>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</si>
  <si>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</si>
  <si>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</si>
  <si>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</si>
  <si>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</si>
  <si>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</si>
  <si>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</si>
  <si>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</si>
  <si>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</si>
  <si>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</si>
  <si>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</si>
  <si>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</si>
  <si>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</si>
  <si>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</si>
  <si>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</si>
  <si>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</si>
  <si>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</si>
  <si>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</si>
  <si>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</si>
  <si>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</si>
  <si>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</si>
  <si>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</si>
  <si>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</si>
  <si>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</si>
  <si>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</si>
  <si>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</si>
  <si>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</si>
  <si>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</si>
  <si>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</si>
  <si>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</si>
  <si>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</si>
  <si>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</si>
  <si>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</si>
  <si>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</si>
  <si>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</si>
  <si>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</si>
  <si>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</si>
  <si>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</si>
  <si>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</si>
  <si>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</si>
  <si>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</si>
  <si>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</si>
  <si>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</si>
  <si>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</si>
  <si>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</si>
  <si>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</si>
  <si>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</si>
  <si>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</si>
  <si>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</si>
  <si>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</si>
  <si>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</si>
  <si>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</si>
  <si>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</si>
  <si>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</si>
  <si>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</si>
  <si>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</si>
  <si>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</si>
  <si>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</si>
  <si>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</si>
  <si>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</si>
  <si>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</si>
  <si>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</si>
  <si>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</si>
  <si>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</si>
  <si>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</si>
  <si>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</si>
  <si>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</si>
  <si>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</si>
  <si>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</si>
  <si>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</si>
  <si>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</si>
  <si>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</si>
  <si>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</si>
  <si>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</si>
  <si>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</si>
  <si>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</si>
  <si>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</si>
  <si>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</si>
  <si>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</si>
  <si>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</si>
  <si>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</si>
  <si>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</si>
  <si>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</si>
  <si>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</si>
  <si>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</si>
  <si>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</si>
  <si>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</si>
  <si>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</si>
  <si>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</si>
  <si>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</si>
  <si>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</si>
  <si>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</si>
  <si>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</si>
  <si>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</si>
  <si>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</si>
  <si>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</si>
  <si>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</si>
  <si>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</si>
  <si>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</si>
  <si>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</si>
  <si>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</si>
  <si>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</si>
  <si>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</si>
  <si>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</si>
  <si>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</si>
  <si>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</si>
  <si>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</si>
  <si>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</si>
  <si>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</si>
  <si>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</si>
  <si>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</si>
  <si>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</si>
  <si>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</si>
  <si>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</si>
  <si>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</si>
  <si>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</si>
  <si>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</si>
  <si>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</si>
  <si>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</si>
  <si>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</si>
  <si>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</si>
  <si>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</si>
  <si>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</si>
  <si>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</si>
  <si>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</si>
  <si>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</si>
  <si>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</si>
  <si>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</si>
  <si>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</si>
  <si>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</si>
  <si>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</si>
  <si>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</si>
  <si>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</si>
  <si>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</si>
  <si>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</si>
  <si>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</si>
  <si>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</si>
  <si>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</si>
  <si>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</si>
  <si>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</si>
  <si>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</si>
  <si>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</si>
  <si>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</si>
  <si>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</si>
  <si>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</si>
  <si>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</si>
  <si>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</si>
  <si>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</si>
  <si>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</si>
  <si>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</si>
  <si>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</si>
  <si>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</si>
  <si>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</si>
  <si>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</si>
  <si>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</si>
  <si>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</si>
  <si>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</si>
  <si>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</si>
  <si>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</si>
  <si>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</si>
  <si>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</si>
  <si>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</si>
  <si>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</si>
  <si>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</si>
  <si>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</si>
  <si>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</si>
  <si>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</si>
  <si>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</si>
  <si>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</si>
  <si>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</si>
  <si>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</si>
  <si>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</si>
  <si>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</si>
  <si>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</si>
  <si>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</si>
  <si>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</si>
  <si>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</si>
  <si>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</si>
  <si>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</si>
  <si>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</si>
  <si>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</si>
  <si>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</si>
  <si>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</si>
  <si>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</si>
  <si>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</si>
  <si>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</si>
  <si>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</si>
  <si>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</si>
  <si>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</si>
  <si>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</si>
  <si>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</si>
  <si>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</si>
  <si>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</si>
  <si>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</si>
  <si>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</si>
  <si>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</si>
  <si>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</si>
  <si>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</si>
  <si>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</si>
  <si>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</si>
  <si>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</si>
  <si>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</si>
  <si>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</si>
  <si>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</si>
  <si>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</si>
  <si>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</si>
  <si>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</si>
  <si>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</si>
  <si>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</si>
  <si>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</si>
  <si>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</si>
  <si>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</si>
  <si>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</si>
  <si>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</si>
  <si>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</si>
  <si>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</si>
  <si>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</si>
  <si>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</si>
  <si>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</si>
  <si>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</si>
  <si>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</si>
  <si>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</si>
  <si>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</si>
  <si>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</si>
  <si>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</si>
  <si>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</si>
  <si>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</si>
  <si>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</si>
  <si>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</si>
  <si>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</si>
  <si>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</si>
  <si>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</si>
  <si>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</si>
  <si>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</si>
  <si>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</si>
  <si>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</si>
  <si>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</si>
  <si>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</si>
  <si>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</si>
  <si>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</si>
  <si>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</si>
  <si>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</si>
  <si>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</si>
  <si>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</si>
  <si>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</si>
  <si>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</si>
  <si>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</si>
  <si>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</si>
  <si>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</si>
  <si>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</si>
  <si>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</si>
  <si>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</si>
  <si>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</si>
  <si>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</si>
  <si>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</si>
  <si>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</si>
  <si>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</si>
  <si>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</si>
  <si>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</si>
  <si>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</si>
  <si>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</si>
  <si>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</si>
  <si>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</si>
  <si>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</si>
  <si>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</si>
  <si>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</si>
  <si>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</si>
  <si>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</si>
  <si>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</si>
  <si>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</si>
  <si>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</si>
  <si>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</si>
  <si>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</si>
  <si>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</si>
  <si>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</si>
  <si>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</si>
  <si>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</si>
  <si>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</si>
  <si>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</si>
  <si>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</si>
  <si>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</si>
  <si>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</si>
  <si>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</si>
  <si>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</si>
  <si>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</si>
  <si>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</si>
  <si>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</si>
  <si>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</si>
  <si>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</si>
  <si>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</si>
  <si>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</si>
  <si>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</si>
  <si>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</si>
  <si>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</si>
  <si>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</si>
  <si>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</si>
  <si>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</si>
  <si>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</si>
  <si>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</si>
  <si>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</si>
  <si>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</si>
  <si>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</si>
  <si>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</si>
  <si>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</si>
  <si>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</si>
  <si>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</si>
  <si>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</si>
  <si>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</si>
  <si>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</si>
  <si>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</si>
  <si>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</si>
  <si>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</si>
  <si>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</si>
  <si>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</si>
  <si>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</si>
  <si>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</si>
  <si>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</si>
  <si>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</si>
  <si>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</si>
  <si>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</si>
  <si>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</si>
  <si>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</si>
  <si>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</si>
  <si>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</si>
  <si>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</si>
  <si>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</si>
  <si>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</si>
  <si>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</si>
  <si>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</si>
  <si>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</si>
  <si>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</si>
  <si>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</si>
  <si>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</si>
  <si>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</si>
  <si>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</si>
  <si>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</si>
  <si>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</si>
  <si>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</si>
  <si>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</si>
  <si>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</si>
  <si>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</si>
  <si>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</si>
  <si>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</si>
  <si>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</si>
  <si>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</si>
  <si>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</si>
  <si>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</si>
  <si>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</si>
  <si>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</si>
  <si>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</si>
  <si>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</si>
  <si>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</si>
  <si>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</si>
  <si>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</si>
  <si>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</si>
  <si>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</si>
  <si>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</si>
  <si>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</si>
  <si>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</si>
  <si>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</si>
  <si>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</si>
  <si>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</si>
  <si>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</si>
  <si>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</si>
  <si>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</si>
  <si>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</si>
  <si>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</si>
  <si>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</si>
  <si>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</si>
  <si>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</si>
  <si>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</si>
  <si>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</si>
  <si>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</si>
  <si>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</si>
  <si>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</si>
  <si>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</si>
  <si>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</si>
  <si>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</si>
  <si>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</si>
  <si>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</si>
  <si>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</si>
  <si>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</si>
  <si>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</si>
  <si>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</si>
  <si>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</si>
  <si>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</si>
  <si>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</si>
  <si>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</si>
  <si>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</si>
  <si>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</si>
  <si>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</si>
  <si>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</si>
  <si>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</si>
  <si>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</si>
  <si>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</si>
  <si>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</si>
  <si>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</si>
  <si>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</si>
  <si>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</si>
  <si>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</si>
  <si>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</si>
  <si>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</si>
  <si>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</si>
  <si>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</si>
  <si>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</si>
  <si>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</si>
  <si>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</si>
  <si>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</si>
  <si>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</si>
  <si>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</si>
  <si>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</si>
  <si>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</si>
  <si>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</si>
  <si>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</si>
  <si>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</si>
  <si>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</si>
  <si>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</si>
  <si>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</si>
  <si>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</si>
  <si>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</si>
  <si>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</si>
  <si>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</si>
  <si>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</si>
  <si>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</si>
  <si>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</si>
  <si>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</si>
  <si>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</si>
  <si>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</si>
  <si>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</si>
  <si>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</si>
  <si>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</si>
  <si>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</si>
  <si>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</si>
  <si>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</si>
  <si>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</si>
  <si>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</si>
  <si>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</si>
  <si>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</si>
  <si>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</si>
  <si>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</si>
  <si>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</si>
  <si>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</si>
  <si>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</si>
  <si>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</si>
  <si>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</si>
  <si>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</si>
  <si>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</si>
  <si>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</si>
  <si>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</si>
  <si>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</si>
  <si>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</si>
  <si>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</si>
  <si>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</si>
  <si>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</si>
  <si>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</si>
  <si>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</si>
  <si>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</si>
  <si>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</si>
  <si>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</si>
  <si>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</si>
  <si>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</si>
  <si>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</si>
  <si>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</si>
  <si>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</si>
  <si>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</si>
  <si>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</si>
  <si>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</si>
  <si>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</si>
  <si>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</si>
  <si>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</si>
  <si>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</si>
  <si>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</si>
  <si>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</si>
  <si>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</si>
  <si>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</si>
  <si>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</si>
  <si>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</si>
  <si>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</si>
  <si>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</si>
  <si>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</si>
  <si>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</si>
  <si>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</si>
  <si>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</si>
  <si>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</si>
  <si>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</si>
  <si>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</si>
  <si>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</si>
  <si>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</si>
  <si>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</si>
  <si>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</si>
  <si>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</si>
  <si>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</si>
  <si>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</si>
  <si>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</si>
  <si>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</si>
  <si>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</si>
  <si>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</si>
  <si>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</si>
  <si>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</si>
  <si>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</si>
  <si>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</si>
  <si>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</si>
  <si>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</si>
  <si>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</si>
  <si>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</si>
  <si>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</si>
  <si>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</si>
  <si>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</si>
  <si>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</si>
  <si>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</si>
  <si>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</si>
  <si>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</si>
  <si>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</si>
  <si>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</si>
  <si>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</si>
  <si>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</si>
  <si>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</si>
  <si>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</si>
  <si>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</si>
  <si>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</si>
  <si>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</si>
  <si>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</si>
  <si>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</si>
  <si>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</si>
  <si>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</si>
  <si>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</si>
  <si>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</si>
  <si>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</si>
  <si>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</si>
  <si>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</si>
  <si>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</si>
  <si>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</si>
  <si>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</si>
  <si>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</si>
  <si>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</si>
  <si>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</si>
  <si>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</si>
  <si>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</si>
  <si>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</si>
  <si>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</si>
  <si>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</si>
  <si>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</si>
  <si>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</si>
  <si>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</si>
  <si>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</si>
  <si>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</si>
  <si>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</si>
  <si>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</si>
  <si>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</si>
  <si>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</si>
  <si>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</si>
  <si>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</si>
  <si>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</si>
  <si>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</si>
  <si>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</si>
  <si>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</si>
  <si>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</si>
  <si>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</si>
  <si>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</si>
  <si>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</si>
  <si>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</si>
  <si>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</si>
  <si>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</si>
  <si>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</si>
  <si>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</si>
  <si>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</si>
  <si>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</si>
  <si>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</si>
  <si>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</si>
  <si>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</si>
  <si>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</si>
  <si>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</si>
  <si>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</si>
  <si>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</si>
  <si>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</si>
  <si>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</si>
  <si>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</si>
  <si>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</si>
  <si>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</si>
  <si>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</si>
  <si>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</si>
  <si>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</si>
  <si>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</si>
  <si>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</si>
  <si>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</si>
  <si>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</si>
  <si>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</si>
  <si>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</si>
  <si>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</si>
  <si>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</si>
  <si>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</si>
  <si>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</si>
  <si>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</si>
  <si>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</si>
  <si>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</si>
  <si>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</si>
  <si>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</si>
  <si>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</si>
  <si>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</si>
  <si>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</si>
  <si>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</si>
  <si>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</si>
  <si>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</si>
  <si>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</si>
  <si>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</si>
  <si>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</si>
  <si>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</si>
  <si>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</si>
  <si>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</si>
  <si>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</si>
  <si>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</si>
  <si>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</si>
  <si>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</si>
  <si>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</si>
  <si>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</si>
  <si>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</si>
  <si>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</si>
  <si>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</si>
  <si>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</si>
  <si>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</si>
  <si>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</si>
  <si>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</si>
  <si>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</si>
  <si>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</si>
  <si>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</si>
  <si>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</si>
  <si>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</si>
  <si>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</si>
  <si>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</si>
  <si>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</si>
  <si>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</si>
  <si>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</si>
  <si>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</si>
  <si>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</si>
  <si>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</si>
  <si>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</si>
  <si>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</si>
  <si>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</si>
  <si>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</si>
  <si>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</si>
  <si>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</si>
  <si>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</si>
  <si>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</si>
  <si>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</si>
  <si>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</si>
  <si>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</si>
  <si>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</si>
  <si>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</si>
  <si>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</si>
  <si>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</si>
  <si>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</si>
  <si>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</si>
  <si>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</si>
  <si>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</si>
  <si>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</si>
  <si>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</si>
  <si>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</si>
  <si>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</si>
  <si>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</si>
  <si>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</si>
  <si>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</si>
  <si>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</si>
  <si>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</si>
  <si>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</si>
  <si>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</si>
  <si>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</si>
  <si>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</si>
  <si>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</si>
  <si>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</si>
  <si>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</si>
  <si>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</si>
  <si>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</si>
  <si>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</si>
  <si>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</si>
  <si>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</si>
  <si>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</si>
  <si>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</si>
  <si>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</si>
  <si>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</si>
  <si>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</si>
  <si>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</si>
  <si>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</si>
  <si>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</si>
  <si>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</si>
  <si>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</si>
  <si>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</si>
  <si>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</si>
  <si>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</si>
  <si>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</si>
  <si>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</si>
  <si>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</si>
  <si>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</si>
  <si>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</si>
  <si>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</si>
  <si>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</si>
  <si>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</si>
  <si>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</si>
  <si>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</si>
  <si>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</si>
  <si>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</si>
  <si>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</si>
  <si>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</si>
  <si>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</si>
  <si>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</si>
  <si>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</si>
  <si>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</si>
  <si>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</si>
  <si>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</si>
  <si>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</si>
  <si>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</si>
  <si>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</si>
  <si>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</si>
  <si>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</si>
  <si>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</si>
  <si>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</si>
  <si>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</si>
  <si>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</si>
  <si>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</si>
  <si>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</si>
  <si>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</si>
  <si>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</si>
  <si>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</si>
  <si>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</si>
  <si>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</si>
  <si>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</si>
  <si>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</si>
  <si>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</si>
  <si>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</si>
  <si>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</si>
  <si>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</si>
  <si>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</si>
  <si>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</si>
  <si>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</si>
  <si>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</si>
  <si>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</si>
  <si>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</si>
  <si>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</si>
  <si>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</si>
  <si>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</si>
  <si>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</si>
  <si>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</si>
  <si>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</si>
  <si>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</si>
  <si>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</si>
  <si>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</si>
  <si>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</si>
  <si>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</si>
  <si>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</si>
  <si>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</si>
  <si>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</si>
  <si>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</si>
  <si>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</si>
  <si>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</si>
  <si>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</si>
  <si>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</si>
  <si>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</si>
  <si>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</si>
  <si>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</si>
  <si>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</si>
  <si>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</si>
  <si>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</si>
  <si>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</si>
  <si>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</si>
  <si>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</si>
  <si>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</si>
  <si>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</si>
  <si>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</si>
  <si>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</si>
  <si>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</si>
  <si>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</si>
  <si>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</si>
  <si>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</si>
  <si>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</si>
  <si>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</si>
  <si>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</si>
  <si>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</si>
  <si>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</si>
  <si>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</si>
  <si>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</si>
  <si>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</si>
  <si>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</si>
  <si>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</si>
  <si>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</si>
  <si>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</si>
  <si>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</si>
  <si>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</si>
  <si>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</si>
  <si>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</si>
  <si>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</si>
  <si>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</si>
  <si>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</si>
  <si>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</si>
  <si>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</si>
  <si>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</si>
  <si>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</si>
  <si>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</si>
  <si>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</si>
  <si>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</si>
  <si>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</si>
  <si>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</si>
  <si>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</si>
  <si>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</si>
  <si>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</si>
  <si>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</si>
  <si>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</si>
  <si>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</si>
  <si>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</si>
  <si>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</si>
  <si>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</si>
  <si>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</si>
  <si>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</si>
  <si>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</si>
  <si>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</si>
  <si>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</si>
  <si>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</si>
  <si>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</si>
  <si>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</si>
  <si>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</si>
  <si>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</si>
  <si>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</si>
  <si>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</si>
  <si>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</si>
  <si>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</si>
  <si>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</si>
  <si>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</si>
  <si>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</si>
  <si>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</si>
  <si>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</si>
  <si>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</si>
  <si>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</si>
  <si>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</si>
  <si>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</si>
  <si>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</si>
  <si>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</si>
  <si>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</si>
  <si>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</si>
  <si>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</si>
  <si>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</si>
  <si>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</si>
  <si>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</si>
  <si>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</si>
  <si>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</si>
  <si>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</si>
  <si>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</si>
  <si>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</si>
  <si>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</si>
  <si>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</si>
  <si>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</si>
  <si>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</si>
  <si>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</si>
  <si>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</si>
  <si>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</si>
  <si>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</si>
  <si>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</si>
  <si>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</si>
  <si>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</si>
  <si>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</si>
  <si>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</si>
  <si>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</si>
  <si>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</si>
  <si>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</si>
  <si>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</si>
  <si>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</si>
  <si>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</si>
  <si>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</si>
  <si>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</si>
  <si>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</si>
  <si>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</si>
  <si>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</si>
  <si>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</si>
  <si>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</si>
  <si>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</si>
  <si>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</si>
  <si>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</si>
  <si>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</si>
  <si>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</si>
  <si>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</si>
  <si>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</si>
  <si>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</si>
  <si>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</si>
  <si>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</si>
  <si>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</si>
  <si>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</si>
  <si>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</si>
  <si>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</si>
  <si>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</si>
  <si>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</si>
  <si>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</si>
  <si>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</si>
  <si>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</si>
  <si>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</si>
  <si>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</si>
  <si>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</si>
  <si>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</si>
  <si>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</si>
  <si>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</si>
  <si>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</si>
  <si>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</si>
  <si>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</si>
  <si>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</si>
  <si>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</si>
  <si>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</si>
  <si>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</si>
  <si>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</si>
  <si>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</si>
  <si>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</si>
  <si>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</si>
  <si>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</si>
  <si>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</si>
  <si>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</si>
  <si>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</si>
  <si>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</si>
  <si>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</si>
  <si>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</si>
  <si>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</si>
  <si>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</si>
  <si>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</si>
  <si>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</si>
  <si>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</si>
  <si>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</si>
  <si>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</si>
  <si>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</si>
  <si>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</si>
  <si>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</si>
  <si>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</si>
  <si>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</si>
  <si>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</si>
  <si>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</si>
  <si>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</si>
  <si>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</si>
  <si>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</si>
  <si>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</si>
  <si>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</si>
  <si>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</si>
  <si>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</si>
  <si>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</si>
  <si>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</si>
  <si>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</si>
  <si>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</si>
  <si>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</si>
  <si>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</si>
  <si>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</si>
  <si>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</si>
  <si>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</si>
  <si>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</si>
  <si>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</si>
  <si>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</si>
  <si>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</si>
  <si>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</si>
  <si>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</si>
  <si>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</si>
  <si>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</si>
  <si>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</si>
  <si>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</si>
  <si>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</si>
  <si>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</si>
  <si>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</si>
  <si>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</si>
  <si>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</si>
  <si>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</si>
  <si>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</si>
  <si>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</si>
  <si>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</si>
  <si>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</si>
  <si>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</si>
  <si>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</si>
  <si>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</si>
  <si>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</si>
  <si>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</si>
  <si>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</si>
  <si>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</si>
  <si>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</si>
  <si>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</si>
  <si>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</si>
  <si>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</si>
  <si>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</si>
  <si>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</si>
  <si>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</si>
  <si>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</si>
  <si>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</si>
  <si>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</si>
  <si>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</si>
  <si>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</si>
  <si>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</si>
  <si>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</si>
  <si>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</si>
  <si>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</si>
  <si>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</si>
  <si>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</si>
  <si>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</si>
  <si>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</si>
  <si>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</si>
  <si>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</si>
  <si>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</si>
  <si>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</si>
  <si>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</si>
  <si>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</si>
  <si>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</si>
  <si>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</si>
  <si>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</si>
  <si>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</si>
  <si>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</si>
  <si>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</si>
  <si>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</si>
  <si>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</si>
  <si>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</si>
  <si>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</si>
  <si>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</si>
  <si>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</si>
  <si>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</si>
  <si>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</si>
  <si>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</si>
  <si>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</si>
  <si>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</si>
  <si>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</si>
  <si>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</si>
  <si>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</si>
  <si>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</si>
  <si>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</si>
  <si>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</si>
  <si>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</si>
  <si>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</si>
  <si>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</si>
  <si>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</si>
  <si>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</si>
  <si>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</si>
  <si>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</si>
  <si>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</si>
  <si>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</si>
  <si>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</si>
  <si>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</si>
  <si>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</si>
  <si>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</si>
  <si>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</si>
  <si>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</si>
  <si>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</si>
  <si>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</si>
  <si>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</si>
  <si>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</si>
  <si>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</si>
  <si>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</si>
  <si>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</si>
  <si>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</si>
  <si>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</si>
  <si>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</si>
  <si>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</si>
  <si>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</si>
  <si>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</si>
  <si>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</si>
  <si>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</si>
  <si>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</si>
  <si>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</si>
  <si>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</si>
  <si>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</si>
  <si>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</si>
  <si>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</si>
  <si>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</si>
  <si>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</si>
  <si>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</si>
  <si>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</si>
  <si>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</si>
  <si>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</si>
  <si>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</si>
  <si>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</si>
  <si>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</si>
  <si>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</si>
  <si>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</si>
  <si>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</si>
  <si>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</si>
  <si>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</si>
  <si>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</si>
  <si>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</si>
  <si>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</si>
  <si>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</si>
  <si>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</si>
  <si>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</si>
  <si>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</si>
  <si>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</si>
  <si>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</si>
  <si>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</si>
  <si>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</si>
  <si>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</si>
  <si>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</si>
  <si>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</si>
  <si>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</si>
  <si>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</si>
  <si>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</si>
  <si>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</si>
  <si>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</si>
  <si>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</si>
  <si>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</si>
  <si>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</si>
  <si>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</si>
  <si>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</si>
  <si>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</si>
  <si>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</si>
  <si>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</si>
  <si>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</si>
  <si>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</si>
  <si>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</si>
  <si>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</si>
  <si>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</si>
  <si>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</si>
  <si>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</si>
  <si>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</si>
  <si>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</si>
  <si>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</si>
  <si>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</si>
  <si>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</si>
  <si>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</si>
  <si>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</si>
  <si>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</si>
  <si>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</si>
  <si>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</si>
  <si>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</si>
  <si>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</si>
  <si>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</si>
  <si>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</si>
  <si>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</si>
  <si>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</si>
  <si>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</si>
  <si>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</si>
  <si>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</si>
  <si>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</si>
  <si>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</si>
  <si>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</si>
  <si>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</si>
  <si>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</si>
  <si>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</si>
  <si>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</si>
  <si>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</si>
  <si>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</si>
  <si>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</si>
  <si>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</si>
  <si>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</si>
  <si>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</si>
  <si>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</si>
  <si>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</si>
  <si>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</si>
  <si>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</si>
  <si>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</si>
  <si>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</si>
  <si>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</si>
  <si>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</si>
  <si>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</si>
  <si>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</si>
  <si>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</si>
  <si>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</si>
  <si>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</si>
  <si>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</si>
  <si>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</si>
  <si>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</si>
  <si>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</si>
  <si>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</si>
  <si>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</si>
  <si>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</si>
  <si>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</si>
  <si>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</si>
  <si>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</si>
  <si>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</si>
  <si>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</si>
  <si>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</si>
  <si>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</si>
  <si>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</si>
  <si>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</si>
  <si>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</si>
  <si>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</si>
  <si>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</si>
  <si>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</si>
  <si>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</si>
  <si>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</si>
  <si>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</si>
  <si>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</si>
  <si>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</si>
  <si>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</si>
  <si>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</si>
  <si>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</si>
  <si>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</si>
  <si>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</si>
  <si>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</si>
  <si>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</si>
  <si>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</si>
  <si>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</si>
  <si>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</si>
  <si>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</si>
  <si>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</si>
  <si>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</si>
  <si>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</si>
  <si>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</si>
  <si>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</si>
  <si>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</si>
  <si>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</si>
  <si>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</si>
  <si>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</si>
  <si>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</si>
  <si>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</si>
  <si>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</si>
  <si>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</si>
  <si>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</si>
  <si>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</si>
  <si>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</si>
  <si>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</si>
  <si>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</si>
  <si>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</si>
  <si>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</si>
  <si>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</si>
  <si>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</si>
  <si>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</si>
  <si>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</si>
  <si>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</si>
  <si>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</si>
  <si>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</si>
  <si>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</si>
  <si>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</si>
  <si>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</si>
  <si>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</si>
  <si>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</si>
  <si>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</si>
  <si>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</si>
  <si>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</si>
  <si>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</si>
  <si>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</si>
  <si>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</si>
  <si>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</si>
  <si>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</si>
  <si>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</si>
  <si>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</si>
  <si>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</si>
  <si>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</si>
  <si>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</si>
  <si>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</si>
  <si>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</si>
  <si>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</si>
  <si>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</si>
  <si>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</si>
  <si>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</si>
  <si>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</si>
  <si>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</si>
  <si>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</si>
  <si>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</si>
  <si>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</si>
  <si>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</si>
  <si>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</si>
  <si>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</si>
  <si>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</si>
  <si>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</si>
  <si>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</si>
  <si>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</si>
  <si>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</si>
  <si>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</si>
  <si>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</si>
  <si>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</si>
  <si>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</si>
  <si>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</si>
  <si>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</si>
  <si>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</si>
  <si>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</si>
  <si>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</si>
  <si>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</si>
  <si>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</si>
  <si>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</si>
  <si>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</si>
  <si>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</si>
  <si>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</si>
  <si>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</si>
  <si>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</si>
  <si>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</si>
  <si>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</si>
  <si>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</si>
  <si>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</si>
  <si>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</si>
  <si>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</si>
  <si>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</si>
  <si>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</si>
  <si>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</si>
  <si>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</si>
  <si>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</si>
  <si>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</si>
  <si>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</si>
  <si>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</si>
  <si>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</si>
  <si>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</si>
  <si>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</si>
  <si>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</si>
  <si>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</si>
  <si>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</si>
  <si>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</si>
  <si>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</si>
  <si>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</si>
  <si>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</si>
  <si>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</si>
  <si>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</si>
  <si>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</si>
  <si>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</si>
  <si>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</si>
  <si>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</si>
  <si>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</si>
  <si>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</si>
  <si>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</si>
  <si>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</si>
  <si>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</si>
  <si>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</si>
  <si>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</si>
  <si>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</si>
  <si>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</si>
  <si>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</si>
  <si>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</si>
  <si>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</si>
  <si>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</si>
  <si>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</si>
  <si>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</si>
  <si>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</si>
  <si>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</si>
  <si>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</si>
  <si>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</si>
  <si>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</si>
  <si>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</si>
  <si>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</si>
  <si>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</si>
  <si>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</si>
  <si>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</si>
  <si>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</si>
  <si>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</si>
  <si>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</si>
  <si>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</si>
  <si>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</si>
  <si>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</si>
  <si>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</si>
  <si>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</si>
  <si>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</si>
  <si>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</si>
  <si>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</si>
  <si>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</si>
  <si>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</si>
  <si>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</si>
  <si>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</si>
  <si>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</si>
  <si>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</si>
  <si>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</si>
  <si>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</si>
  <si>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</si>
  <si>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</si>
  <si>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</si>
  <si>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</si>
  <si>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</si>
  <si>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</si>
  <si>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</si>
  <si>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</si>
  <si>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</si>
  <si>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</si>
  <si>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</si>
  <si>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</si>
  <si>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</si>
  <si>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</si>
  <si>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</si>
  <si>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</si>
  <si>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</si>
  <si>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</si>
  <si>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</si>
  <si>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</si>
  <si>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</si>
  <si>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</si>
  <si>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</si>
  <si>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</si>
  <si>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</si>
  <si>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</si>
  <si>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</si>
  <si>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</si>
  <si>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</si>
  <si>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</si>
  <si>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</si>
  <si>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</si>
  <si>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</si>
  <si>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</si>
  <si>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</si>
  <si>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</si>
  <si>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</si>
  <si>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</si>
  <si>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</si>
  <si>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</si>
  <si>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</si>
  <si>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</si>
  <si>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</si>
  <si>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</si>
  <si>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</si>
  <si>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</si>
  <si>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</si>
  <si>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</si>
  <si>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</si>
  <si>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</si>
  <si>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</si>
  <si>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</si>
  <si>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</si>
  <si>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</si>
  <si>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</si>
  <si>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</si>
  <si>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</si>
  <si>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</si>
  <si>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</si>
  <si>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</si>
  <si>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</si>
  <si>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</si>
  <si>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</si>
  <si>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</si>
  <si>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</si>
  <si>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</si>
  <si>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</si>
  <si>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</si>
  <si>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</si>
  <si>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</si>
  <si>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</si>
  <si>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</si>
  <si>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</si>
  <si>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</si>
  <si>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</si>
  <si>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</si>
  <si>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</si>
  <si>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</si>
  <si>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</si>
  <si>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</si>
  <si>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</si>
  <si>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</si>
  <si>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</si>
  <si>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</si>
  <si>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</si>
  <si>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</si>
  <si>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</si>
  <si>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</si>
  <si>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</si>
  <si>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</si>
  <si>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</si>
  <si>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</si>
  <si>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</si>
  <si>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</si>
  <si>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</si>
  <si>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</si>
  <si>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</si>
  <si>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</si>
  <si>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</si>
  <si>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</si>
  <si>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</si>
  <si>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</si>
  <si>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</si>
  <si>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</si>
  <si>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</si>
  <si>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</si>
  <si>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</si>
  <si>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</si>
  <si>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</si>
  <si>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</si>
  <si>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</si>
  <si>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</si>
  <si>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</si>
  <si>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</si>
  <si>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</si>
  <si>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</si>
  <si>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</si>
  <si>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</si>
  <si>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</si>
  <si>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</si>
  <si>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</si>
  <si>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</si>
  <si>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</si>
  <si>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</si>
  <si>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</si>
  <si>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</si>
  <si>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</si>
  <si>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</si>
  <si>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</si>
  <si>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</si>
  <si>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</si>
  <si>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</si>
  <si>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</si>
  <si>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</si>
  <si>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</si>
  <si>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</si>
  <si>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</si>
  <si>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</si>
  <si>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</si>
  <si>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</si>
  <si>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</si>
  <si>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</si>
  <si>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</si>
  <si>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</si>
  <si>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</si>
  <si>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</si>
  <si>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</si>
  <si>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</si>
  <si>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</si>
  <si>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</si>
  <si>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</si>
  <si>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</si>
  <si>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</si>
  <si>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</si>
  <si>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</si>
  <si>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</si>
  <si>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</si>
  <si>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</si>
  <si>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</si>
  <si>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</si>
  <si>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</si>
  <si>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</si>
  <si>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</si>
  <si>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</si>
  <si>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</si>
  <si>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</si>
  <si>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</si>
  <si>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</si>
  <si>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</si>
  <si>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</si>
  <si>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</si>
  <si>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</si>
  <si>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</si>
  <si>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</si>
  <si>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</si>
  <si>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</si>
  <si>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</si>
  <si>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</si>
  <si>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</si>
  <si>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</si>
  <si>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</si>
  <si>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</si>
  <si>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</si>
  <si>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</si>
  <si>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</si>
  <si>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</si>
  <si>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</si>
  <si>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</si>
  <si>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</si>
  <si>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</si>
  <si>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</si>
  <si>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</si>
  <si>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</si>
  <si>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</si>
  <si>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</si>
  <si>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</si>
  <si>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</si>
  <si>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</si>
  <si>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</si>
  <si>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</si>
  <si>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</si>
  <si>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</si>
  <si>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</si>
  <si>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</si>
  <si>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</si>
  <si>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</si>
  <si>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</si>
  <si>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</si>
  <si>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</si>
  <si>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</si>
  <si>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</si>
  <si>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</si>
  <si>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</si>
  <si>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</si>
  <si>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</si>
  <si>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</si>
  <si>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</si>
  <si>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</si>
  <si>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</si>
  <si>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</si>
  <si>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</si>
  <si>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</si>
  <si>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</si>
  <si>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</si>
  <si>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</si>
  <si>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</si>
  <si>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</si>
  <si>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</si>
  <si>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</si>
  <si>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</si>
  <si>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</si>
  <si>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</si>
  <si>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</si>
  <si>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</si>
  <si>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</si>
  <si>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</si>
  <si>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</si>
  <si>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</si>
  <si>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</si>
  <si>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</si>
  <si>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</si>
  <si>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</si>
  <si>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</si>
  <si>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</si>
  <si>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</si>
  <si>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</si>
  <si>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</si>
  <si>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</si>
  <si>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</si>
  <si>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</si>
  <si>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</si>
  <si>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</si>
  <si>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</si>
  <si>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</si>
  <si>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</si>
  <si>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</si>
  <si>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</si>
  <si>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</si>
  <si>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</si>
  <si>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</si>
  <si>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</si>
  <si>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</si>
  <si>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</si>
  <si>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</si>
  <si>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</si>
  <si>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</si>
  <si>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</si>
  <si>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</si>
  <si>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</si>
  <si>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</si>
  <si>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</si>
  <si>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</si>
  <si>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</si>
  <si>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</si>
  <si>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</si>
  <si>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</si>
  <si>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</si>
  <si>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</si>
  <si>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</si>
  <si>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</si>
  <si>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</si>
  <si>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</si>
  <si>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</si>
  <si>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</si>
  <si>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</si>
  <si>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</si>
  <si>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</si>
  <si>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</si>
  <si>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</si>
  <si>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</si>
  <si>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</si>
  <si>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</si>
  <si>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</si>
  <si>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</si>
  <si>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</si>
  <si>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</si>
  <si>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</si>
  <si>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</si>
  <si>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</si>
  <si>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</si>
  <si>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</si>
  <si>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</si>
  <si>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</si>
  <si>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</si>
  <si>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</si>
  <si>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</si>
  <si>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</si>
  <si>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</si>
  <si>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</si>
  <si>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</si>
  <si>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</si>
  <si>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</si>
  <si>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</si>
  <si>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</si>
  <si>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</si>
  <si>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</si>
  <si>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</si>
  <si>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</si>
  <si>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</si>
  <si>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</si>
  <si>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</si>
  <si>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</si>
  <si>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</si>
  <si>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</si>
  <si>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</si>
  <si>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</si>
  <si>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</si>
  <si>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</si>
  <si>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</si>
  <si>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</si>
  <si>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</si>
  <si>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</si>
  <si>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</si>
  <si>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</si>
  <si>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</si>
  <si>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</si>
  <si>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</si>
  <si>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</si>
  <si>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</si>
  <si>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</si>
  <si>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</si>
  <si>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</si>
  <si>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</si>
  <si>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</si>
  <si>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</si>
  <si>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</si>
  <si>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</si>
  <si>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</si>
  <si>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</si>
  <si>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</si>
  <si>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</si>
  <si>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</si>
  <si>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</si>
  <si>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</si>
  <si>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</si>
  <si>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</si>
  <si>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</si>
  <si>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</si>
  <si>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</si>
  <si>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</si>
  <si>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</si>
  <si>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</si>
  <si>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</si>
  <si>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</si>
  <si>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</si>
  <si>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</si>
  <si>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</si>
  <si>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</si>
  <si>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</si>
  <si>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</si>
  <si>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</si>
  <si>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</si>
  <si>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</si>
  <si>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</si>
  <si>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</si>
  <si>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</si>
  <si>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</si>
  <si>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</si>
  <si>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</si>
  <si>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</si>
  <si>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</si>
  <si>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</si>
  <si>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</si>
  <si>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</si>
  <si>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</si>
  <si>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</si>
  <si>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</si>
  <si>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</si>
  <si>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</si>
  <si>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</si>
  <si>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</si>
  <si>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</si>
  <si>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</si>
  <si>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</si>
  <si>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</si>
  <si>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</si>
  <si>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</si>
  <si>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</si>
  <si>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</si>
  <si>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</si>
  <si>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</si>
  <si>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</si>
  <si>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</si>
  <si>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</si>
  <si>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</si>
  <si>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</si>
  <si>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</si>
  <si>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</si>
  <si>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</si>
  <si>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</si>
  <si>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</si>
  <si>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</si>
  <si>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</si>
  <si>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</si>
  <si>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</si>
  <si>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</si>
  <si>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</si>
  <si>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</si>
  <si>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</si>
  <si>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</si>
  <si>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</si>
  <si>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</si>
  <si>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</si>
  <si>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</si>
  <si>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</si>
  <si>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</si>
  <si>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</si>
  <si>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</si>
  <si>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</si>
  <si>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</si>
  <si>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</si>
  <si>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</si>
  <si>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</si>
  <si>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</si>
  <si>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</si>
  <si>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</si>
  <si>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</si>
  <si>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</si>
  <si>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</si>
  <si>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</si>
  <si>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</si>
  <si>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</si>
  <si>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</si>
  <si>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</si>
  <si>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</si>
  <si>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</si>
  <si>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</si>
  <si>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</si>
  <si>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</si>
  <si>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</si>
  <si>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</si>
  <si>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</si>
  <si>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</si>
  <si>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</si>
  <si>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</si>
  <si>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</si>
  <si>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</si>
  <si>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</si>
  <si>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</si>
  <si>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</si>
  <si>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</si>
  <si>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</si>
  <si>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</si>
  <si>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</si>
  <si>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</si>
  <si>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</si>
  <si>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</si>
  <si>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</si>
  <si>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</si>
  <si>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</si>
  <si>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</si>
  <si>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</si>
  <si>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</si>
  <si>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</si>
  <si>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</si>
  <si>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</si>
  <si>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</si>
  <si>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</si>
  <si>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</si>
  <si>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</si>
  <si>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</si>
  <si>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</si>
  <si>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</si>
  <si>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</si>
  <si>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</si>
  <si>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</si>
  <si>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</si>
  <si>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</si>
  <si>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</si>
  <si>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</si>
  <si>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</si>
  <si>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</si>
  <si>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</si>
  <si>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</si>
  <si>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</si>
  <si>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</si>
  <si>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</si>
  <si>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</si>
  <si>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</si>
  <si>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</si>
  <si>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</si>
  <si>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</si>
  <si>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</si>
  <si>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</si>
  <si>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</si>
  <si>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</si>
  <si>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</si>
  <si>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</si>
  <si>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</si>
  <si>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</si>
  <si>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</si>
  <si>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</si>
  <si>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</si>
  <si>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</si>
  <si>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</si>
  <si>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</si>
  <si>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</si>
  <si>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</si>
  <si>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</si>
  <si>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</si>
  <si>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</si>
  <si>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</si>
  <si>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</si>
  <si>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</si>
  <si>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</si>
  <si>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</si>
  <si>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</si>
  <si>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</si>
  <si>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</si>
  <si>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</si>
  <si>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</si>
  <si>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</si>
  <si>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</si>
  <si>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</si>
  <si>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</si>
  <si>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</si>
  <si>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</si>
  <si>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</si>
  <si>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</si>
  <si>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</si>
  <si>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</si>
  <si>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</si>
  <si>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</si>
  <si>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</si>
  <si>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</si>
  <si>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</si>
  <si>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</si>
  <si>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</si>
  <si>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</si>
  <si>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</si>
  <si>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</si>
  <si>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</si>
  <si>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</si>
  <si>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</si>
  <si>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</si>
  <si>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</si>
  <si>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</si>
  <si>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</si>
  <si>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</si>
  <si>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</si>
  <si>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</si>
  <si>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</si>
  <si>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</si>
  <si>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</si>
  <si>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</si>
  <si>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</si>
  <si>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</si>
  <si>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</si>
  <si>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</si>
  <si>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</si>
  <si>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</si>
  <si>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</si>
  <si>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</si>
  <si>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</si>
  <si>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</si>
  <si>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</si>
  <si>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</si>
  <si>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</si>
  <si>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</si>
  <si>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</si>
  <si>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</si>
  <si>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</si>
  <si>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</si>
  <si>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</si>
  <si>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</si>
  <si>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</si>
  <si>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</si>
  <si>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</si>
  <si>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</si>
  <si>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</si>
  <si>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</si>
  <si>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</si>
  <si>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</si>
  <si>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</si>
  <si>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</si>
  <si>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</si>
  <si>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</si>
  <si>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</si>
  <si>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</si>
  <si>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</si>
  <si>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</si>
  <si>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</si>
  <si>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</si>
  <si>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</si>
  <si>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</si>
  <si>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</si>
  <si>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</si>
  <si>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</si>
  <si>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</si>
  <si>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</si>
  <si>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</si>
  <si>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</si>
  <si>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</si>
  <si>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</si>
  <si>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</si>
  <si>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</si>
  <si>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</si>
  <si>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</si>
  <si>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</si>
  <si>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</si>
  <si>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</si>
  <si>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</si>
  <si>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</si>
  <si>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</si>
  <si>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</si>
  <si>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</si>
  <si>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</si>
  <si>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</si>
  <si>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</si>
  <si>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</si>
  <si>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</si>
  <si>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</si>
  <si>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</si>
  <si>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</si>
  <si>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</si>
  <si>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</si>
  <si>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</si>
  <si>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</si>
  <si>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</si>
  <si>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</si>
  <si>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</si>
  <si>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</si>
  <si>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</si>
  <si>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</si>
  <si>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</si>
  <si>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</si>
  <si>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</si>
  <si>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</si>
  <si>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</si>
  <si>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</si>
  <si>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</si>
  <si>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</si>
  <si>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</si>
  <si>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</si>
  <si>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</si>
  <si>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</si>
  <si>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</si>
  <si>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</si>
  <si>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</si>
  <si>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</si>
  <si>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</si>
  <si>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</si>
  <si>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</si>
  <si>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</si>
  <si>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</si>
  <si>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</si>
  <si>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</si>
  <si>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</si>
  <si>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</si>
  <si>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</si>
  <si>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</si>
  <si>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</si>
  <si>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</si>
  <si>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</si>
  <si>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</si>
  <si>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</si>
  <si>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</si>
  <si>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</si>
  <si>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</si>
  <si>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</si>
  <si>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</si>
  <si>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</si>
  <si>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</si>
  <si>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</si>
  <si>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</si>
  <si>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</si>
  <si>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</si>
  <si>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</si>
  <si>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</si>
  <si>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</si>
  <si>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</si>
  <si>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</si>
  <si>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</si>
  <si>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</si>
  <si>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</si>
  <si>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</si>
  <si>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</si>
  <si>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</si>
  <si>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</si>
  <si>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</si>
  <si>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</si>
  <si>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</si>
  <si>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</si>
  <si>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</si>
  <si>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</si>
  <si>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</si>
  <si>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</si>
  <si>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</si>
  <si>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</si>
  <si>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</si>
  <si>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</si>
  <si>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</si>
  <si>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</si>
  <si>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</si>
  <si>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</si>
  <si>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</si>
  <si>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</si>
  <si>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</si>
  <si>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</si>
  <si>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</si>
  <si>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</si>
  <si>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</si>
  <si>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</si>
  <si>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</si>
  <si>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</si>
  <si>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</si>
  <si>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</si>
  <si>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</si>
  <si>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</si>
  <si>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</si>
  <si>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</si>
  <si>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</si>
  <si>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</si>
  <si>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</si>
  <si>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</si>
  <si>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</si>
  <si>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</si>
  <si>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</si>
  <si>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</si>
  <si>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</si>
  <si>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</si>
  <si>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</si>
  <si>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</si>
  <si>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</si>
  <si>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</si>
  <si>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</si>
  <si>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</si>
  <si>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</si>
  <si>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</si>
  <si>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</si>
  <si>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</si>
  <si>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</si>
  <si>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</si>
  <si>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</si>
  <si>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</si>
  <si>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</si>
  <si>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</si>
  <si>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</si>
  <si>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</si>
  <si>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</si>
  <si>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</si>
  <si>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</si>
  <si>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</si>
  <si>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</si>
  <si>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</si>
  <si>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</si>
  <si>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</si>
  <si>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</si>
  <si>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</si>
  <si>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</si>
  <si>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</si>
  <si>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</si>
  <si>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</si>
  <si>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</si>
  <si>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</si>
  <si>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</si>
  <si>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</si>
  <si>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</si>
  <si>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</si>
  <si>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</si>
  <si>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</si>
  <si>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</si>
  <si>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</si>
  <si>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</si>
  <si>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</si>
  <si>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</si>
  <si>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</si>
  <si>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</si>
  <si>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</si>
  <si>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</si>
  <si>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</si>
  <si>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</si>
  <si>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</si>
  <si>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</si>
  <si>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</si>
  <si>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</si>
  <si>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</si>
  <si>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</si>
  <si>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</si>
  <si>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</si>
  <si>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</si>
  <si>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</si>
  <si>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</si>
  <si>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</si>
  <si>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</si>
  <si>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</si>
  <si>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</si>
  <si>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</si>
  <si>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</si>
  <si>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</si>
  <si>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</si>
  <si>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</si>
  <si>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</si>
  <si>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</si>
  <si>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</si>
  <si>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</si>
  <si>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</si>
  <si>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</si>
  <si>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</si>
  <si>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</si>
  <si>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</si>
  <si>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</si>
  <si>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</si>
  <si>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</si>
  <si>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</si>
  <si>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</si>
  <si>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</si>
  <si>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</si>
  <si>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</si>
  <si>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</si>
  <si>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</si>
  <si>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</si>
  <si>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</si>
  <si>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</si>
  <si>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</si>
  <si>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</si>
  <si>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</si>
  <si>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</si>
  <si>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</si>
  <si>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</si>
  <si>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</si>
  <si>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</si>
  <si>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</si>
  <si>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</si>
  <si>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</si>
  <si>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</si>
  <si>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</si>
  <si>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</si>
  <si>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</si>
  <si>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</si>
  <si>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</si>
  <si>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</si>
  <si>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</si>
  <si>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</si>
  <si>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</si>
  <si>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</si>
  <si>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</si>
  <si>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</si>
  <si>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</si>
  <si>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</si>
  <si>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</si>
  <si>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</si>
  <si>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</si>
  <si>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</si>
  <si>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</si>
  <si>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</si>
  <si>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</si>
  <si>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</si>
  <si>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</si>
  <si>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</si>
  <si>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</si>
  <si>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</si>
  <si>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</si>
  <si>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</si>
  <si>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</si>
  <si>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</si>
  <si>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</si>
  <si>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</si>
  <si>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</si>
  <si>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</si>
  <si>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</si>
  <si>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</si>
  <si>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</si>
  <si>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</si>
  <si>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</si>
  <si>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</si>
  <si>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</si>
  <si>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</si>
  <si>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</si>
  <si>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</si>
  <si>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</si>
  <si>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</si>
  <si>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</si>
  <si>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</si>
  <si>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</si>
  <si>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</si>
  <si>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</si>
  <si>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</si>
  <si>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</si>
  <si>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</si>
  <si>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</si>
  <si>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</si>
  <si>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</si>
  <si>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</si>
  <si>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</si>
  <si>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</si>
  <si>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</si>
  <si>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</si>
  <si>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</si>
  <si>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</si>
  <si>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</si>
  <si>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</si>
  <si>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</si>
  <si>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</si>
  <si>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</si>
  <si>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</si>
  <si>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</si>
  <si>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</si>
  <si>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</si>
  <si>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</si>
  <si>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</si>
  <si>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</si>
  <si>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</si>
  <si>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</si>
  <si>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</si>
  <si>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</si>
  <si>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</si>
  <si>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</si>
  <si>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</si>
  <si>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</si>
  <si>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</si>
  <si>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</si>
  <si>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</si>
  <si>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</si>
  <si>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</si>
  <si>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</si>
  <si>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</si>
  <si>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</si>
  <si>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</si>
  <si>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</si>
  <si>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</si>
  <si>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</si>
  <si>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</si>
  <si>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</si>
  <si>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</si>
  <si>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</si>
  <si>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</si>
  <si>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</si>
  <si>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</si>
  <si>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</si>
  <si>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</si>
  <si>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</si>
  <si>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</si>
  <si>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</si>
  <si>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</si>
  <si>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</si>
  <si>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</si>
  <si>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</si>
  <si>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</si>
  <si>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</si>
  <si>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</si>
  <si>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</si>
  <si>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</si>
  <si>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</si>
  <si>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</si>
  <si>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</si>
  <si>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</si>
  <si>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</si>
  <si>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</si>
  <si>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</si>
  <si>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</si>
  <si>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</si>
  <si>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</si>
  <si>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</si>
  <si>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</si>
  <si>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</si>
  <si>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</si>
  <si>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</si>
  <si>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</si>
  <si>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</si>
  <si>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</si>
  <si>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</si>
  <si>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</si>
  <si>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</si>
  <si>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</si>
  <si>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</si>
  <si>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</si>
  <si>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</si>
  <si>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</si>
  <si>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</si>
  <si>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</si>
  <si>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</si>
  <si>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</si>
  <si>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</si>
  <si>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</si>
  <si>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</si>
  <si>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</si>
  <si>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</si>
  <si>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</si>
  <si>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</si>
  <si>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</si>
  <si>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</si>
  <si>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</si>
  <si>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</si>
  <si>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</si>
  <si>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</si>
  <si>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</si>
  <si>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</si>
  <si>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</si>
  <si>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</si>
  <si>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</si>
  <si>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</si>
  <si>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</si>
  <si>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</si>
  <si>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</si>
  <si>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</si>
  <si>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</si>
  <si>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</si>
  <si>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</si>
  <si>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</si>
  <si>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</si>
  <si>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</si>
  <si>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</si>
  <si>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</si>
  <si>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</si>
  <si>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</si>
  <si>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</si>
  <si>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</si>
  <si>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</si>
  <si>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</si>
  <si>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</si>
  <si>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</si>
  <si>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</si>
  <si>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</si>
  <si>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</si>
  <si>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</si>
  <si>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</si>
  <si>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</si>
  <si>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</si>
  <si>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</si>
  <si>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</si>
  <si>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</si>
  <si>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</si>
  <si>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</si>
  <si>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</si>
  <si>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</si>
  <si>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</si>
  <si>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</si>
  <si>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</si>
  <si>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</si>
  <si>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</si>
  <si>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</si>
  <si>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</si>
  <si>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</si>
  <si>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</si>
  <si>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</si>
  <si>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</si>
  <si>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</si>
  <si>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</si>
  <si>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</si>
  <si>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</si>
  <si>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</si>
  <si>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</si>
  <si>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</si>
  <si>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</si>
  <si>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</si>
  <si>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</si>
  <si>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</si>
  <si>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</si>
  <si>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</si>
  <si>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</si>
  <si>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</si>
  <si>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</si>
  <si>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</si>
  <si>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</si>
  <si>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</si>
  <si>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</si>
  <si>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</si>
  <si>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</si>
  <si>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</si>
  <si>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</si>
  <si>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</si>
  <si>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</si>
  <si>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</si>
  <si>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</si>
  <si>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</si>
  <si>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</si>
  <si>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</si>
  <si>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</si>
  <si>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</si>
  <si>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</si>
  <si>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</si>
  <si>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</si>
  <si>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</si>
  <si>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</si>
  <si>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</si>
  <si>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</si>
  <si>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</si>
  <si>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</si>
  <si>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</si>
  <si>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</si>
  <si>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</si>
  <si>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</si>
  <si>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</si>
  <si>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</si>
  <si>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</si>
  <si>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</si>
  <si>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</si>
  <si>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</si>
  <si>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</si>
  <si>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</si>
  <si>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</si>
  <si>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</si>
  <si>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</si>
  <si>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</si>
  <si>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</si>
  <si>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</si>
  <si>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</si>
  <si>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</si>
  <si>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</si>
  <si>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</si>
  <si>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</si>
  <si>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</si>
  <si>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</si>
  <si>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</si>
  <si>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</si>
  <si>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</si>
  <si>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</si>
  <si>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</si>
  <si>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</si>
  <si>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</si>
  <si>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</si>
  <si>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</si>
  <si>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</si>
  <si>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</si>
  <si>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</si>
  <si>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</si>
  <si>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</si>
  <si>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</si>
  <si>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</si>
  <si>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</si>
  <si>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</si>
  <si>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</si>
  <si>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</si>
  <si>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</si>
  <si>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</si>
  <si>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</si>
  <si>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</si>
  <si>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</si>
  <si>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</si>
  <si>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</si>
  <si>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</si>
  <si>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</si>
  <si>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</si>
  <si>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</si>
  <si>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</si>
  <si>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</si>
  <si>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</si>
  <si>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</si>
  <si>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</si>
  <si>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</si>
  <si>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</si>
  <si>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</si>
  <si>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</si>
  <si>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</si>
  <si>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</si>
  <si>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</si>
  <si>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</si>
  <si>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</si>
  <si>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</si>
  <si>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</si>
  <si>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</si>
  <si>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</si>
  <si>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</si>
  <si>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</si>
  <si>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</si>
  <si>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</si>
  <si>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</si>
  <si>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</si>
  <si>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</si>
  <si>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</si>
  <si>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</si>
  <si>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</si>
  <si>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</si>
  <si>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</si>
  <si>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</si>
  <si>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</si>
  <si>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</si>
  <si>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</si>
  <si>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</si>
  <si>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</si>
  <si>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</si>
  <si>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</si>
  <si>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</si>
  <si>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</si>
  <si>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</si>
  <si>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</si>
  <si>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</si>
  <si>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</si>
  <si>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</si>
  <si>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</si>
  <si>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</si>
  <si>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</si>
  <si>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</si>
  <si>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</si>
  <si>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</si>
  <si>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</si>
  <si>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</si>
  <si>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</si>
  <si>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</si>
  <si>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</si>
  <si>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</si>
  <si>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</si>
  <si>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</si>
  <si>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</si>
  <si>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</si>
  <si>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</si>
  <si>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</si>
  <si>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</si>
  <si>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</si>
  <si>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</si>
  <si>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</si>
  <si>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</si>
  <si>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</si>
  <si>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</si>
  <si>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</si>
  <si>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</si>
  <si>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</si>
  <si>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</si>
  <si>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</si>
  <si>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</si>
  <si>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</si>
  <si>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</si>
  <si>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</si>
  <si>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</si>
  <si>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</si>
  <si>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</si>
  <si>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</si>
  <si>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</si>
  <si>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</si>
  <si>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</si>
  <si>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</si>
  <si>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</si>
  <si>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</si>
  <si>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</si>
  <si>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</si>
  <si>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</si>
  <si>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</si>
  <si>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</si>
  <si>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</si>
  <si>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</si>
  <si>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</si>
  <si>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</si>
  <si>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</si>
  <si>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</si>
  <si>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</si>
  <si>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</si>
  <si>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</si>
  <si>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</si>
  <si>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</si>
  <si>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</si>
  <si>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</si>
  <si>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</si>
  <si>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</si>
  <si>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</si>
  <si>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</si>
  <si>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</si>
  <si>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</si>
  <si>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</si>
  <si>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</si>
  <si>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</si>
  <si>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</si>
  <si>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</si>
  <si>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</si>
  <si>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</si>
  <si>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</si>
  <si>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</si>
  <si>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</si>
  <si>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</si>
  <si>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</si>
  <si>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</si>
  <si>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</si>
  <si>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</si>
  <si>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</si>
  <si>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</si>
  <si>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</si>
  <si>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</si>
  <si>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</si>
  <si>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</si>
  <si>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</si>
  <si>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</si>
  <si>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</si>
  <si>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</si>
  <si>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</si>
  <si>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</si>
  <si>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</si>
  <si>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</si>
  <si>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</si>
  <si>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</si>
  <si>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</si>
  <si>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</si>
  <si>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</si>
  <si>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</si>
  <si>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</si>
  <si>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</si>
  <si>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</si>
  <si>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</si>
  <si>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</si>
  <si>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</si>
  <si>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</si>
  <si>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</si>
  <si>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</si>
  <si>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</si>
  <si>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</si>
  <si>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</si>
  <si>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</si>
  <si>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</si>
  <si>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</si>
  <si>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</si>
  <si>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</si>
  <si>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</si>
  <si>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</si>
  <si>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</si>
  <si>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</si>
  <si>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</si>
  <si>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</si>
  <si>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</si>
  <si>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</si>
  <si>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</si>
  <si>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</si>
  <si>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</si>
  <si>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</si>
  <si>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</si>
  <si>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</si>
  <si>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</si>
  <si>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</si>
  <si>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</si>
  <si>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</si>
  <si>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</si>
  <si>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</si>
  <si>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</si>
  <si>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</si>
  <si>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</si>
  <si>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</si>
  <si>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</si>
  <si>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</si>
  <si>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</si>
  <si>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</si>
  <si>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</si>
  <si>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</si>
  <si>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</si>
  <si>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</si>
  <si>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</si>
  <si>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</si>
  <si>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</si>
  <si>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</si>
  <si>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</si>
  <si>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</si>
  <si>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</si>
  <si>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</si>
  <si>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</si>
  <si>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</si>
  <si>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</si>
  <si>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</si>
  <si>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</si>
  <si>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</si>
  <si>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</si>
  <si>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</si>
  <si>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</si>
  <si>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</si>
  <si>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</si>
  <si>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</si>
  <si>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</si>
  <si>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</si>
  <si>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</si>
  <si>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</si>
  <si>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</si>
  <si>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</si>
  <si>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</si>
  <si>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</si>
  <si>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</si>
  <si>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</si>
  <si>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</si>
  <si>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</si>
  <si>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</si>
  <si>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</si>
  <si>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</si>
  <si>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</si>
  <si>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</si>
  <si>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</si>
  <si>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</si>
  <si>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</si>
  <si>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</si>
  <si>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</si>
  <si>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</si>
  <si>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</si>
  <si>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</si>
  <si>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</si>
  <si>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</si>
  <si>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</si>
  <si>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</si>
  <si>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</si>
  <si>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</si>
  <si>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</si>
  <si>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</si>
  <si>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</si>
  <si>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</si>
  <si>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</si>
  <si>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</si>
  <si>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</si>
  <si>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</si>
  <si>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</si>
  <si>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</si>
  <si>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</si>
  <si>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</si>
  <si>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</si>
  <si>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</si>
  <si>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</si>
  <si>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</si>
  <si>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</si>
  <si>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</si>
  <si>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</si>
  <si>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</si>
  <si>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</si>
  <si>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</si>
  <si>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</si>
  <si>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</si>
  <si>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</si>
  <si>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</si>
  <si>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</si>
  <si>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</si>
  <si>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</si>
  <si>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</si>
  <si>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</si>
  <si>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</si>
  <si>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</si>
  <si>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</si>
  <si>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</si>
  <si>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</si>
  <si>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</si>
  <si>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</si>
  <si>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</si>
  <si>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</si>
  <si>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</si>
  <si>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</si>
  <si>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</si>
  <si>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</si>
  <si>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</si>
  <si>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</si>
  <si>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</si>
  <si>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</si>
  <si>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</si>
  <si>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</si>
  <si>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</si>
  <si>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</si>
  <si>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</si>
  <si>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</si>
  <si>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</si>
  <si>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</si>
  <si>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</si>
  <si>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</si>
  <si>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</si>
  <si>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</si>
  <si>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</si>
  <si>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</si>
  <si>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</si>
  <si>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</si>
  <si>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</si>
  <si>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</si>
  <si>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</si>
  <si>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</si>
  <si>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</si>
  <si>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</si>
  <si>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</si>
  <si>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</si>
  <si>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</si>
  <si>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</si>
  <si>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</si>
  <si>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</si>
  <si>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</si>
  <si>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</si>
  <si>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</si>
  <si>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</si>
  <si>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</si>
  <si>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</si>
  <si>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</si>
  <si>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</si>
  <si>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</si>
  <si>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</si>
  <si>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</si>
  <si>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</si>
  <si>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</si>
  <si>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</si>
  <si>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</si>
  <si>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</si>
  <si>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</si>
  <si>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</si>
  <si>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</si>
  <si>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</si>
  <si>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</si>
  <si>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</si>
  <si>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</si>
  <si>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</si>
  <si>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</si>
  <si>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</si>
  <si>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</si>
  <si>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</si>
  <si>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</si>
  <si>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</si>
  <si>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</si>
  <si>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</si>
  <si>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</si>
  <si>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</si>
  <si>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</si>
  <si>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</si>
  <si>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</si>
  <si>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</si>
  <si>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</si>
  <si>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</si>
  <si>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</si>
  <si>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</si>
  <si>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</si>
  <si>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</si>
  <si>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</si>
  <si>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</si>
  <si>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</si>
  <si>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</si>
  <si>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</si>
  <si>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</si>
  <si>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</si>
  <si>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</si>
  <si>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</si>
  <si>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</si>
  <si>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</si>
  <si>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</si>
  <si>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</si>
  <si>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</si>
  <si>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</si>
  <si>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</si>
  <si>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</si>
  <si>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</si>
  <si>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</si>
  <si>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</si>
  <si>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</si>
  <si>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</si>
  <si>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</si>
  <si>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</si>
  <si>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</si>
  <si>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</si>
  <si>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</si>
  <si>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</si>
  <si>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</si>
  <si>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</si>
  <si>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</si>
  <si>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</si>
  <si>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</si>
  <si>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</si>
  <si>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</si>
  <si>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</si>
  <si>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</si>
  <si>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</si>
  <si>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</si>
  <si>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</si>
  <si>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</si>
  <si>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</si>
  <si>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</si>
  <si>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</si>
  <si>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</si>
  <si>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</si>
  <si>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</si>
  <si>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</si>
  <si>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</si>
  <si>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</si>
  <si>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</si>
  <si>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</si>
  <si>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</si>
  <si>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</si>
  <si>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</si>
  <si>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</si>
  <si>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</si>
  <si>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</si>
  <si>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</si>
  <si>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</si>
  <si>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</si>
  <si>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</si>
  <si>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</si>
  <si>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</si>
  <si>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</si>
  <si>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</si>
  <si>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</si>
  <si>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</si>
  <si>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</si>
  <si>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</si>
  <si>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</si>
  <si>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</si>
  <si>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</si>
  <si>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</si>
  <si>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</si>
  <si>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</si>
  <si>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</si>
  <si>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</si>
  <si>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</si>
  <si>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</si>
  <si>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</si>
  <si>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</si>
  <si>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</si>
  <si>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</si>
  <si>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</si>
  <si>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</si>
  <si>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</si>
  <si>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</si>
  <si>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</si>
  <si>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</si>
  <si>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</si>
  <si>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</si>
  <si>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</si>
  <si>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</si>
  <si>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</si>
  <si>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</si>
  <si>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</si>
  <si>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</si>
  <si>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</si>
  <si>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</si>
  <si>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</si>
  <si>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</si>
  <si>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</si>
  <si>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</si>
  <si>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</si>
  <si>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</si>
  <si>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</si>
  <si>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</si>
  <si>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</si>
  <si>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</si>
  <si>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</si>
  <si>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</si>
  <si>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</si>
  <si>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</si>
  <si>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</si>
  <si>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</si>
  <si>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</si>
  <si>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</si>
  <si>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</si>
  <si>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</si>
  <si>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</si>
  <si>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</si>
  <si>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</si>
  <si>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</si>
  <si>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</si>
  <si>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</si>
  <si>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</si>
  <si>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</si>
  <si>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</si>
  <si>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</si>
  <si>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</si>
  <si>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</si>
  <si>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</si>
  <si>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</si>
  <si>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</si>
  <si>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</si>
  <si>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</si>
  <si>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</si>
  <si>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</si>
  <si>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</si>
  <si>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</si>
  <si>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</si>
  <si>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</si>
  <si>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</si>
  <si>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</si>
  <si>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</si>
  <si>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</si>
  <si>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</si>
  <si>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</si>
  <si>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</si>
  <si>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</si>
  <si>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</si>
  <si>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</si>
  <si>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</si>
  <si>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</si>
  <si>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</si>
  <si>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</si>
  <si>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</si>
  <si>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</si>
  <si>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</si>
  <si>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</si>
  <si>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</si>
  <si>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</si>
  <si>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</si>
  <si>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</si>
  <si>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</si>
  <si>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</si>
  <si>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</si>
  <si>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</si>
  <si>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</si>
  <si>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</si>
  <si>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</si>
  <si>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</si>
  <si>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</si>
  <si>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</si>
  <si>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</si>
  <si>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</si>
  <si>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</si>
  <si>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</si>
  <si>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</si>
  <si>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</si>
  <si>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</si>
  <si>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</si>
  <si>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</si>
  <si>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</si>
  <si>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</si>
  <si>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</si>
  <si>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</si>
  <si>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</si>
  <si>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</si>
  <si>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</si>
  <si>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</si>
  <si>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</si>
  <si>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</si>
  <si>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</si>
  <si>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</si>
  <si>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</si>
  <si>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</si>
  <si>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</si>
  <si>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</si>
  <si>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</si>
  <si>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</si>
  <si>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</si>
  <si>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</si>
  <si>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</si>
  <si>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</si>
  <si>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</si>
  <si>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</si>
  <si>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</si>
  <si>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</si>
  <si>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</si>
  <si>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</si>
  <si>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</si>
  <si>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</si>
  <si>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</si>
  <si>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</si>
  <si>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</si>
  <si>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</si>
  <si>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</si>
  <si>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</si>
  <si>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</si>
  <si>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</si>
  <si>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</si>
  <si>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</si>
  <si>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</si>
  <si>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</si>
  <si>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</si>
  <si>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</si>
  <si>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</si>
  <si>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</si>
  <si>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</si>
  <si>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</si>
  <si>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</si>
  <si>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</si>
  <si>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</si>
  <si>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</si>
  <si>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</si>
  <si>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</si>
  <si>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</si>
  <si>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</si>
  <si>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</si>
  <si>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</si>
  <si>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</si>
  <si>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</si>
  <si>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</si>
  <si>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</si>
  <si>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</si>
  <si>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</si>
  <si>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</si>
  <si>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</si>
  <si>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</si>
  <si>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</si>
  <si>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</si>
  <si>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</si>
  <si>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</si>
  <si>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</si>
  <si>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</si>
  <si>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</si>
  <si>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</si>
  <si>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</si>
  <si>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</si>
  <si>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</si>
  <si>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</si>
  <si>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</si>
  <si>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</si>
  <si>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</si>
  <si>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</si>
  <si>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</si>
  <si>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</si>
  <si>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</si>
  <si>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</si>
  <si>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</si>
  <si>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</si>
  <si>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</si>
  <si>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</si>
  <si>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</si>
  <si>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</si>
  <si>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</si>
  <si>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</si>
  <si>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</si>
  <si>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</si>
  <si>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</si>
  <si>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</si>
  <si>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</si>
  <si>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</si>
  <si>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</si>
  <si>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</si>
  <si>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</si>
  <si>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</si>
  <si>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</si>
  <si>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</si>
  <si>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</si>
  <si>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</si>
  <si>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</si>
  <si>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</si>
  <si>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</si>
  <si>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</si>
  <si>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</si>
  <si>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</si>
  <si>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</si>
  <si>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</si>
  <si>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</si>
  <si>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</si>
  <si>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</si>
  <si>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</si>
  <si>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</si>
  <si>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</si>
  <si>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</si>
  <si>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</si>
  <si>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</si>
  <si>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</si>
  <si>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</si>
  <si>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</si>
  <si>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</si>
  <si>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</si>
  <si>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</si>
  <si>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</si>
  <si>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</si>
  <si>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</si>
  <si>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</si>
  <si>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</si>
  <si>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</si>
  <si>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</si>
  <si>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</si>
  <si>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</si>
  <si>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</si>
  <si>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</si>
  <si>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</si>
  <si>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</si>
  <si>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</si>
  <si>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</si>
  <si>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</si>
  <si>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</si>
  <si>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</si>
  <si>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</si>
  <si>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</si>
  <si>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</si>
  <si>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</si>
  <si>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</si>
  <si>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</si>
  <si>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</si>
  <si>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</si>
  <si>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</si>
  <si>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</si>
  <si>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</si>
  <si>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</si>
  <si>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</si>
  <si>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</si>
  <si>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</si>
  <si>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</si>
  <si>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</si>
  <si>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</si>
  <si>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</si>
  <si>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</si>
  <si>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</si>
  <si>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</si>
  <si>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</si>
  <si>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</si>
  <si>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</si>
  <si>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</si>
  <si>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</si>
  <si>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</si>
  <si>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</si>
  <si>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</si>
  <si>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</si>
  <si>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</si>
  <si>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</si>
  <si>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</si>
  <si>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</si>
  <si>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</si>
  <si>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</si>
  <si>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</si>
  <si>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</si>
  <si>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</si>
  <si>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</si>
  <si>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</si>
  <si>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</si>
  <si>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</si>
  <si>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</si>
  <si>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</si>
  <si>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</si>
  <si>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</si>
  <si>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</si>
  <si>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</si>
  <si>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</si>
  <si>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</si>
  <si>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</si>
  <si>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</si>
  <si>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</si>
  <si>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</si>
  <si>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</si>
  <si>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</si>
  <si>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</si>
  <si>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</si>
  <si>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</si>
  <si>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</si>
  <si>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</si>
  <si>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</si>
  <si>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</si>
  <si>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</si>
  <si>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</si>
  <si>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</si>
  <si>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</si>
  <si>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</si>
  <si>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</si>
  <si>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</si>
  <si>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</si>
  <si>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</si>
  <si>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</si>
  <si>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</si>
  <si>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</si>
  <si>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</si>
  <si>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</si>
  <si>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</si>
  <si>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</si>
  <si>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</si>
  <si>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</si>
  <si>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</si>
  <si>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</si>
  <si>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</si>
  <si>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</si>
  <si>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</si>
  <si>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</si>
  <si>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</si>
  <si>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</si>
  <si>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</si>
  <si>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</si>
  <si>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</si>
  <si>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</si>
  <si>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</si>
  <si>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</si>
  <si>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</si>
  <si>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</si>
  <si>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</si>
  <si>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</si>
  <si>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</si>
  <si>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</si>
  <si>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</si>
  <si>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</si>
  <si>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</si>
  <si>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</si>
  <si>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</si>
  <si>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</si>
  <si>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</si>
  <si>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</si>
  <si>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</si>
  <si>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</si>
  <si>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</si>
  <si>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</si>
  <si>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</si>
  <si>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</si>
  <si>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</si>
  <si>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</si>
  <si>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</si>
  <si>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</si>
  <si>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</si>
  <si>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</si>
  <si>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</si>
  <si>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</si>
  <si>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</si>
  <si>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</si>
  <si>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</si>
  <si>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</si>
  <si>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</si>
  <si>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</si>
  <si>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</si>
  <si>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</si>
  <si>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</si>
  <si>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</si>
  <si>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</si>
  <si>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</si>
  <si>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</si>
  <si>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</si>
  <si>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</si>
  <si>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</si>
  <si>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</si>
  <si>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</si>
  <si>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</si>
  <si>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</si>
  <si>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</si>
  <si>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</si>
  <si>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</si>
  <si>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</si>
  <si>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</si>
  <si>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</si>
  <si>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</si>
  <si>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</si>
  <si>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</si>
  <si>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</si>
  <si>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</si>
  <si>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</si>
  <si>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</si>
  <si>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</si>
  <si>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</si>
  <si>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</si>
  <si>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</si>
  <si>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</si>
  <si>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</si>
  <si>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</si>
  <si>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</si>
  <si>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</si>
  <si>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</si>
  <si>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</si>
  <si>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</si>
  <si>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</si>
  <si>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</si>
  <si>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</si>
  <si>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</si>
  <si>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</si>
  <si>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</si>
  <si>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</si>
  <si>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</si>
  <si>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</si>
  <si>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</si>
  <si>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</si>
  <si>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</si>
  <si>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</si>
  <si>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</si>
  <si>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</si>
  <si>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</si>
  <si>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</si>
  <si>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</si>
  <si>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</si>
  <si>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</si>
  <si>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</si>
  <si>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</si>
  <si>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</si>
  <si>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</si>
  <si>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</si>
  <si>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</si>
  <si>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</si>
  <si>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</si>
  <si>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</si>
  <si>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</si>
  <si>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</si>
  <si>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</si>
  <si>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</si>
  <si>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</si>
  <si>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</si>
  <si>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</si>
  <si>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</si>
  <si>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</si>
  <si>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</si>
  <si>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</si>
  <si>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</si>
  <si>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</si>
  <si>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</si>
  <si>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</si>
  <si>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</si>
  <si>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</si>
  <si>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</si>
  <si>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</si>
  <si>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</si>
  <si>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</si>
  <si>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</si>
  <si>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</si>
  <si>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</si>
  <si>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</si>
  <si>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</si>
  <si>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</si>
  <si>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</si>
  <si>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</si>
  <si>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</si>
  <si>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</si>
  <si>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</si>
  <si>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</si>
  <si>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</si>
  <si>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</si>
  <si>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</si>
  <si>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</si>
  <si>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</si>
  <si>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</si>
  <si>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</si>
  <si>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</si>
  <si>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</si>
  <si>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</si>
  <si>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</si>
  <si>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</si>
  <si>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</si>
  <si>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</si>
  <si>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</si>
  <si>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</si>
  <si>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</si>
  <si>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</si>
  <si>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</si>
  <si>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</si>
  <si>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</si>
  <si>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</si>
  <si>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</si>
  <si>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</si>
  <si>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</si>
  <si>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</si>
  <si>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</si>
  <si>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</si>
  <si>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</si>
  <si>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</si>
  <si>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</si>
  <si>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</si>
  <si>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</si>
  <si>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</si>
  <si>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</si>
  <si>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</si>
  <si>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</si>
  <si>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</si>
  <si>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</si>
  <si>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</si>
  <si>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</si>
  <si>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</si>
  <si>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</si>
  <si>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</si>
  <si>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</si>
  <si>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</si>
  <si>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</si>
  <si>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</si>
  <si>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</si>
  <si>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</si>
  <si>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</si>
  <si>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</si>
  <si>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</si>
  <si>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</si>
  <si>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</si>
  <si>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</si>
  <si>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</si>
  <si>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</si>
  <si>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</si>
  <si>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</si>
  <si>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</si>
  <si>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</si>
  <si>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</si>
  <si>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</si>
  <si>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</si>
  <si>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</si>
  <si>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</si>
  <si>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</si>
  <si>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</si>
  <si>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</si>
  <si>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</si>
  <si>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</si>
  <si>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</si>
  <si>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</si>
  <si>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</si>
  <si>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</si>
  <si>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</si>
  <si>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</si>
  <si>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</si>
  <si>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</si>
  <si>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</si>
  <si>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</si>
  <si>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</si>
  <si>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</si>
  <si>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</si>
  <si>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</si>
  <si>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</si>
  <si>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</si>
  <si>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</si>
  <si>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</si>
  <si>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</si>
  <si>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</si>
  <si>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</si>
  <si>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</si>
  <si>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</si>
  <si>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</si>
  <si>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</si>
  <si>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</si>
  <si>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</si>
  <si>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</si>
  <si>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</si>
  <si>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</si>
  <si>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</si>
  <si>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</si>
  <si>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</si>
  <si>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</si>
  <si>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</si>
  <si>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</si>
  <si>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</si>
  <si>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</si>
  <si>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</si>
  <si>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</si>
  <si>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</si>
  <si>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</si>
  <si>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</si>
  <si>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</si>
  <si>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</si>
  <si>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</si>
  <si>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</si>
  <si>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</si>
  <si>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</si>
  <si>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</si>
  <si>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</si>
  <si>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</si>
  <si>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</si>
  <si>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</si>
  <si>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</si>
  <si>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</si>
  <si>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</si>
  <si>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</si>
  <si>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</si>
  <si>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</si>
  <si>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</si>
  <si>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</si>
  <si>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</si>
  <si>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</si>
  <si>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</si>
  <si>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</si>
  <si>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</si>
  <si>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</si>
  <si>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</si>
  <si>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</si>
  <si>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</si>
  <si>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</si>
  <si>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</si>
  <si>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</si>
  <si>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</si>
  <si>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</si>
  <si>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</si>
  <si>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</si>
  <si>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</si>
  <si>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</si>
  <si>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</si>
  <si>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</si>
  <si>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</si>
  <si>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</si>
  <si>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</si>
  <si>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</si>
  <si>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</si>
  <si>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</si>
  <si>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</si>
  <si>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</si>
  <si>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</si>
  <si>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</si>
  <si>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</si>
  <si>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</si>
  <si>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</si>
  <si>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</si>
  <si>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</si>
  <si>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</si>
  <si>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</si>
  <si>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</si>
  <si>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</si>
  <si>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</si>
  <si>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</si>
  <si>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</si>
  <si>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</si>
  <si>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</si>
  <si>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</si>
  <si>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</si>
  <si>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</si>
  <si>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</si>
  <si>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</si>
  <si>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</si>
  <si>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</si>
  <si>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</si>
  <si>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</si>
  <si>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</si>
  <si>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</si>
  <si>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</si>
  <si>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</si>
  <si>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</si>
  <si>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</si>
  <si>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</si>
  <si>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</si>
  <si>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</si>
  <si>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</si>
  <si>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</si>
  <si>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</si>
  <si>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</si>
  <si>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</si>
  <si>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</si>
  <si>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</si>
  <si>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</si>
  <si>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</si>
  <si>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</si>
  <si>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</si>
  <si>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</si>
  <si>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</si>
  <si>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</si>
  <si>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</si>
  <si>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</si>
  <si>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</si>
  <si>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</si>
  <si>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</si>
  <si>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</si>
  <si>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</si>
  <si>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</si>
  <si>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</si>
  <si>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</si>
  <si>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</si>
  <si>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</si>
  <si>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</si>
  <si>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</si>
  <si>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</si>
  <si>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</si>
  <si>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</si>
  <si>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</si>
  <si>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</si>
  <si>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</si>
  <si>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</si>
  <si>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</si>
  <si>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</si>
  <si>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</si>
  <si>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</si>
  <si>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</si>
  <si>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</si>
  <si>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</si>
  <si>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</si>
  <si>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</si>
  <si>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</si>
  <si>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</si>
  <si>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</si>
  <si>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</si>
  <si>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</si>
  <si>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</si>
  <si>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</si>
  <si>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</si>
  <si>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</si>
  <si>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</si>
  <si>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</si>
  <si>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</si>
  <si>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</si>
  <si>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</si>
  <si>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</si>
  <si>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</si>
  <si>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</si>
  <si>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</si>
  <si>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</si>
  <si>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</si>
  <si>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</si>
  <si>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</si>
  <si>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</si>
  <si>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</si>
  <si>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</si>
  <si>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</si>
  <si>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</si>
  <si>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</si>
  <si>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</si>
  <si>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</si>
  <si>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</si>
  <si>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</si>
  <si>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</si>
  <si>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</si>
  <si>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</si>
  <si>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</si>
  <si>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</si>
  <si>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</si>
  <si>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</si>
  <si>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</si>
  <si>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</si>
  <si>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</si>
  <si>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</si>
  <si>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</si>
  <si>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</si>
  <si>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</si>
  <si>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</si>
  <si>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</si>
  <si>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</si>
  <si>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</si>
  <si>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</si>
  <si>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</si>
  <si>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</si>
  <si>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</si>
  <si>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</si>
  <si>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</si>
  <si>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</si>
  <si>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</si>
  <si>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</si>
  <si>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</si>
  <si>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</si>
  <si>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</si>
  <si>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</si>
  <si>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</si>
  <si>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</si>
  <si>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</si>
  <si>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</si>
  <si>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</si>
  <si>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</si>
  <si>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</si>
  <si>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</si>
  <si>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</si>
  <si>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</si>
  <si>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</si>
  <si>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</si>
  <si>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</si>
  <si>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</si>
  <si>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</si>
  <si>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</si>
  <si>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</si>
  <si>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</si>
  <si>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</si>
  <si>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</si>
  <si>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</si>
  <si>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</si>
  <si>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</si>
  <si>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</si>
  <si>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</si>
  <si>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</si>
  <si>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</si>
  <si>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</si>
  <si>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</si>
  <si>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</si>
  <si>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</si>
  <si>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</si>
  <si>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</si>
  <si>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</si>
  <si>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</si>
  <si>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</si>
  <si>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</si>
  <si>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</si>
  <si>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</si>
  <si>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</si>
  <si>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</si>
  <si>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</si>
  <si>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</si>
  <si>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</si>
  <si>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</si>
  <si>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</si>
  <si>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</si>
  <si>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</si>
  <si>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</si>
  <si>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</si>
  <si>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</si>
  <si>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</si>
  <si>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</si>
  <si>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</si>
  <si>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</si>
  <si>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</si>
  <si>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</si>
  <si>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</si>
  <si>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</si>
  <si>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</si>
  <si>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</si>
  <si>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</si>
  <si>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</si>
  <si>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</si>
  <si>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</si>
  <si>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</si>
  <si>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</si>
  <si>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</si>
  <si>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</si>
  <si>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</si>
  <si>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</si>
  <si>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</si>
  <si>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</si>
  <si>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</si>
  <si>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</si>
  <si>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</si>
  <si>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</si>
  <si>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</si>
  <si>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</si>
  <si>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</si>
  <si>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</si>
  <si>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</si>
  <si>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</si>
  <si>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</si>
  <si>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</si>
  <si>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</si>
  <si>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</si>
  <si>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</si>
  <si>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</si>
  <si>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</si>
  <si>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</si>
  <si>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</si>
  <si>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</si>
  <si>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</si>
  <si>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</si>
  <si>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</si>
  <si>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</si>
  <si>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</si>
  <si>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</si>
  <si>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</si>
  <si>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Column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</si>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</sst>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3" applyFont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1" fillId="0" borderId="1" xfId="0" applyFont="1" applyBorder="1"/>
    <xf numFmtId="164" fontId="0" fillId="0" borderId="0" xfId="1" applyNumberFormat="1" applyFont="1"/>
    <xf numFmtId="164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8"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[ExcelChallenge_Hwang.xlsx]Category!PivotTable1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6-4565-BAE3-0243E1AB4ED9}"/>
            </c:ext>
          </c:extLst>
        </c:ser>
        <c:ser>
          <c:idx val="1"/>
          <c:order val="1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6-4565-BAE3-0243E1AB4ED9}"/>
            </c:ext>
          </c:extLst>
        </c:ser>
        <c:ser>
          <c:idx val="2"/>
          <c:order val="2"/>
          <c:tx>
            <c:strRef>
              <c:f>Category!$E$3:$E$4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A6-4565-BAE3-0243E1AB4ED9}"/>
            </c:ext>
          </c:extLst>
        </c:ser>
        <c:ser>
          <c:idx val="3"/>
          <c:order val="3"/>
          <c:tx>
            <c:strRef>
              <c:f>Category!$F$3:$F$4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Category!$F$5:$F$14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A6-4565-BAE3-0243E1AB4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6283759"/>
        <c:axId val="123885215"/>
      </c:barChart>
      <c:catAx>
        <c:axId val="196628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5215"/>
        <c:crosses val="autoZero"/>
        <c:auto val="1"/>
        <c:lblAlgn val="ctr"/>
        <c:lblOffset val="100"/>
        <c:noMultiLvlLbl val="0"/>
      </c:catAx>
      <c:valAx>
        <c:axId val="12388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28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[ExcelChallenge_Hwang.xlsx]SubCategory!PivotTable2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B-48AE-987C-46E333A3105A}"/>
            </c:ext>
          </c:extLst>
        </c:ser>
        <c:ser>
          <c:idx val="1"/>
          <c:order val="1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7B-48AE-987C-46E333A3105A}"/>
            </c:ext>
          </c:extLst>
        </c:ser>
        <c:ser>
          <c:idx val="2"/>
          <c:order val="2"/>
          <c:tx>
            <c:strRef>
              <c:f>SubCategory!$E$4:$E$5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7B-48AE-987C-46E333A3105A}"/>
            </c:ext>
          </c:extLst>
        </c:ser>
        <c:ser>
          <c:idx val="3"/>
          <c:order val="3"/>
          <c:tx>
            <c:strRef>
              <c:f>SubCategory!$F$4:$F$5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SubCategory!$F$6:$F$47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7B-48AE-987C-46E333A3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649423"/>
        <c:axId val="123871487"/>
      </c:barChart>
      <c:catAx>
        <c:axId val="11264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1487"/>
        <c:crosses val="autoZero"/>
        <c:auto val="1"/>
        <c:lblAlgn val="ctr"/>
        <c:lblOffset val="100"/>
        <c:noMultiLvlLbl val="0"/>
      </c:catAx>
      <c:valAx>
        <c:axId val="1238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[ExcelChallenge_Hwang.xlsx]Month!PivotTable5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Month!$C$5:$C$17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8-448C-82A1-0FD16724BBA7}"/>
            </c:ext>
          </c:extLst>
        </c:ser>
        <c:ser>
          <c:idx val="1"/>
          <c:order val="1"/>
          <c:tx>
            <c:strRef>
              <c:f>Month!$D$3:$D$4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8-448C-82A1-0FD16724BBA7}"/>
            </c:ext>
          </c:extLst>
        </c:ser>
        <c:ser>
          <c:idx val="2"/>
          <c:order val="2"/>
          <c:tx>
            <c:strRef>
              <c:f>Month!$E$3:$E$4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Month!$E$5:$E$17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8-448C-82A1-0FD16724BBA7}"/>
            </c:ext>
          </c:extLst>
        </c:ser>
        <c:ser>
          <c:idx val="3"/>
          <c:order val="3"/>
          <c:tx>
            <c:strRef>
              <c:f>Month!$F$3:$F$4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Month!$F$5:$F$17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48-448C-82A1-0FD16724B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96127"/>
        <c:axId val="123872319"/>
      </c:lineChart>
      <c:catAx>
        <c:axId val="12379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2319"/>
        <c:crosses val="autoZero"/>
        <c:auto val="1"/>
        <c:lblAlgn val="ctr"/>
        <c:lblOffset val="100"/>
        <c:noMultiLvlLbl val="0"/>
      </c:catAx>
      <c:valAx>
        <c:axId val="12387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1E-4C21-A567-07D01BC8CB2B}"/>
            </c:ext>
          </c:extLst>
        </c:ser>
        <c:ser>
          <c:idx val="1"/>
          <c:order val="1"/>
          <c:tx>
            <c:strRef>
              <c:f>Goals!$H$2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1E-4C21-A567-07D01BC8CB2B}"/>
            </c:ext>
          </c:extLst>
        </c:ser>
        <c:ser>
          <c:idx val="2"/>
          <c:order val="2"/>
          <c:tx>
            <c:strRef>
              <c:f>Goals!$I$2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1E-4C21-A567-07D01BC8C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616463"/>
        <c:axId val="2100635071"/>
      </c:lineChart>
      <c:catAx>
        <c:axId val="203461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35071"/>
        <c:crosses val="autoZero"/>
        <c:auto val="1"/>
        <c:lblAlgn val="ctr"/>
        <c:lblOffset val="100"/>
        <c:noMultiLvlLbl val="0"/>
      </c:catAx>
      <c:valAx>
        <c:axId val="210063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61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2</xdr:row>
      <xdr:rowOff>23811</xdr:rowOff>
    </xdr:from>
    <xdr:to>
      <xdr:col>17</xdr:col>
      <xdr:colOff>219074</xdr:colOff>
      <xdr:row>23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7E39E-8906-4AF5-92A8-DF1BDF9E9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5</xdr:row>
      <xdr:rowOff>0</xdr:rowOff>
    </xdr:from>
    <xdr:to>
      <xdr:col>18</xdr:col>
      <xdr:colOff>257175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D9ACC-E6BD-4BEF-A0CD-1F328BE0E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1</xdr:row>
      <xdr:rowOff>180975</xdr:rowOff>
    </xdr:from>
    <xdr:to>
      <xdr:col>16</xdr:col>
      <xdr:colOff>609599</xdr:colOff>
      <xdr:row>22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5E655-4E55-43B9-B6CE-23C523B61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1400174</xdr:colOff>
      <xdr:row>14</xdr:row>
      <xdr:rowOff>185736</xdr:rowOff>
    </xdr:from>
    <xdr:to>
      <xdr:col>8</xdr:col>
      <xdr:colOff>571499</xdr:colOff>
      <xdr:row>33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453F6-5492-40EC-8453-693DE76DA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ifer" refreshedDate="44086.773928935188" createdVersion="6" refreshedVersion="6" minRefreshableVersion="3" recordCount="4114" xr:uid="{98E842B3-B490-4519-9CBB-AC6476C23C7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ifer" refreshedDate="44086.856975115741" createdVersion="6" refreshedVersion="6" minRefreshableVersion="3" recordCount="4114" xr:uid="{CAA4D98C-4488-48EC-9AAB-01ECA2F4367E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base="18">
        <rangePr groupBy="months" startDate="2009-05-17T00:00:00" endDate="2017-03-16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017"/>
        </groupItems>
      </fieldGroup>
    </cacheField>
    <cacheField name="Date Ended Conversion" numFmtId="14">
      <sharedItems containsSemiMixedTypes="0" containsNonDate="0" containsDate="1" containsString="0" minDate="2009-08-10T00:00:00" maxDate="2017-05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3"/>
    <d v="2014-08-17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7"/>
    <d v="2015-12-16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8"/>
    <d v="2014-07-22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0"/>
    <d v="2016-01-25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2"/>
    <d v="2015-11-08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5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6"/>
    <d v="2015-02-27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7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8"/>
    <d v="2014-05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39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0"/>
    <d v="2014-10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1"/>
    <d v="2014-12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3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4"/>
    <d v="2016-04-27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5"/>
    <d v="2015-12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6"/>
    <d v="2014-12-19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7"/>
    <d v="2015-03-01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8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49"/>
    <d v="2015-01-30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0"/>
    <d v="2015-08-10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1"/>
    <d v="2014-07-17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2"/>
    <d v="2014-04-04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3"/>
    <d v="2015-12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4"/>
    <d v="2016-05-27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5"/>
    <d v="2015-06-08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6"/>
    <d v="2015-04-25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46"/>
    <d v="2014-11-19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7"/>
    <d v="2015-09-14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58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59"/>
    <d v="2013-06-06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0"/>
    <d v="2013-03-03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1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2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3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4"/>
    <d v="2016-07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5"/>
    <d v="2012-07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6"/>
    <d v="2014-02-23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7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68"/>
    <d v="2011-09-04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69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1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2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3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4"/>
    <d v="2011-12-27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69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5"/>
    <d v="2016-09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6"/>
    <d v="2014-04-25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77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78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79"/>
    <d v="2011-10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0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1"/>
    <d v="2011-05-15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2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3"/>
    <d v="2015-12-27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4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5"/>
    <d v="2014-06-22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6"/>
    <d v="2013-06-02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87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88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89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0"/>
    <d v="2012-07-03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1"/>
    <d v="2014-04-07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2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3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87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4"/>
    <d v="2012-12-07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5"/>
    <d v="2014-01-22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96"/>
    <d v="2012-11-04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97"/>
    <d v="2013-01-24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98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99"/>
    <d v="2014-03-07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0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1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2"/>
    <d v="2012-04-02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3"/>
    <d v="2011-04-24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4"/>
    <d v="2013-05-3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5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06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07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08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09"/>
    <d v="2011-08-06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0"/>
    <d v="2012-01-13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1"/>
    <d v="2012-02-04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2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3"/>
    <d v="2010-06-09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4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5"/>
    <d v="2011-08-13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16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17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18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19"/>
    <d v="2014-10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0"/>
    <d v="2015-05-15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1"/>
    <d v="2017-02-03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2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3"/>
    <d v="2015-04-03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4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5"/>
    <d v="2014-10-30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26"/>
    <d v="2014-06-16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27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28"/>
    <d v="2014-11-07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29"/>
    <d v="2016-05-3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0"/>
    <d v="2015-09-04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1"/>
    <d v="2014-07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17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2"/>
    <d v="2015-10-12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3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4"/>
    <d v="2015-07-1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35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36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37"/>
    <d v="2014-11-1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38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39"/>
    <d v="2015-04-1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20"/>
    <d v="2015-08-1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0"/>
    <d v="2017-01-18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1"/>
    <d v="2015-01-08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2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3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4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45"/>
    <d v="2015-06-18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46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47"/>
    <d v="2014-12-02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48"/>
    <d v="2015-06-03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49"/>
    <d v="2015-07-2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0"/>
    <d v="2016-02-26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19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1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52"/>
    <d v="2015-08-15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53"/>
    <d v="2014-07-02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63"/>
    <d v="2014-08-16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5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33"/>
    <d v="2014-09-19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55"/>
    <d v="2016-01-12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89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56"/>
    <d v="2015-08-04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57"/>
    <d v="2015-03-19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58"/>
    <d v="2014-10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59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60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39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47"/>
    <d v="2015-02-28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61"/>
    <d v="2015-05-08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62"/>
    <d v="2014-08-29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63"/>
    <d v="2015-08-05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64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65"/>
    <d v="2015-11-26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66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23"/>
    <d v="2015-04-13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67"/>
    <d v="2015-06-22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68"/>
    <d v="2017-01-07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69"/>
    <d v="2014-11-26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70"/>
    <d v="2014-09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71"/>
    <d v="2016-08-18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72"/>
    <d v="2017-03-03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73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74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75"/>
    <d v="2016-09-03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76"/>
    <d v="2016-06-16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32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77"/>
    <d v="2014-10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78"/>
    <d v="2014-11-28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79"/>
    <d v="2016-03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22"/>
    <d v="2015-07-10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80"/>
    <d v="2015-10-1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81"/>
    <d v="2017-02-17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4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82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183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184"/>
    <d v="2015-02-08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185"/>
    <d v="2015-10-08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186"/>
    <d v="2015-01-29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175"/>
    <d v="2016-08-04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187"/>
    <d v="2015-10-06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188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189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190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191"/>
    <d v="2015-07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19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193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194"/>
    <d v="2016-04-16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195"/>
    <d v="2015-08-16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196"/>
    <d v="2015-03-06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179"/>
    <d v="2016-02-17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197"/>
    <d v="2015-04-22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198"/>
    <d v="2014-12-28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199"/>
    <d v="2015-05-15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00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01"/>
    <d v="2015-08-20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02"/>
    <d v="2015-03-28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02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03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122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04"/>
    <d v="2016-04-08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05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06"/>
    <d v="2015-07-09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117"/>
    <d v="2015-06-01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07"/>
    <d v="2016-02-13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08"/>
    <d v="2015-06-04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09"/>
    <d v="2016-01-02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36"/>
    <d v="2015-02-27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10"/>
    <d v="2016-09-29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11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06"/>
    <d v="2015-07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12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13"/>
    <d v="2016-03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14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15"/>
    <d v="2015-11-08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16"/>
    <d v="2013-05-05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17"/>
    <d v="2014-12-21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18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19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20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21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22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23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24"/>
    <d v="2012-01-07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25"/>
    <d v="2010-08-22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26"/>
    <d v="2013-06-06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27"/>
    <d v="2012-05-16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28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29"/>
    <d v="2012-02-1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30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31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32"/>
    <d v="2013-03-16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33"/>
    <d v="2016-05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34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161"/>
    <d v="2015-04-08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35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36"/>
    <d v="2012-06-07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37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38"/>
    <d v="2012-09-27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39"/>
    <d v="2012-05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40"/>
    <d v="2010-05-1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41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42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43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44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45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6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46"/>
    <d v="2010-04-28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47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48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49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50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51"/>
    <d v="2015-05-23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52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53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54"/>
    <d v="2014-05-30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55"/>
    <d v="2009-08-10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56"/>
    <d v="2010-02-22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57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58"/>
    <d v="2012-01-21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59"/>
    <d v="2013-09-19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60"/>
    <d v="2013-03-25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61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62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63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64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65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66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52"/>
    <d v="2014-04-20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67"/>
    <d v="2010-07-19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6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69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56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70"/>
    <d v="2014-05-09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71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272"/>
    <d v="2011-04-24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273"/>
    <d v="2013-03-19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274"/>
    <d v="2012-02-24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275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276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277"/>
    <d v="2012-03-10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278"/>
    <d v="2013-03-20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279"/>
    <d v="2013-02-07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280"/>
    <d v="2011-03-10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269"/>
    <d v="2012-09-03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281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282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283"/>
    <d v="2013-04-14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284"/>
    <d v="2010-08-11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285"/>
    <d v="2013-03-01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286"/>
    <d v="2012-08-22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287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288"/>
    <d v="2013-12-11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289"/>
    <d v="2013-03-26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290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291"/>
    <d v="2015-12-22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292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293"/>
    <d v="2016-05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294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295"/>
    <d v="2015-08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296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297"/>
    <d v="2017-03-14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298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299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83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00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01"/>
    <d v="2016-06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230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02"/>
    <d v="2016-04-07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03"/>
    <d v="2015-05-15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03"/>
    <d v="2015-05-08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83"/>
    <d v="2015-11-13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139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138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04"/>
    <d v="2015-04-29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05"/>
    <d v="2017-03-08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06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07"/>
    <d v="2016-04-29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120"/>
    <d v="2015-05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10"/>
    <d v="2015-10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11"/>
    <d v="2015-11-14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12"/>
    <d v="2015-08-21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13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14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15"/>
    <d v="2016-04-0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16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215"/>
    <d v="2015-11-19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204"/>
    <d v="2016-04-08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17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18"/>
    <d v="2016-03-16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01"/>
    <d v="2016-06-15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24"/>
    <d v="2010-05-02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10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25"/>
    <d v="2014-02-28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26"/>
    <d v="2012-05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27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28"/>
    <d v="2015-03-15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29"/>
    <d v="2012-01-15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30"/>
    <d v="2017-01-06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31"/>
    <d v="2013-02-01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32"/>
    <d v="2016-04-05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33"/>
    <d v="2012-07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34"/>
    <d v="2011-09-16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35"/>
    <d v="2014-03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11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37"/>
    <d v="2016-01-25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102"/>
    <d v="2012-05-03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38"/>
    <d v="2016-01-23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40"/>
    <d v="2012-09-06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42"/>
    <d v="2015-01-06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43"/>
    <d v="2014-11-2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44"/>
    <d v="2015-08-10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45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46"/>
    <d v="2014-03-07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47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48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49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50"/>
    <d v="2013-10-10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51"/>
    <d v="2016-04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52"/>
    <d v="2012-04-27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53"/>
    <d v="2012-07-0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54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19"/>
    <d v="2015-04-29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55"/>
    <d v="2016-12-1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356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357"/>
    <d v="2011-08-07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311"/>
    <d v="2015-11-05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359"/>
    <d v="2014-02-05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346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360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361"/>
    <d v="2011-11-19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362"/>
    <d v="2013-11-05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363"/>
    <d v="2016-07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145"/>
    <d v="2015-06-18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36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365"/>
    <d v="2012-07-25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366"/>
    <d v="2012-07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367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119"/>
    <d v="2014-10-17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368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369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370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371"/>
    <d v="2013-06-29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99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372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373"/>
    <d v="2013-06-05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374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375"/>
    <d v="2015-11-27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376"/>
    <d v="2016-03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377"/>
    <d v="2015-10-22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126"/>
    <d v="2014-06-16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378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379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380"/>
    <d v="2016-07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381"/>
    <d v="2015-10-2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382"/>
    <d v="2015-10-1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383"/>
    <d v="2013-12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384"/>
    <d v="2013-09-13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385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386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387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388"/>
    <d v="2014-10-17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389"/>
    <d v="2016-03-24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263"/>
    <d v="2013-11-02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390"/>
    <d v="2015-02-19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391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392"/>
    <d v="2012-02-15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393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394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395"/>
    <d v="2013-03-23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396"/>
    <d v="2014-05-1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397"/>
    <d v="2013-10-17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398"/>
    <d v="2014-02-14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399"/>
    <d v="2014-01-25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00"/>
    <d v="2015-05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01"/>
    <d v="2015-02-19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137"/>
    <d v="2014-11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02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03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323"/>
    <d v="2014-08-16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04"/>
    <d v="2013-05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05"/>
    <d v="2011-11-13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06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07"/>
    <d v="2013-06-02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08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09"/>
    <d v="2011-09-24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10"/>
    <d v="2016-05-18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11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12"/>
    <d v="2012-09-07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13"/>
    <d v="2012-09-28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14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15"/>
    <d v="2014-09-05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16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17"/>
    <d v="2014-04-19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18"/>
    <d v="2014-08-23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18"/>
    <d v="2014-09-17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19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20"/>
    <d v="2015-05-06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21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102"/>
    <d v="2012-05-18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22"/>
    <d v="2015-04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119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23"/>
    <d v="2013-08-09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24"/>
    <d v="2012-10-10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9"/>
    <d v="2016-04-14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25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26"/>
    <d v="2015-11-0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27"/>
    <d v="2013-05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28"/>
    <d v="2014-06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29"/>
    <d v="2016-12-25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30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31"/>
    <d v="2012-01-05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286"/>
    <d v="2012-08-22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32"/>
    <d v="2016-01-27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33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120"/>
    <d v="2015-05-20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34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152"/>
    <d v="2015-07-16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35"/>
    <d v="2014-02-10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36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37"/>
    <d v="2011-12-23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38"/>
    <d v="2009-10-12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439"/>
    <d v="2010-05-08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440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441"/>
    <d v="2012-03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442"/>
    <d v="2015-01-17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443"/>
    <d v="2012-04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444"/>
    <d v="2013-08-10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445"/>
    <d v="2012-10-19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446"/>
    <d v="2012-05-25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447"/>
    <d v="2015-06-28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376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448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449"/>
    <d v="2016-11-20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450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451"/>
    <d v="2014-08-09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4"/>
    <d v="2015-12-29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452"/>
    <d v="2015-05-27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453"/>
    <d v="2017-02-02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454"/>
    <d v="2015-09-06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455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25"/>
    <d v="2015-12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456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457"/>
    <d v="2016-03-20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381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458"/>
    <d v="2016-06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459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460"/>
    <d v="2015-08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419"/>
    <d v="2017-02-17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461"/>
    <d v="2015-06-2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462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463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464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293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203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465"/>
    <d v="2015-1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330"/>
    <d v="2017-01-06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466"/>
    <d v="2015-08-03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467"/>
    <d v="2015-11-0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293"/>
    <d v="2016-05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468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196"/>
    <d v="2015-02-04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469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470"/>
    <d v="2016-05-03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472"/>
    <d v="2016-07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473"/>
    <d v="2015-11-15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192"/>
    <d v="2015-10-17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474"/>
    <d v="2016-02-10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469"/>
    <d v="2015-10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321"/>
    <d v="2015-07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419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475"/>
    <d v="2015-08-01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25"/>
    <d v="2016-01-09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476"/>
    <d v="2014-11-14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477"/>
    <d v="2014-10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478"/>
    <d v="2016-06-12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479"/>
    <d v="2016-01-06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464"/>
    <d v="2016-12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480"/>
    <d v="2015-03-24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212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481"/>
    <d v="2014-12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482"/>
    <d v="2015-10-26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483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484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485"/>
    <d v="2016-03-12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191"/>
    <d v="2015-07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468"/>
    <d v="2016-07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486"/>
    <d v="2015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487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488"/>
    <d v="2016-01-01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489"/>
    <d v="2016-02-18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460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467"/>
    <d v="2015-11-04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490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491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492"/>
    <d v="2015-06-13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202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493"/>
    <d v="2016-05-20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"/>
    <d v="2015-09-07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143"/>
    <d v="2014-12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494"/>
    <d v="2016-09-22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495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496"/>
    <d v="2015-03-15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157"/>
    <d v="2015-03-19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497"/>
    <d v="2015-03-16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473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498"/>
    <d v="2015-02-15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499"/>
    <d v="2015-04-16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00"/>
    <d v="2016-11-17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370"/>
    <d v="2015-07-08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213"/>
    <d v="2016-02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0"/>
    <d v="2015-07-22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01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164"/>
    <d v="2015-04-06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02"/>
    <d v="2016-04-16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03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456"/>
    <d v="2016-11-02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04"/>
    <d v="2016-07-3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05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139"/>
    <d v="2015-03-08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506"/>
    <d v="2015-05-09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141"/>
    <d v="2014-12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507"/>
    <d v="2015-06-18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3"/>
    <d v="2014-08-14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508"/>
    <d v="2014-08-28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509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510"/>
    <d v="2015-05-24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511"/>
    <d v="2015-11-22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512"/>
    <d v="2015-06-15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513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514"/>
    <d v="2015-04-22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515"/>
    <d v="2016-01-19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516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517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518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519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520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521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522"/>
    <d v="2015-12-09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523"/>
    <d v="2014-11-25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524"/>
    <d v="2014-08-25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525"/>
    <d v="2016-07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526"/>
    <d v="2016-07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527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528"/>
    <d v="2015-05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529"/>
    <d v="2017-03-26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530"/>
    <d v="2015-08-15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531"/>
    <d v="2016-03-14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532"/>
    <d v="2014-07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533"/>
    <d v="2016-05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454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534"/>
    <d v="2016-05-28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535"/>
    <d v="2015-11-25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301"/>
    <d v="2016-06-17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202"/>
    <d v="2015-02-26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536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537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538"/>
    <d v="2017-02-25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253"/>
    <d v="2017-03-25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539"/>
    <d v="2014-10-13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540"/>
    <d v="2016-11-24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541"/>
    <d v="2015-08-13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541"/>
    <d v="2015-08-19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420"/>
    <d v="2015-05-3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542"/>
    <d v="2014-10-29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543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544"/>
    <d v="2014-08-1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194"/>
    <d v="2016-03-17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545"/>
    <d v="2014-10-14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546"/>
    <d v="2014-09-1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46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547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548"/>
    <d v="2016-12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541"/>
    <d v="2015-08-20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321"/>
    <d v="2015-07-08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549"/>
    <d v="2015-03-12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351"/>
    <d v="2016-04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291"/>
    <d v="2015-12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466"/>
    <d v="2015-07-26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550"/>
    <d v="2015-08-23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551"/>
    <d v="2014-11-09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552"/>
    <d v="2016-10-23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553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475"/>
    <d v="2015-07-18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554"/>
    <d v="2015-04-13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555"/>
    <d v="2017-01-13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556"/>
    <d v="2014-08-17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491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144"/>
    <d v="2015-05-11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176"/>
    <d v="2016-07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557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558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559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556"/>
    <d v="2014-09-01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532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486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560"/>
    <d v="2015-02-07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175"/>
    <d v="2016-09-03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563"/>
    <d v="2014-09-17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564"/>
    <d v="2016-10-26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565"/>
    <d v="2017-03-14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566"/>
    <d v="2016-10-3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41"/>
    <d v="2015-01-12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568"/>
    <d v="2015-08-03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330"/>
    <d v="2017-02-05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569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548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57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571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572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573"/>
    <d v="2015-04-30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574"/>
    <d v="2017-02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575"/>
    <d v="2014-10-3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576"/>
    <d v="2014-07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489"/>
    <d v="2016-02-03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577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578"/>
    <d v="2013-11-22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579"/>
    <d v="2017-01-10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580"/>
    <d v="2014-07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581"/>
    <d v="2016-11-24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330"/>
    <d v="2017-01-3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582"/>
    <d v="2017-02-20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582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464"/>
    <d v="2016-12-14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572"/>
    <d v="2017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63"/>
    <d v="2014-09-13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505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323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583"/>
    <d v="2016-12-1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531"/>
    <d v="2016-02-14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54"/>
    <d v="2016-06-05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584"/>
    <d v="2017-02-28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585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58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174"/>
    <d v="2014-09-05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587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588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589"/>
    <d v="2012-01-29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51"/>
    <d v="2014-08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590"/>
    <d v="2012-04-08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295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591"/>
    <d v="2011-06-30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212"/>
    <d v="2015-12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592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593"/>
    <d v="2013-01-14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594"/>
    <d v="2011-08-2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595"/>
    <d v="2012-09-19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596"/>
    <d v="2011-12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597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598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364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51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501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599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600"/>
    <d v="2014-02-14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317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601"/>
    <d v="2014-08-1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602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226"/>
    <d v="2013-06-1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603"/>
    <d v="2014-03-2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352"/>
    <d v="2012-04-16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604"/>
    <d v="2012-12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605"/>
    <d v="2013-05-03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606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607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524"/>
    <d v="2014-08-10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608"/>
    <d v="2017-01-28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609"/>
    <d v="2013-02-24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610"/>
    <d v="2011-08-04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564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611"/>
    <d v="2015-02-14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612"/>
    <d v="2013-01-05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613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614"/>
    <d v="2011-04-18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615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616"/>
    <d v="2010-10-08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39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617"/>
    <d v="2016-11-26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618"/>
    <d v="2014-02-02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619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620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621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477"/>
    <d v="2014-10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622"/>
    <d v="2015-02-16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148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623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624"/>
    <d v="2013-12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625"/>
    <d v="2013-02-24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626"/>
    <d v="2016-01-30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627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420"/>
    <d v="2015-05-10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66"/>
    <d v="2014-02-23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628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629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385"/>
    <d v="2013-07-3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630"/>
    <d v="2014-04-30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631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632"/>
    <d v="2011-05-03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633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634"/>
    <d v="2012-08-25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102"/>
    <d v="2012-04-27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635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636"/>
    <d v="2013-02-28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637"/>
    <d v="2012-05-1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638"/>
    <d v="2013-1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639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640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641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106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642"/>
    <d v="2013-11-07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643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644"/>
    <d v="2011-09-05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645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646"/>
    <d v="2013-09-15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64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125"/>
    <d v="2014-09-30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647"/>
    <d v="2012-04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372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648"/>
    <d v="2011-07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649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650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68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651"/>
    <d v="2011-07-16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349"/>
    <d v="2011-09-07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253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652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653"/>
    <d v="2014-01-19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649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654"/>
    <d v="2013-07-10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279"/>
    <d v="2013-03-01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655"/>
    <d v="2012-07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656"/>
    <d v="2011-05-3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471"/>
    <d v="2014-11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657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658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659"/>
    <d v="2012-08-07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660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661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304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606"/>
    <d v="2012-10-05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496"/>
    <d v="2015-03-22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662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663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664"/>
    <d v="2012-03-2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665"/>
    <d v="2012-02-14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666"/>
    <d v="2012-06-25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561"/>
    <d v="2016-07-13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667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647"/>
    <d v="2012-04-27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668"/>
    <d v="2012-01-21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108"/>
    <d v="2014-04-19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670"/>
    <d v="2012-05-19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671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672"/>
    <d v="2014-05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673"/>
    <d v="2012-01-17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340"/>
    <d v="2012-09-22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675"/>
    <d v="2014-11-10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350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128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678"/>
    <d v="2014-03-10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191"/>
    <d v="2015-07-10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319"/>
    <d v="2015-04-1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681"/>
    <d v="2016-07-3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682"/>
    <d v="2016-10-24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622"/>
    <d v="2015-02-16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50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684"/>
    <d v="2016-10-25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3"/>
    <d v="2015-11-25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199"/>
    <d v="2015-04-15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68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686"/>
    <d v="2013-11-22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687"/>
    <d v="2016-09-16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688"/>
    <d v="2013-11-11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689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690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691"/>
    <d v="2013-01-16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692"/>
    <d v="2015-02-28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693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694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695"/>
    <d v="2013-04-08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696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697"/>
    <d v="2013-11-29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280"/>
    <d v="2011-03-10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261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698"/>
    <d v="2013-05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187"/>
    <d v="2015-09-21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641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699"/>
    <d v="2013-12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98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700"/>
    <d v="2012-05-29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703"/>
    <d v="2011-09-06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704"/>
    <d v="2016-03-02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214"/>
    <d v="2016-12-30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706"/>
    <d v="2016-09-15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707"/>
    <d v="2012-05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40"/>
    <d v="2014-10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709"/>
    <d v="2013-11-21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710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422"/>
    <d v="2015-04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54"/>
    <d v="2016-06-05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711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712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713"/>
    <d v="2012-11-28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714"/>
    <d v="2012-01-15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715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200"/>
    <d v="2016-03-30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716"/>
    <d v="2010-06-08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601"/>
    <d v="2014-08-30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238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717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718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719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720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721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722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574"/>
    <d v="2017-03-03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618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723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724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634"/>
    <d v="2012-08-25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725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72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42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727"/>
    <d v="2014-12-01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728"/>
    <d v="2012-12-19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729"/>
    <d v="2013-11-14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730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21"/>
    <d v="2014-10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343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731"/>
    <d v="2013-02-13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732"/>
    <d v="2013-11-27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733"/>
    <d v="2010-07-08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227"/>
    <d v="2012-05-14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734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735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736"/>
    <d v="2010-06-25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737"/>
    <d v="2014-03-16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738"/>
    <d v="2013-03-22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739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740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741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742"/>
    <d v="2012-01-18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743"/>
    <d v="2013-11-03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744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745"/>
    <d v="2013-06-30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173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746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747"/>
    <d v="2016-02-18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748"/>
    <d v="2016-11-29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749"/>
    <d v="2016-04-18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750"/>
    <d v="2017-02-18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751"/>
    <d v="2016-09-09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129"/>
    <d v="2016-06-30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485"/>
    <d v="2016-03-12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752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753"/>
    <d v="2016-01-17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754"/>
    <d v="2016-06-04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755"/>
    <d v="2016-11-18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756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509"/>
    <d v="2015-08-20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314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757"/>
    <d v="2015-04-26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758"/>
    <d v="2016-11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759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760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1"/>
    <d v="2017-03-14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761"/>
    <d v="2017-02-20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762"/>
    <d v="2016-02-11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763"/>
    <d v="2016-10-1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764"/>
    <d v="2015-09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765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766"/>
    <d v="2016-10-06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767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768"/>
    <d v="2014-08-15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76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89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309"/>
    <d v="2015-06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77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771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772"/>
    <d v="2016-03-25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534"/>
    <d v="2016-06-28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77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774"/>
    <d v="2016-02-21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775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557"/>
    <d v="2016-06-20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776"/>
    <d v="2014-11-30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451"/>
    <d v="2014-08-09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777"/>
    <d v="2016-10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778"/>
    <d v="2016-08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779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780"/>
    <d v="2015-12-3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781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782"/>
    <d v="2016-10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783"/>
    <d v="2016-09-28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162"/>
    <d v="2014-09-03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784"/>
    <d v="2016-07-12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302"/>
    <d v="2016-05-07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785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786"/>
    <d v="2014-11-30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787"/>
    <d v="2014-11-29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788"/>
    <d v="2014-07-27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789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467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308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790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791"/>
    <d v="2017-01-30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792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793"/>
    <d v="2017-03-16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489"/>
    <d v="2016-02-18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469"/>
    <d v="2015-10-30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794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464"/>
    <d v="2016-12-14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683"/>
    <d v="2016-12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795"/>
    <d v="2016-06-19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796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501"/>
    <d v="2014-12-18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430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780"/>
    <d v="2015-12-29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797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535"/>
    <d v="2015-11-25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767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798"/>
    <d v="2015-11-21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468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96"/>
    <d v="2015-02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799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48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309"/>
    <d v="2015-05-17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800"/>
    <d v="2015-06-20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337"/>
    <d v="2016-01-3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497"/>
    <d v="2015-03-16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801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28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802"/>
    <d v="2017-03-06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803"/>
    <d v="2015-04-04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783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27"/>
    <d v="2015-12-16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51"/>
    <d v="2016-06-23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555"/>
    <d v="2016-12-12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804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805"/>
    <d v="2015-02-11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61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80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807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483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570"/>
    <d v="2016-08-27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524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808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20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809"/>
    <d v="2015-03-05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418"/>
    <d v="2014-08-23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810"/>
    <d v="2015-12-26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811"/>
    <d v="2014-11-05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812"/>
    <d v="2016-09-25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747"/>
    <d v="2016-02-12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813"/>
    <d v="2015-09-14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459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814"/>
    <d v="2016-06-06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297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524"/>
    <d v="2014-08-10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815"/>
    <d v="2016-03-07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298"/>
    <d v="2015-04-24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583"/>
    <d v="2016-12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39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816"/>
    <d v="2015-03-13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99"/>
    <d v="2015-04-15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817"/>
    <d v="2016-05-02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75"/>
    <d v="2016-07-12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818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81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820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821"/>
    <d v="2013-08-04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822"/>
    <d v="2013-12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823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824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825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826"/>
    <d v="2015-11-17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827"/>
    <d v="2014-02-05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828"/>
    <d v="2011-10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829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670"/>
    <d v="2012-05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556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830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831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233"/>
    <d v="2016-05-14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832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833"/>
    <d v="2015-01-28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834"/>
    <d v="2012-08-10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835"/>
    <d v="2014-08-02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601"/>
    <d v="2014-08-08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836"/>
    <d v="2016-03-14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837"/>
    <d v="2014-08-24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838"/>
    <d v="2014-06-15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839"/>
    <d v="2014-04-24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840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841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823"/>
    <d v="2016-04-10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842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50"/>
    <d v="2016-02-1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79"/>
    <d v="2011-10-09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598"/>
    <d v="2013-08-30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843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844"/>
    <d v="2014-03-02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845"/>
    <d v="2014-04-13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400"/>
    <d v="2015-05-13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531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784"/>
    <d v="2016-07-14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697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233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846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847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664"/>
    <d v="2012-04-04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580"/>
    <d v="2014-07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848"/>
    <d v="2012-04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755"/>
    <d v="2016-11-18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849"/>
    <d v="2012-12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850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490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63"/>
    <d v="2014-08-14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350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200"/>
    <d v="2016-03-30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851"/>
    <d v="2012-06-09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53"/>
    <d v="2015-12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852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853"/>
    <d v="2014-04-06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854"/>
    <d v="2011-10-28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855"/>
    <d v="2016-03-13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856"/>
    <d v="2013-05-30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08"/>
    <d v="2014-04-19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573"/>
    <d v="2015-04-30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857"/>
    <d v="2015-09-25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468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308"/>
    <d v="2014-11-14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3"/>
    <d v="2014-08-07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54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523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858"/>
    <d v="2015-12-24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859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860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861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862"/>
    <d v="2016-08-06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4"/>
    <d v="2015-12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863"/>
    <d v="2016-04-23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864"/>
    <d v="2017-01-21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486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460"/>
    <d v="2015-08-06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206"/>
    <d v="2015-07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484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792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304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865"/>
    <d v="2014-10-02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839"/>
    <d v="2014-05-02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866"/>
    <d v="2014-10-19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548"/>
    <d v="2016-12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301"/>
    <d v="2016-06-16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522"/>
    <d v="2016-01-08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867"/>
    <d v="2015-09-07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868"/>
    <d v="2015-05-15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507"/>
    <d v="2015-06-18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454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63"/>
    <d v="2014-08-14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869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811"/>
    <d v="2014-12-05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870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871"/>
    <d v="2015-06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779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527"/>
    <d v="2015-05-19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872"/>
    <d v="2014-09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451"/>
    <d v="2014-08-09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873"/>
    <d v="2016-06-18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53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874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372"/>
    <d v="2014-09-12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494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875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876"/>
    <d v="2015-05-30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37"/>
    <d v="2014-11-13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33"/>
    <d v="2014-08-20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29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8"/>
    <d v="2016-05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877"/>
    <d v="2015-07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746"/>
    <d v="2017-03-06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878"/>
    <d v="2014-10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323"/>
    <d v="2014-08-16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375"/>
    <d v="2015-10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879"/>
    <d v="2014-06-28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880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881"/>
    <d v="2017-01-12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81"/>
    <d v="2017-02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393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841"/>
    <d v="2015-06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868"/>
    <d v="2015-05-17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330"/>
    <d v="2016-12-28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882"/>
    <d v="2016-06-29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883"/>
    <d v="2014-08-3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884"/>
    <d v="2016-03-20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885"/>
    <d v="2017-02-1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588"/>
    <d v="2016-04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61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886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887"/>
    <d v="2015-12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478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53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888"/>
    <d v="2015-07-08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56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889"/>
    <d v="2016-07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890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07"/>
    <d v="2015-05-3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215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492"/>
    <d v="2015-06-13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305"/>
    <d v="2017-03-11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389"/>
    <d v="2016-03-24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520"/>
    <d v="2017-02-25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891"/>
    <d v="2015-05-3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518"/>
    <d v="2016-06-09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2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892"/>
    <d v="2017-01-3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893"/>
    <d v="2015-06-09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406"/>
    <d v="2014-05-30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517"/>
    <d v="2015-10-02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468"/>
    <d v="2016-07-14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299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894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344"/>
    <d v="2015-08-25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895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457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896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897"/>
    <d v="2014-06-06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898"/>
    <d v="2013-10-22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899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415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900"/>
    <d v="2011-09-28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901"/>
    <d v="2012-04-16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902"/>
    <d v="2011-02-24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903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259"/>
    <d v="2013-10-06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904"/>
    <d v="2012-02-2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905"/>
    <d v="2015-02-02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77"/>
    <d v="2013-12-15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906"/>
    <d v="2012-07-28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907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594"/>
    <d v="2011-08-06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742"/>
    <d v="2012-01-05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59"/>
    <d v="2013-07-12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908"/>
    <d v="2011-09-1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909"/>
    <d v="2011-07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327"/>
    <d v="2013-04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910"/>
    <d v="2014-06-14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911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912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913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914"/>
    <d v="2012-07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915"/>
    <d v="2014-09-06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708"/>
    <d v="2011-09-25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362"/>
    <d v="2013-10-2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62"/>
    <d v="2014-09-03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916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599"/>
    <d v="2013-12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689"/>
    <d v="2012-02-12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71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917"/>
    <d v="2013-08-3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918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919"/>
    <d v="2014-02-26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920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921"/>
    <d v="2014-02-16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847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403"/>
    <d v="2013-10-29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922"/>
    <d v="2010-11-30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435"/>
    <d v="2014-01-1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923"/>
    <d v="2013-07-24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924"/>
    <d v="2013-09-20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92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274"/>
    <d v="2012-03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926"/>
    <d v="2013-11-13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927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883"/>
    <d v="2014-08-3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634"/>
    <d v="2012-08-30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928"/>
    <d v="2013-08-07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929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930"/>
    <d v="2012-09-04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85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99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931"/>
    <d v="2011-03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932"/>
    <d v="2013-07-2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933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934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68"/>
    <d v="2016-12-3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56"/>
    <d v="2015-06-20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935"/>
    <d v="2015-02-17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400"/>
    <d v="2015-06-12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796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1"/>
    <d v="2017-01-04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514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936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5"/>
    <d v="2015-10-06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311"/>
    <d v="2015-11-14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299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295"/>
    <d v="2015-07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389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31"/>
    <d v="2016-05-01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937"/>
    <d v="2016-04-28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938"/>
    <d v="2015-07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814"/>
    <d v="2016-06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201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548"/>
    <d v="2016-12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939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885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363"/>
    <d v="2016-07-2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787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940"/>
    <d v="2016-02-17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783"/>
    <d v="2016-10-08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771"/>
    <d v="2015-10-15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75"/>
    <d v="2016-08-19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429"/>
    <d v="2016-11-30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759"/>
    <d v="2015-04-18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941"/>
    <d v="2016-03-03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75"/>
    <d v="2016-10-21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299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942"/>
    <d v="2016-02-28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943"/>
    <d v="2016-07-2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944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945"/>
    <d v="2014-07-1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946"/>
    <d v="2016-12-30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294"/>
    <d v="2016-12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48"/>
    <d v="2015-05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947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948"/>
    <d v="2016-10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949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559"/>
    <d v="2015-01-15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841"/>
    <d v="2015-05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210"/>
    <d v="2016-10-14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681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950"/>
    <d v="2016-08-17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750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951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952"/>
    <d v="2016-03-1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953"/>
    <d v="2015-12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797"/>
    <d v="2014-12-17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72"/>
    <d v="2017-03-03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495"/>
    <d v="2015-08-02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322"/>
    <d v="2014-12-08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768"/>
    <d v="2014-08-15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210"/>
    <d v="2016-10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954"/>
    <d v="2015-07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955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681"/>
    <d v="2016-06-30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434"/>
    <d v="2014-07-14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669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956"/>
    <d v="2015-03-07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490"/>
    <d v="2014-12-18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522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957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747"/>
    <d v="2016-02-12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95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959"/>
    <d v="2016-06-1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960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961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285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962"/>
    <d v="2011-06-25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963"/>
    <d v="2011-07-06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964"/>
    <d v="2012-08-02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879"/>
    <d v="2014-06-2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965"/>
    <d v="2013-09-07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50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966"/>
    <d v="2015-01-07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497"/>
    <d v="2015-03-16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967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311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968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969"/>
    <d v="2014-04-11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970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303"/>
    <d v="2015-05-07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971"/>
    <d v="2012-07-12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949"/>
    <d v="2016-12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772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791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972"/>
    <d v="2016-12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885"/>
    <d v="2017-02-03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973"/>
    <d v="2016-08-01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393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974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975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912"/>
    <d v="2013-05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976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56"/>
    <d v="2015-07-05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470"/>
    <d v="2016-04-29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295"/>
    <d v="2015-07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977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566"/>
    <d v="2016-10-17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978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521"/>
    <d v="2015-04-27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903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979"/>
    <d v="2016-03-03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980"/>
    <d v="2016-08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587"/>
    <d v="2017-03-01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981"/>
    <d v="2017-01-14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982"/>
    <d v="2015-02-13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983"/>
    <d v="2016-10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380"/>
    <d v="2016-07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984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985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986"/>
    <d v="2013-05-26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422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987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36"/>
    <d v="2015-02-22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789"/>
    <d v="2014-11-28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215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556"/>
    <d v="2014-08-12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83"/>
    <d v="2015-11-13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436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233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988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787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72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989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460"/>
    <d v="2015-08-16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990"/>
    <d v="2015-11-2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991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775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992"/>
    <d v="2016-10-09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993"/>
    <d v="2016-06-28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988"/>
    <d v="2015-02-08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75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488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464"/>
    <d v="2016-11-15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304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994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995"/>
    <d v="2016-09-18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817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996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997"/>
    <d v="2014-12-19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65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9"/>
    <d v="2015-07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748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998"/>
    <d v="2015-06-08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999"/>
    <d v="2015-10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774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000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44"/>
    <d v="2016-04-27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956"/>
    <d v="2015-03-07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001"/>
    <d v="2016-05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530"/>
    <d v="2015-09-1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01"/>
    <d v="2016-05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976"/>
    <d v="2017-01-02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541"/>
    <d v="2015-09-12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002"/>
    <d v="2015-06-14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31"/>
    <d v="2016-04-2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882"/>
    <d v="2016-07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8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514"/>
    <d v="2015-05-10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003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004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005"/>
    <d v="2014-07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006"/>
    <d v="2017-04-15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007"/>
    <d v="2016-04-24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544"/>
    <d v="2014-09-05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989"/>
    <d v="2017-01-03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798"/>
    <d v="2015-11-1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524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008"/>
    <d v="2015-12-02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009"/>
    <d v="2014-11-30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77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010"/>
    <d v="2013-04-10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011"/>
    <d v="2013-04-07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012"/>
    <d v="2013-02-16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013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488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274"/>
    <d v="2012-03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715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014"/>
    <d v="2013-02-15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842"/>
    <d v="2012-12-28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506"/>
    <d v="2015-04-09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015"/>
    <d v="2013-10-16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904"/>
    <d v="2012-03-0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384"/>
    <d v="2013-09-13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481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016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017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371"/>
    <d v="2013-05-14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38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965"/>
    <d v="2013-07-26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263"/>
    <d v="2013-11-02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018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019"/>
    <d v="2016-07-22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020"/>
    <d v="2012-07-2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393"/>
    <d v="2015-06-20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36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021"/>
    <d v="2016-08-02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022"/>
    <d v="2014-01-0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023"/>
    <d v="2012-11-15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024"/>
    <d v="2013-10-02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442"/>
    <d v="2015-02-15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234"/>
    <d v="2011-06-18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025"/>
    <d v="2013-06-16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23"/>
    <d v="2015-04-03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026"/>
    <d v="2011-08-27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556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027"/>
    <d v="2013-07-3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028"/>
    <d v="2014-09-03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76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04"/>
    <d v="2013-05-01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321"/>
    <d v="2015-07-08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801"/>
    <d v="2016-03-2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029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030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031"/>
    <d v="2016-03-22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032"/>
    <d v="2014-07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03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85"/>
    <d v="2014-06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034"/>
    <d v="2017-02-14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387"/>
    <d v="2015-11-18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81"/>
    <d v="2017-02-05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951"/>
    <d v="2014-07-16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035"/>
    <d v="2015-09-27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318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766"/>
    <d v="2016-10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505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6"/>
    <d v="2014-05-3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036"/>
    <d v="2014-06-20T00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797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037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77"/>
    <d v="2014-10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038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039"/>
    <d v="2017-02-20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71"/>
    <d v="2016-08-18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780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793"/>
    <d v="2017-03-14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864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7"/>
    <d v="2015-03-19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375"/>
    <d v="2015-10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789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774"/>
    <d v="2016-02-15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040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30"/>
    <d v="2015-09-04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041"/>
    <d v="2016-05-23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042"/>
    <d v="2015-08-27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450"/>
    <d v="2016-08-06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043"/>
    <d v="2015-01-22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946"/>
    <d v="2017-01-03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69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559"/>
    <d v="2014-12-3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877"/>
    <d v="2015-06-30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320"/>
    <d v="2014-11-22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35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202"/>
    <d v="2015-03-02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044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045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32"/>
    <d v="2015-11-08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046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047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048"/>
    <d v="2015-05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049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05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495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051"/>
    <d v="2015-09-17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472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866"/>
    <d v="2014-09-20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773"/>
    <d v="2015-08-28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528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6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052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053"/>
    <d v="2014-03-14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048"/>
    <d v="2015-05-28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054"/>
    <d v="2011-06-08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345"/>
    <d v="2016-07-2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05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652"/>
    <d v="2014-12-24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056"/>
    <d v="2013-05-25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204"/>
    <d v="2016-04-08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057"/>
    <d v="2015-06-19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058"/>
    <d v="2016-02-28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059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060"/>
    <d v="2015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434"/>
    <d v="2014-07-09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512"/>
    <d v="2015-06-30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061"/>
    <d v="2012-07-24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062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063"/>
    <d v="2013-08-28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352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792"/>
    <d v="2015-12-19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064"/>
    <d v="2015-10-26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546"/>
    <d v="2014-09-25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065"/>
    <d v="2014-05-3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976"/>
    <d v="2016-12-25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066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547"/>
    <d v="2014-12-13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067"/>
    <d v="2015-01-3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"/>
    <d v="2015-10-09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068"/>
    <d v="2015-09-23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470"/>
    <d v="2016-04-03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816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47"/>
    <d v="2015-02-28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925"/>
    <d v="2016-05-15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0"/>
    <d v="2014-06-18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789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706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840"/>
    <d v="2015-07-26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204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2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360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069"/>
    <d v="2011-10-14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070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071"/>
    <d v="2012-03-17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072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073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020"/>
    <d v="2012-06-1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074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075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076"/>
    <d v="2012-12-15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59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077"/>
    <d v="2013-01-02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353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6"/>
    <d v="2014-08-03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078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723"/>
    <d v="2012-11-22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079"/>
    <d v="2013-11-01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080"/>
    <d v="2013-03-08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872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081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08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287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083"/>
    <d v="2013-08-27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425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413"/>
    <d v="2012-09-1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599"/>
    <d v="2013-12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084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910"/>
    <d v="2014-06-17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827"/>
    <d v="2014-02-20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904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252"/>
    <d v="2012-10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409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085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086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959"/>
    <d v="2016-07-1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087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088"/>
    <d v="2009-12-3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731"/>
    <d v="2013-02-28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089"/>
    <d v="2012-03-03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354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652"/>
    <d v="2014-12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090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091"/>
    <d v="2012-09-24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092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093"/>
    <d v="2013-09-18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094"/>
    <d v="2014-08-14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095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096"/>
    <d v="2011-03-20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097"/>
    <d v="2014-05-23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350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098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824"/>
    <d v="2013-11-24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272"/>
    <d v="2011-04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02"/>
    <d v="2012-04-18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099"/>
    <d v="2012-04-05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604"/>
    <d v="2012-12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100"/>
    <d v="2012-05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101"/>
    <d v="2012-12-18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102"/>
    <d v="2013-12-17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307"/>
    <d v="2016-04-30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103"/>
    <d v="2016-01-17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104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105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904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106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395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99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078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31"/>
    <d v="2016-05-3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107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980"/>
    <d v="2016-08-01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108"/>
    <d v="2012-06-04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935"/>
    <d v="2015-03-06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950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828"/>
    <d v="2011-10-16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664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94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219"/>
    <d v="2014-02-06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14"/>
    <d v="2011-07-22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42"/>
    <d v="2014-07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109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110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111"/>
    <d v="2017-04-07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112"/>
    <d v="2017-03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113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114"/>
    <d v="2017-04-27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115"/>
    <d v="2017-04-10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116"/>
    <d v="2017-04-09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793"/>
    <d v="2017-03-16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117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006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113"/>
    <d v="2017-03-26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118"/>
    <d v="2017-04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119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117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120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121"/>
    <d v="2017-04-09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120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122"/>
    <d v="2017-04-1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12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22"/>
    <d v="2015-01-15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123"/>
    <d v="2015-03-30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34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622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124"/>
    <d v="2015-09-0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466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315"/>
    <d v="2016-03-28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947"/>
    <d v="2016-05-01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33"/>
    <d v="2014-08-3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209"/>
    <d v="2016-01-18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883"/>
    <d v="2014-09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07"/>
    <d v="2015-06-30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40"/>
    <d v="2014-10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125"/>
    <d v="2015-05-01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936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748"/>
    <d v="2016-12-09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126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126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8"/>
    <d v="2014-09-17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551"/>
    <d v="2014-11-09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810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208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127"/>
    <d v="2014-10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837"/>
    <d v="2014-08-24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31"/>
    <d v="2014-06-27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803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482"/>
    <d v="2015-10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128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426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890"/>
    <d v="2015-06-1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79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782"/>
    <d v="2016-09-13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510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38"/>
    <d v="2016-08-07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32"/>
    <d v="2015-11-08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9"/>
    <d v="2015-07-20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129"/>
    <d v="2014-10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130"/>
    <d v="2016-05-04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52"/>
    <d v="2015-07-16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131"/>
    <d v="2015-06-10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132"/>
    <d v="2017-01-07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314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133"/>
    <d v="2015-03-08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619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581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311"/>
    <d v="2015-11-13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050"/>
    <d v="2015-09-02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244"/>
    <d v="2017-03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134"/>
    <d v="2016-04-19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57"/>
    <d v="2015-03-19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135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136"/>
    <d v="2016-03-2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23"/>
    <d v="2015-04-03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137"/>
    <d v="2015-10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138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608"/>
    <d v="2017-01-28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139"/>
    <d v="2016-07-14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35"/>
    <d v="2015-03-2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2"/>
    <d v="2016-02-25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550"/>
    <d v="2015-09-12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952"/>
    <d v="2016-03-1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552"/>
    <d v="2016-10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0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140"/>
    <d v="2014-08-13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62"/>
    <d v="2014-08-25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141"/>
    <d v="2014-08-03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508"/>
    <d v="2014-09-27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142"/>
    <d v="2015-01-13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545"/>
    <d v="2014-10-14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28"/>
    <d v="2014-10-23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918"/>
    <d v="2014-07-06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89"/>
    <d v="2015-01-19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143"/>
    <d v="2014-11-29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545"/>
    <d v="2014-10-24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28"/>
    <d v="2014-10-29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692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549"/>
    <d v="2015-03-27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516"/>
    <d v="2016-09-02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037"/>
    <d v="2016-07-02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144"/>
    <d v="2016-09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489"/>
    <d v="2016-02-21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48"/>
    <d v="2015-05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145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87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861"/>
    <d v="2014-12-15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35"/>
    <d v="2015-04-04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575"/>
    <d v="2014-10-3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547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146"/>
    <d v="2015-02-05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86"/>
    <d v="2015-01-29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568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586"/>
    <d v="2014-11-27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809"/>
    <d v="2015-02-11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24"/>
    <d v="2016-10-14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518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296"/>
    <d v="2016-12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147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343"/>
    <d v="2014-11-11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148"/>
    <d v="2016-10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212"/>
    <d v="2015-12-15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149"/>
    <d v="2015-06-27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982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467"/>
    <d v="2015-11-14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517"/>
    <d v="2015-10-02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546"/>
    <d v="2014-09-30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150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769"/>
    <d v="2017-02-11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869"/>
    <d v="2015-03-01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151"/>
    <d v="2014-08-21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872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993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601"/>
    <d v="2014-08-08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47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954"/>
    <d v="2015-07-01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019"/>
    <d v="2016-07-25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946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23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152"/>
    <d v="2014-07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422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153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399"/>
    <d v="2014-01-3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154"/>
    <d v="2012-10-24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155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654"/>
    <d v="2013-07-11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335"/>
    <d v="2014-02-17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237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897"/>
    <d v="2014-05-09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156"/>
    <d v="2011-01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157"/>
    <d v="2014-02-24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707"/>
    <d v="2012-05-12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158"/>
    <d v="2011-03-04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636"/>
    <d v="2013-03-02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607"/>
    <d v="2015-01-24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457"/>
    <d v="2016-03-3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159"/>
    <d v="2013-02-17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153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069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782"/>
    <d v="2016-10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160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356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202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106"/>
    <d v="2011-02-20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161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162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076"/>
    <d v="2012-12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573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163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164"/>
    <d v="2012-10-17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165"/>
    <d v="2014-07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415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166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167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168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169"/>
    <d v="2014-01-06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788"/>
    <d v="2014-07-18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563"/>
    <d v="2014-09-12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170"/>
    <d v="2011-12-16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171"/>
    <d v="2011-09-22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172"/>
    <d v="2014-02-0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173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802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030"/>
    <d v="2014-06-12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740"/>
    <d v="2014-05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174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769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449"/>
    <d v="2016-11-0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515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21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704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675"/>
    <d v="2014-11-20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461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206"/>
    <d v="2015-07-08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882"/>
    <d v="2016-06-28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525"/>
    <d v="2016-08-06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175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176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781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836"/>
    <d v="2016-03-14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457"/>
    <d v="2016-03-30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328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914"/>
    <d v="2012-07-10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590"/>
    <d v="2012-04-08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084"/>
    <d v="2012-11-27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365"/>
    <d v="2012-08-10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177"/>
    <d v="2014-11-12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45"/>
    <d v="2015-12-03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178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609"/>
    <d v="2013-03-1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076"/>
    <d v="2012-12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179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909"/>
    <d v="2011-06-07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180"/>
    <d v="2011-04-16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181"/>
    <d v="2012-02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182"/>
    <d v="2015-10-20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705"/>
    <d v="2012-04-12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737"/>
    <d v="2014-03-04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432"/>
    <d v="2016-02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298"/>
    <d v="2015-03-25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183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184"/>
    <d v="2015-05-22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394"/>
    <d v="2015-03-04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683"/>
    <d v="2017-01-27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887"/>
    <d v="2016-01-02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185"/>
    <d v="2014-09-07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51"/>
    <d v="2016-06-23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913"/>
    <d v="2014-05-23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975"/>
    <d v="2016-12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28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186"/>
    <d v="2015-10-3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451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208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316"/>
    <d v="2014-10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563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682"/>
    <d v="2016-11-07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746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3"/>
    <d v="2014-08-12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45"/>
    <d v="2015-05-19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465"/>
    <d v="2015-10-21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187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188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189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155"/>
    <d v="2014-01-15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19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191"/>
    <d v="2010-11-02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192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193"/>
    <d v="2013-05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194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86"/>
    <d v="2013-07-07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195"/>
    <d v="2012-01-24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196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348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781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197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639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19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260"/>
    <d v="2013-03-10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199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254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360"/>
    <d v="2011-07-04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019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672"/>
    <d v="2014-05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463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603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200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293"/>
    <d v="2016-06-06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165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201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202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350"/>
    <d v="2013-10-16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089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203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204"/>
    <d v="2012-05-23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23"/>
    <d v="2015-04-18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011"/>
    <d v="2013-03-23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866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038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205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206"/>
    <d v="2014-05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372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680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207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63"/>
    <d v="2014-08-14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672"/>
    <d v="2014-05-01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464"/>
    <d v="2016-12-03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208"/>
    <d v="2016-08-05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209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926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210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345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821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260"/>
    <d v="2013-03-10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211"/>
    <d v="2013-07-13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212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095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213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389"/>
    <d v="2016-04-0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434"/>
    <d v="2014-07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583"/>
    <d v="2016-12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18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575"/>
    <d v="2014-11-30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804"/>
    <d v="2016-08-02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836"/>
    <d v="2016-03-14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880"/>
    <d v="2015-03-01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214"/>
    <d v="2015-08-20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215"/>
    <d v="2016-12-1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216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217"/>
    <d v="2015-07-03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84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218"/>
    <d v="2015-12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202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219"/>
    <d v="2015-07-1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165"/>
    <d v="2014-07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220"/>
    <d v="2014-08-26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51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308"/>
    <d v="2014-11-13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479"/>
    <d v="2016-01-06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11"/>
    <d v="2015-06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881"/>
    <d v="2017-01-23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1221"/>
    <d v="2010-07-02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1165"/>
    <d v="2014-07-10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1190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789"/>
    <d v="2014-12-03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1221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1222"/>
    <d v="2011-09-19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1223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171"/>
    <d v="2016-08-18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850"/>
    <d v="2016-01-1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1146"/>
    <d v="2015-02-05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1224"/>
    <d v="2016-07-08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1209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1225"/>
    <d v="2011-09-09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73"/>
    <d v="2013-03-09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1226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541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494"/>
    <d v="2016-09-22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1097"/>
    <d v="2014-05-14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1227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959"/>
    <d v="2016-06-11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11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36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11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852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1228"/>
    <d v="2015-03-30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1229"/>
    <d v="2010-03-15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1230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1231"/>
    <d v="2012-11-29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486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96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1232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536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1212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1233"/>
    <d v="2014-05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1234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1235"/>
    <d v="2013-07-01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548"/>
    <d v="2016-12-0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1234"/>
    <d v="2013-11-15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896"/>
    <d v="2016-11-10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91"/>
    <d v="2016-01-22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1223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492"/>
    <d v="2015-06-13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1236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1237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116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1237"/>
    <d v="2013-05-23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732"/>
    <d v="2013-12-02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148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624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179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535"/>
    <d v="2015-11-25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1238"/>
    <d v="2014-05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501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1239"/>
    <d v="2013-04-17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150"/>
    <d v="2016-02-26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1133"/>
    <d v="2015-03-0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752"/>
    <d v="2016-01-3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1240"/>
    <d v="2014-07-23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946"/>
    <d v="2016-12-3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389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1047"/>
    <d v="2016-05-15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1056"/>
    <d v="2013-05-3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1241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418"/>
    <d v="2014-08-23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148"/>
    <d v="2015-05-24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894"/>
    <d v="2016-10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488"/>
    <d v="2016-01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1242"/>
    <d v="2016-06-28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1243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1244"/>
    <d v="2016-05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521"/>
    <d v="2015-05-08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1245"/>
    <d v="2016-05-06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1246"/>
    <d v="2013-07-25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532"/>
    <d v="2014-07-2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1247"/>
    <d v="2015-06-05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483"/>
    <d v="2016-12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874"/>
    <d v="2015-06-25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798"/>
    <d v="2015-11-1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724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1248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1108"/>
    <d v="2012-06-04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1238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65"/>
    <d v="2012-07-15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1249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1250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1251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1083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60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37"/>
    <d v="2011-03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349"/>
    <d v="2011-10-07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1084"/>
    <d v="2012-12-22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904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1252"/>
    <d v="2011-10-02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1253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1254"/>
    <d v="2011-12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1255"/>
    <d v="2012-03-08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475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1187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1256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360"/>
    <d v="2011-05-05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1253"/>
    <d v="2012-11-09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371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966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1257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343"/>
    <d v="2014-11-1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413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156"/>
    <d v="2015-07-05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406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440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104"/>
    <d v="2013-04-15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1258"/>
    <d v="2014-09-23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1259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1106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1018"/>
    <d v="2012-10-02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1213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358"/>
    <d v="2011-07-24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21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1260"/>
    <d v="2014-01-01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1261"/>
    <d v="2017-01-11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168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1262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1263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163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966"/>
    <d v="2014-12-08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549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915"/>
    <d v="2014-09-21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588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544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1217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1264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88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1265"/>
    <d v="2013-04-27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445"/>
    <d v="2012-10-04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1266"/>
    <d v="2013-10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505"/>
    <d v="2014-12-05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106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92"/>
    <d v="2016-11-03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1267"/>
    <d v="2013-01-11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476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488"/>
    <d v="2015-12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25"/>
    <d v="2010-07-21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1268"/>
    <d v="2013-09-14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732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142"/>
    <d v="2016-02-11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476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197"/>
    <d v="2015-04-02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126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160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943"/>
    <d v="2016-06-29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1270"/>
    <d v="2014-03-15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559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1271"/>
    <d v="2014-01-28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457"/>
    <d v="2016-03-3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696"/>
    <d v="2013-09-16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1272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1273"/>
    <d v="2013-02-04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1274"/>
    <d v="2011-07-16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1275"/>
    <d v="2012-05-19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1068"/>
    <d v="2015-09-23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580"/>
    <d v="2014-07-24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309"/>
    <d v="2015-06-08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518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04"/>
    <d v="2016-04-08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147"/>
    <d v="2014-12-05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1276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1277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1278"/>
    <d v="2017-03-02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530"/>
    <d v="2015-08-22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974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759"/>
    <d v="2015-04-18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1279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1280"/>
    <d v="2016-05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978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117"/>
    <d v="2015-05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959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1281"/>
    <d v="2017-01-18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1282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1283"/>
    <d v="2015-11-13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1284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1196"/>
    <d v="2014-10-02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127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474"/>
    <d v="2016-01-25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32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818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35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894"/>
    <d v="2016-10-25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1244"/>
    <d v="2016-04-2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351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1285"/>
    <d v="2017-02-14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1286"/>
    <d v="2016-12-15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1287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332"/>
    <d v="2016-03-26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1288"/>
    <d v="2015-08-11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548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47"/>
    <d v="2015-02-28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311"/>
    <d v="2015-11-14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569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641"/>
    <d v="2013-01-16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61"/>
    <d v="2012-1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1051"/>
    <d v="2015-09-24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73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1289"/>
    <d v="2012-06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69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1290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1255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1291"/>
    <d v="2014-04-1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441"/>
    <d v="2012-04-14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91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970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868"/>
    <d v="2015-05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359"/>
    <d v="2014-02-06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1292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509"/>
    <d v="2015-07-23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99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129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1294"/>
    <d v="2015-08-19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1295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1296"/>
    <d v="2012-01-28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890"/>
    <d v="2015-06-27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1297"/>
    <d v="2016-10-29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1298"/>
    <d v="2014-09-2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12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926"/>
    <d v="2013-11-13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195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1300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76"/>
    <d v="2014-04-25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130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951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91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1132"/>
    <d v="2017-01-05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1302"/>
    <d v="2015-03-28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704"/>
    <d v="2016-02-01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1009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1109"/>
    <d v="2017-03-10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824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680"/>
    <d v="2016-04-22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1"/>
    <d v="2017-03-02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709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1303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92"/>
    <d v="2016-10-16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844"/>
    <d v="2014-02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130"/>
    <d v="2015-09-04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0"/>
    <d v="2015-07-29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555"/>
    <d v="2016-12-14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1304"/>
    <d v="2013-04-02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972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1305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1306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387"/>
    <d v="2015-11-18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587"/>
    <d v="2017-01-24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1244"/>
    <d v="2016-05-07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1307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1139"/>
    <d v="2016-06-19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11"/>
    <d v="2015-06-11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683"/>
    <d v="2016-12-08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1308"/>
    <d v="2014-03-26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53"/>
    <d v="2017-02-14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1309"/>
    <d v="2015-01-3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54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96"/>
    <d v="2016-11-22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1310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143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1311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131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462"/>
    <d v="2017-01-10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1312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1313"/>
    <d v="2015-12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1314"/>
    <d v="2017-03-12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66"/>
    <d v="2014-02-23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1315"/>
    <d v="2014-12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1022"/>
    <d v="2014-01-05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1316"/>
    <d v="2012-02-27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1317"/>
    <d v="2016-01-03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498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1035"/>
    <d v="2015-09-17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1194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45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735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1318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639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1319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153"/>
    <d v="2014-06-2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914"/>
    <d v="2012-06-26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1320"/>
    <d v="2013-12-06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378"/>
    <d v="2009-12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102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102"/>
    <d v="2012-04-18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1321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1273"/>
    <d v="2013-01-20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1257"/>
    <d v="2013-01-26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665"/>
    <d v="2012-02-23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77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678"/>
    <d v="2014-03-26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1322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1187"/>
    <d v="2012-06-28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745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416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1323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1324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1140"/>
    <d v="2014-08-08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77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724"/>
    <d v="2012-05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808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1325"/>
    <d v="2013-03-09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1209"/>
    <d v="2013-03-21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897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91"/>
    <d v="2014-04-18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1326"/>
    <d v="2012-05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700"/>
    <d v="2012-06-07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724"/>
    <d v="2012-05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1052"/>
    <d v="2009-12-09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132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132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1329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1330"/>
    <d v="2014-04-02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133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1116"/>
    <d v="2017-04-09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1332"/>
    <d v="2017-03-20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529"/>
    <d v="2017-03-26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1333"/>
    <d v="2017-03-29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1116"/>
    <d v="2017-04-30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9"/>
    <d v="2014-08-26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1002"/>
    <d v="2015-06-14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51"/>
    <d v="2014-07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85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1044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809"/>
    <d v="2015-02-06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913"/>
    <d v="2014-05-29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811"/>
    <d v="2014-11-05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846"/>
    <d v="2014-06-11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919"/>
    <d v="2014-03-08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85"/>
    <d v="2014-06-26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39"/>
    <d v="2014-06-29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483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1334"/>
    <d v="2016-10-30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1217"/>
    <d v="2015-07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878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4"/>
    <d v="2016-01-08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518"/>
    <d v="2016-06-24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757"/>
    <d v="2015-03-3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777"/>
    <d v="2016-10-17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1335"/>
    <d v="2016-08-25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72"/>
    <d v="2016-02-20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530"/>
    <d v="2015-08-1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989"/>
    <d v="2017-01-03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573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303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1247"/>
    <d v="2015-04-21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1336"/>
    <d v="2015-01-10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117"/>
    <d v="2015-05-02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393"/>
    <d v="2015-06-05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1186"/>
    <d v="2015-10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189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1149"/>
    <d v="2015-08-03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13"/>
    <d v="2016-02-07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1245"/>
    <d v="2016-04-30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1336"/>
    <d v="2014-12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1337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187"/>
    <d v="2015-10-26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1338"/>
    <d v="2016-01-17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482"/>
    <d v="2015-10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332"/>
    <d v="2016-04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1123"/>
    <d v="2015-04-14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474"/>
    <d v="2016-02-10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997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874"/>
    <d v="2015-06-25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1339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1340"/>
    <d v="2015-08-29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1060"/>
    <d v="2015-02-12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751"/>
    <d v="2016-09-09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5"/>
    <d v="2015-12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429"/>
    <d v="2016-11-25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1042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1341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187"/>
    <d v="2015-10-01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996"/>
    <d v="2015-04-10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01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875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476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163"/>
    <d v="2015-08-05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1336"/>
    <d v="2015-01-10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525"/>
    <d v="2016-07-22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2"/>
    <d v="2015-01-15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466"/>
    <d v="2015-07-25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143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936"/>
    <d v="2015-03-3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469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509"/>
    <d v="2015-08-08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02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1342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569"/>
    <d v="2015-10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1343"/>
    <d v="2015-01-02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463"/>
    <d v="2015-07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547"/>
    <d v="2014-12-18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749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1344"/>
    <d v="2016-03-05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400"/>
    <d v="2015-05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1345"/>
    <d v="2016-03-30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717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1346"/>
    <d v="2016-09-0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1347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759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388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1348"/>
    <d v="2015-08-18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867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344"/>
    <d v="2015-08-25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1349"/>
    <d v="2016-11-26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16"/>
    <d v="2014-05-3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530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889"/>
    <d v="2016-07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611"/>
    <d v="2015-03-14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524"/>
    <d v="2014-08-10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875"/>
    <d v="2015-03-24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760"/>
    <d v="2015-02-18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1350"/>
    <d v="2014-11-10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1133"/>
    <d v="2015-02-21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803"/>
    <d v="2015-03-11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559"/>
    <d v="2014-12-3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1351"/>
    <d v="2014-10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959"/>
    <d v="2016-05-27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06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855"/>
    <d v="2016-03-23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549"/>
    <d v="2015-03-12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584"/>
    <d v="2017-02-05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747"/>
    <d v="2016-02-12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534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1352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142"/>
    <d v="2016-02-27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994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1137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1317"/>
    <d v="2016-01-29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02"/>
    <d v="2015-03-17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377"/>
    <d v="2015-12-07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1353"/>
    <d v="2015-10-18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07"/>
    <d v="2016-02-1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134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157"/>
    <d v="2015-03-19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768"/>
    <d v="2014-08-15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101"/>
    <d v="2016-05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154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617"/>
    <d v="2016-11-26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896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1354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1110"/>
    <d v="2017-03-0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1317"/>
    <d v="2015-12-29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453"/>
    <d v="2017-02-02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1355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680"/>
    <d v="2016-04-20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520"/>
    <d v="2017-02-25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389"/>
    <d v="2016-03-24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1356"/>
    <d v="2016-06-09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1357"/>
    <d v="2016-03-23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949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1358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1359"/>
    <d v="2012-07-19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657"/>
    <d v="2013-04-16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187"/>
    <d v="2015-09-30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1360"/>
    <d v="2012-09-23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1361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1362"/>
    <d v="2012-05-10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1363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1364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1100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329"/>
    <d v="2012-01-25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1365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9"/>
    <d v="2012-11-10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136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1367"/>
    <d v="2010-07-10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575"/>
    <d v="2014-11-03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1368"/>
    <d v="2012-08-12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1369"/>
    <d v="2013-01-13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21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621"/>
    <d v="2015-10-10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1370"/>
    <d v="2012-04-30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1371"/>
    <d v="2011-08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1372"/>
    <d v="2012-05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1373"/>
    <d v="2011-09-15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1374"/>
    <d v="2011-10-12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1375"/>
    <d v="2012-04-22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707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1170"/>
    <d v="2011-11-16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1361"/>
    <d v="2013-05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1100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1376"/>
    <d v="2011-01-16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1377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83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1378"/>
    <d v="2012-05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1379"/>
    <d v="2012-06-06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1380"/>
    <d v="2013-03-29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68"/>
    <d v="2011-08-05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1060"/>
    <d v="2015-01-27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604"/>
    <d v="2012-12-3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1020"/>
    <d v="2012-06-23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1381"/>
    <d v="2015-09-27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1382"/>
    <d v="2014-09-2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985"/>
    <d v="2016-06-07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776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139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999"/>
    <d v="2015-10-03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1383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63"/>
    <d v="2014-08-14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98"/>
    <d v="2015-04-20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319"/>
    <d v="2015-05-14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704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41"/>
    <d v="2014-12-13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750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86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875"/>
    <d v="2015-02-22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1384"/>
    <d v="2014-11-29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157"/>
    <d v="2015-03-19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308"/>
    <d v="2014-11-13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10"/>
    <d v="2016-10-15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1385"/>
    <d v="2015-10-13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1126"/>
    <d v="2016-04-22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1143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997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1386"/>
    <d v="2012-06-28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1387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1079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1388"/>
    <d v="2015-08-20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77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1166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764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21"/>
    <d v="2012-08-16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85"/>
    <d v="2013-03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389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317"/>
    <d v="2014-12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96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1390"/>
    <d v="2011-08-01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1391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794"/>
    <d v="2015-02-02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1392"/>
    <d v="2011-10-29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1393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898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1394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1395"/>
    <d v="2012-07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875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671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664"/>
    <d v="2012-04-04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1396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1397"/>
    <d v="2013-05-3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382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1226"/>
    <d v="2012-03-21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1398"/>
    <d v="2017-03-05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86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107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707"/>
    <d v="2012-05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1399"/>
    <d v="2012-12-24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4"/>
    <d v="2014-05-15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304"/>
    <d v="2015-05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1400"/>
    <d v="2011-11-15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935"/>
    <d v="2015-03-06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1401"/>
    <d v="2015-10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1402"/>
    <d v="2016-10-11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461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1403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823"/>
    <d v="2016-05-09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9"/>
    <d v="2014-08-2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521"/>
    <d v="2015-04-23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182"/>
    <d v="2016-09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1035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1404"/>
    <d v="2017-02-08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1405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554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601"/>
    <d v="2014-08-23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1406"/>
    <d v="2016-05-18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1407"/>
    <d v="2015-01-12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757"/>
    <d v="2015-04-10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451"/>
    <d v="2014-08-04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381"/>
    <d v="2015-10-09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323"/>
    <d v="2014-09-15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136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1408"/>
    <d v="2015-11-16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1409"/>
    <d v="2016-10-29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611"/>
    <d v="2015-03-16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512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1410"/>
    <d v="2014-07-05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53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1317"/>
    <d v="2015-12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80"/>
    <d v="2015-03-3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767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489"/>
    <d v="2016-01-26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747"/>
    <d v="2016-03-13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40"/>
    <d v="2014-10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56"/>
    <d v="2015-04-25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3"/>
    <d v="2014-08-07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313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3"/>
    <d v="2014-08-07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795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1068"/>
    <d v="2015-09-23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567"/>
    <d v="2014-08-03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1203"/>
    <d v="2016-03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1411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1009"/>
    <d v="2014-11-12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1412"/>
    <d v="2013-12-23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1413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13"/>
    <d v="2016-06-17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1414"/>
    <d v="2014-04-29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95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17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65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543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949"/>
    <d v="2017-01-02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1415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1416"/>
    <d v="2012-09-2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863"/>
    <d v="2016-04-30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344"/>
    <d v="2015-08-25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1354"/>
    <d v="2014-10-20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1283"/>
    <d v="2015-12-01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58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1417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148"/>
    <d v="2015-05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96"/>
    <d v="2016-12-30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483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340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1418"/>
    <d v="2016-11-09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685"/>
    <d v="2015-06-03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165"/>
    <d v="2015-11-26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1387"/>
    <d v="2014-11-30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528"/>
    <d v="2015-05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993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712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1419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600"/>
    <d v="2014-02-27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10"/>
    <d v="2016-09-29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394"/>
    <d v="2015-03-09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552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564"/>
    <d v="2016-10-12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2"/>
    <d v="2015-01-15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390"/>
    <d v="2015-02-19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1247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1150"/>
    <d v="2014-09-15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8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96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1109"/>
    <d v="2017-03-10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786"/>
    <d v="2014-11-08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1420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0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1421"/>
    <d v="2016-03-09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09"/>
    <d v="2016-02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676"/>
    <d v="2016-12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4"/>
    <d v="2015-12-17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1387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846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496"/>
    <d v="2015-04-21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1299"/>
    <d v="2016-02-09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172"/>
    <d v="2017-03-12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1422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1422"/>
    <d v="2016-07-30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759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426"/>
    <d v="2015-11-24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1423"/>
    <d v="2013-10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312"/>
    <d v="2015-08-2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1424"/>
    <d v="2015-09-04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953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503"/>
    <d v="2015-05-04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1425"/>
    <d v="2015-09-25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474"/>
    <d v="2016-02-10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375"/>
    <d v="2015-11-09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810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860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652"/>
    <d v="2014-12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1147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1127"/>
    <d v="2014-10-29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882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675"/>
    <d v="2014-11-10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03"/>
    <d v="2016-05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835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1051"/>
    <d v="2015-09-24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47"/>
    <d v="2015-02-28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1426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1427"/>
    <d v="2014-07-10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46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880"/>
    <d v="2015-03-01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1152"/>
    <d v="2014-08-09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779"/>
    <d v="2015-04-27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1049"/>
    <d v="2014-09-30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871"/>
    <d v="2015-06-29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1428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1422"/>
    <d v="2016-07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145"/>
    <d v="2015-06-03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56"/>
    <d v="2015-05-10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98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1140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1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1228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1038"/>
    <d v="2014-12-25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134"/>
    <d v="2015-08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1429"/>
    <d v="2014-06-27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601"/>
    <d v="2014-08-08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1258"/>
    <d v="2014-09-18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1117"/>
    <d v="2017-04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1303"/>
    <d v="2017-04-05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1039"/>
    <d v="2017-03-22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1430"/>
    <d v="2017-04-05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1284"/>
    <d v="2017-03-24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177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1431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1432"/>
    <d v="2016-07-21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10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3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10"/>
    <d v="2014-06-20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1433"/>
    <d v="2013-07-13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1337"/>
    <d v="2015-12-24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1434"/>
    <d v="2016-10-14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940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185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343"/>
    <d v="2014-12-06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1280"/>
    <d v="2016-05-03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807"/>
    <d v="2016-04-17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1349"/>
    <d v="2016-11-1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1435"/>
    <d v="2013-09-06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949"/>
    <d v="2017-01-29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727"/>
    <d v="2014-12-3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541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1277"/>
    <d v="2017-03-01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680"/>
    <d v="2016-04-22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530"/>
    <d v="2015-08-07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53"/>
    <d v="2015-12-30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1125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1239"/>
    <d v="2013-04-2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143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105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803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948"/>
    <d v="2016-10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1437"/>
    <d v="2013-03-13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853"/>
    <d v="2014-04-23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1438"/>
    <d v="2014-01-15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1439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52"/>
    <d v="2014-05-05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549"/>
    <d v="2015-03-11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178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1440"/>
    <d v="2012-05-15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491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1441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1442"/>
    <d v="2012-07-14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459"/>
    <d v="2014-08-29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1442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516"/>
    <d v="2016-09-02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35"/>
    <d v="2015-04-04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333"/>
    <d v="2012-06-30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1443"/>
    <d v="2014-06-17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1444"/>
    <d v="2011-12-1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1445"/>
    <d v="2012-08-26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372"/>
    <d v="2014-09-1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161"/>
    <d v="2015-04-08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435"/>
    <d v="2014-01-11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1306"/>
    <d v="2016-08-06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564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993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1446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593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665"/>
    <d v="2012-03-18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1361"/>
    <d v="2013-05-24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1440"/>
    <d v="2012-05-30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723"/>
    <d v="2012-10-28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644"/>
    <d v="2011-08-11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954"/>
    <d v="2015-08-16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50"/>
    <d v="2012-03-29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356"/>
    <d v="2014-06-05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1447"/>
    <d v="2014-03-18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1369"/>
    <d v="2013-02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1448"/>
    <d v="2013-10-05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533"/>
    <d v="2016-04-2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60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628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11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954"/>
    <d v="2015-07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1305"/>
    <d v="2014-08-25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511"/>
    <d v="2015-11-22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1109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982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1133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1247"/>
    <d v="2015-04-23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1449"/>
    <d v="2014-10-29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862"/>
    <d v="2016-08-05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576"/>
    <d v="2014-07-09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1450"/>
    <d v="2016-07-29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1451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805"/>
    <d v="2015-02-1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386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1452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1453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194"/>
    <d v="2016-03-03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10"/>
    <d v="2014-06-06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1410"/>
    <d v="2014-07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1454"/>
    <d v="2014-07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1455"/>
    <d v="2015-07-3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301"/>
    <d v="2016-06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505"/>
    <d v="2015-01-04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158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460"/>
    <d v="2015-08-0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571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1456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1042"/>
    <d v="2015-08-22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773"/>
    <d v="2015-08-05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871"/>
    <d v="2015-06-29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764"/>
    <d v="2015-08-22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947"/>
    <d v="2016-03-30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406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1428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1457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140"/>
    <d v="2016-12-14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1247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138"/>
    <d v="2016-08-07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495"/>
    <d v="2015-08-02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184"/>
    <d v="2015-02-28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629"/>
    <d v="2015-09-2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1002"/>
    <d v="2015-06-14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97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146"/>
    <d v="2014-09-23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757"/>
    <d v="2015-03-27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123"/>
    <d v="2015-03-3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11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1008"/>
    <d v="2015-12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152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1419"/>
    <d v="2016-06-03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1458"/>
    <d v="2015-10-02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1356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1459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152"/>
    <d v="2015-07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137"/>
    <d v="2014-11-23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482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611"/>
    <d v="2015-01-30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953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746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513"/>
    <d v="2015-12-09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9"/>
    <d v="2014-08-13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1460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757"/>
    <d v="2015-03-18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83"/>
    <d v="2015-12-13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1461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458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121"/>
    <d v="2017-01-0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1247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528"/>
    <d v="2015-05-29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863"/>
    <d v="2016-05-23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841"/>
    <d v="2015-05-29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863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1382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1003"/>
    <d v="2016-01-29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879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768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309"/>
    <d v="2015-05-0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337"/>
    <d v="2016-01-29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191"/>
    <d v="2015-08-08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582"/>
    <d v="2017-02-20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1336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1462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754"/>
    <d v="2016-06-19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771"/>
    <d v="2015-09-24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1461"/>
    <d v="2014-06-24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524"/>
    <d v="2014-09-09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954"/>
    <d v="2015-07-17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7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1135"/>
    <d v="2016-10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1463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1396"/>
    <d v="2016-10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1464"/>
    <d v="2016-07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146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559"/>
    <d v="2014-12-21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148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833"/>
    <d v="2015-01-28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1466"/>
    <d v="2017-01-17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1280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152"/>
    <d v="2015-07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1467"/>
    <d v="2016-11-30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685"/>
    <d v="2015-07-03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1468"/>
    <d v="2016-01-20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460"/>
    <d v="2015-08-20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1469"/>
    <d v="2014-12-03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31"/>
    <d v="2016-05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337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505"/>
    <d v="2014-12-05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139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944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551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459"/>
    <d v="2014-08-29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524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318"/>
    <d v="2016-04-15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18"/>
    <d v="2014-08-25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1387"/>
    <d v="2015-01-09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394"/>
    <d v="2015-04-03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1470"/>
    <d v="2014-06-22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1471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999"/>
    <d v="2015-10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99"/>
    <d v="2015-10-3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518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451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1415"/>
    <d v="2015-02-07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1472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50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586"/>
    <d v="2014-11-09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1029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541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749"/>
    <d v="2016-05-14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1224"/>
    <d v="2016-06-08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6"/>
    <d v="2014-11-25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400"/>
    <d v="2015-06-12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998"/>
    <d v="2015-06-27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1473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3"/>
    <d v="2014-09-06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1060"/>
    <d v="2015-03-14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318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1124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9"/>
    <d v="2015-10-29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1474"/>
    <d v="2014-08-05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8"/>
    <d v="2015-03-25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546"/>
    <d v="2014-09-25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3"/>
    <d v="2015-05-18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988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1247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372"/>
    <d v="2014-09-1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803"/>
    <d v="2015-02-23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951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166"/>
    <d v="2016-03-04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38"/>
    <d v="2014-05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303"/>
    <d v="2015-05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1436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692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1356"/>
    <d v="2016-06-04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838"/>
    <d v="2014-06-15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980"/>
    <d v="2016-08-29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1127"/>
    <d v="2014-10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532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1475"/>
    <d v="2015-01-30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837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1415"/>
    <d v="2015-01-18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880"/>
    <d v="2015-03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957"/>
    <d v="2015-12-1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554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891"/>
    <d v="2015-06-07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1476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188"/>
    <d v="2016-08-15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449"/>
    <d v="2016-11-24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3"/>
    <d v="2015-06-02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15"/>
    <d v="2015-11-19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1477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1436"/>
    <d v="2014-10-05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124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185"/>
    <d v="2015-10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529"/>
    <d v="2017-03-16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974"/>
    <d v="2015-06-16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1478"/>
    <d v="2016-05-04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02"/>
    <d v="2015-03-27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04"/>
    <d v="2016-05-08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985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372"/>
    <d v="2014-09-1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779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1479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463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415"/>
    <d v="2014-08-06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602"/>
    <d v="2015-07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1462"/>
    <d v="2015-09-16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80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516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3"/>
    <d v="2015-05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14"/>
    <d v="2014-07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883"/>
    <d v="2014-08-3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1272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09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1150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789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332"/>
    <d v="2016-03-13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1133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551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760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1050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1480"/>
    <d v="2015-09-23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1299"/>
    <d v="2016-02-11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306"/>
    <d v="2014-11-11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896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1481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1135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1482"/>
    <d v="2016-06-20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1483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09"/>
    <d v="2016-01-07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761"/>
    <d v="2017-01-27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992"/>
    <d v="2016-10-09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1003"/>
    <d v="2016-02-20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843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1484"/>
    <d v="2017-01-19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144"/>
    <d v="2015-05-26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7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126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793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587"/>
    <d v="2017-01-3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160"/>
    <d v="2016-07-13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1485"/>
    <d v="2012-12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1216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776"/>
    <d v="2014-11-15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1486"/>
    <d v="2014-10-06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1487"/>
    <d v="2014-12-14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4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72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169"/>
    <d v="2014-11-26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1488"/>
    <d v="2015-02-21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957"/>
    <d v="2015-12-23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90"/>
    <d v="2015-02-1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968"/>
    <d v="2015-06-2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1449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242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126"/>
    <d v="2014-07-18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3"/>
    <d v="2014-08-20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21"/>
    <d v="2015-07-20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1459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877"/>
    <d v="2015-08-14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758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543"/>
    <d v="2016-08-27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1048"/>
    <d v="2015-06-1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1489"/>
    <d v="2012-10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428"/>
    <d v="2014-05-30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1112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135"/>
    <d v="2015-03-20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188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46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1462"/>
    <d v="2015-09-16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1144"/>
    <d v="2016-10-14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82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171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1297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698"/>
    <d v="2013-05-04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444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1490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76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1491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0"/>
    <d v="2015-06-26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1468"/>
    <d v="2016-01-20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1492"/>
    <d v="2015-10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503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940"/>
    <d v="2016-02-02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915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1493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1040"/>
    <d v="2016-04-27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486"/>
    <d v="2014-12-3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1002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1280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1404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527"/>
    <d v="2015-05-28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1493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875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1387"/>
    <d v="2015-01-09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808"/>
    <d v="2014-09-29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470"/>
    <d v="2016-04-03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1126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601"/>
    <d v="2014-08-08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1124"/>
    <d v="2015-09-28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1140"/>
    <d v="2014-08-13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187"/>
    <d v="2015-09-30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1494"/>
    <d v="2016-10-22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990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170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1463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1420"/>
    <d v="2015-09-09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230"/>
    <d v="2015-10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1487"/>
    <d v="2014-12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619"/>
    <d v="2016-12-07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1418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9"/>
    <d v="2015-06-14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588"/>
    <d v="2016-03-10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1422"/>
    <d v="2016-08-19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1420"/>
    <d v="2015-10-09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1"/>
    <d v="2017-03-02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202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496"/>
    <d v="2015-03-22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58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134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1495"/>
    <d v="2015-11-15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1460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420"/>
    <d v="2015-05-05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1064"/>
    <d v="2015-09-29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475"/>
    <d v="2015-08-17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1496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1043"/>
    <d v="2015-01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525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422"/>
    <d v="2015-05-01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939"/>
    <d v="2016-08-14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185"/>
    <d v="2015-10-15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12"/>
    <d v="2015-09-20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1162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120"/>
    <d v="2015-05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1434"/>
    <d v="2016-10-07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1468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747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1354"/>
    <d v="2014-10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152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804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400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1105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872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1051"/>
    <d v="2015-09-16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685"/>
    <d v="2015-05-11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1302"/>
    <d v="2015-04-28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418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1277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843"/>
    <d v="2014-10-04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777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1166"/>
    <d v="2015-04-17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915"/>
    <d v="2014-09-21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54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1166"/>
    <d v="2015-04-01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873"/>
    <d v="2016-05-27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160"/>
    <d v="2016-07-02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757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1130"/>
    <d v="2016-05-05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1230"/>
    <d v="2014-09-26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583"/>
    <d v="2016-11-09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1497"/>
    <d v="2016-07-09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794"/>
    <d v="2015-02-02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1338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5"/>
    <d v="2016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880"/>
    <d v="2015-03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793"/>
    <d v="2017-03-16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1118"/>
    <d v="2017-04-18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1111"/>
    <d v="2017-04-14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1118"/>
    <d v="2017-04-08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1059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1113"/>
    <d v="2017-03-24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1303"/>
    <d v="2017-03-27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1332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1498"/>
    <d v="2017-03-3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1332"/>
    <d v="2017-05-03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1499"/>
    <d v="2017-04-03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1500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1115"/>
    <d v="2017-04-07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1303"/>
    <d v="2017-04-1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1112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1111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1120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538"/>
    <d v="2017-03-27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1120"/>
    <d v="2017-04-16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1351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545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604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1501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1493"/>
    <d v="2014-09-10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263"/>
    <d v="2013-11-02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1502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1372"/>
    <d v="2012-04-01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1503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707"/>
    <d v="2012-06-01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601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1504"/>
    <d v="2013-07-22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1505"/>
    <d v="2012-01-18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878"/>
    <d v="2014-10-15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434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838"/>
    <d v="2014-06-15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918"/>
    <d v="2014-06-09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1506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586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1044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1030"/>
    <d v="2014-06-13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1260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9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1245"/>
    <d v="2016-05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1507"/>
    <d v="2012-02-14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21"/>
    <d v="2014-09-26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1493"/>
    <d v="2014-08-25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1508"/>
    <d v="2011-02-17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1509"/>
    <d v="2013-08-1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879"/>
    <d v="2014-06-21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951"/>
    <d v="2014-07-16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7"/>
    <d v="2013-05-06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1065"/>
    <d v="2014-06-15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742"/>
    <d v="2012-01-3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1510"/>
    <d v="2013-08-23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12"/>
    <d v="2014-07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601"/>
    <d v="2014-07-16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1511"/>
    <d v="2014-09-16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63"/>
    <d v="2014-08-04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1057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1476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540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784"/>
    <d v="2016-08-16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982"/>
    <d v="2015-02-28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1146"/>
    <d v="2015-02-20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173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1060"/>
    <d v="2015-02-12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463"/>
    <d v="2015-08-01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196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988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1382"/>
    <d v="2014-09-06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1126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1227"/>
    <d v="2014-08-3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1495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519"/>
    <d v="2015-09-25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954"/>
    <d v="2015-07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1125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193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480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415"/>
    <d v="2014-07-28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126"/>
    <d v="2014-06-20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227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1140"/>
    <d v="2014-08-15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601"/>
    <d v="2014-08-08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152"/>
    <d v="2015-07-2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1483"/>
    <d v="2016-01-05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1050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191"/>
    <d v="2015-07-11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1512"/>
    <d v="2016-11-04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4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1513"/>
    <d v="2015-03-22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05"/>
    <d v="2017-03-12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461"/>
    <d v="2015-07-05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465"/>
    <d v="2015-10-24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1214"/>
    <d v="2015-08-20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29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478"/>
    <d v="2016-06-0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1514"/>
    <d v="2015-10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1466"/>
    <d v="2017-01-17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45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147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542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502"/>
    <d v="2016-04-16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1007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1"/>
    <d v="2017-03-02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584"/>
    <d v="2017-02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681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683"/>
    <d v="2016-12-28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1137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1515"/>
    <d v="2015-07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299"/>
    <d v="2015-10-25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1516"/>
    <d v="2017-02-16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1350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866"/>
    <d v="2014-09-19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56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548"/>
    <d v="2016-12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122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57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1217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5"/>
    <d v="2015-04-04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800"/>
    <d v="2015-06-20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811"/>
    <d v="2014-11-05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968"/>
    <d v="2015-06-21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1517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1518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1519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984"/>
    <d v="2014-10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1057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244"/>
    <d v="2017-02-22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1415"/>
    <d v="2015-01-08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782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535"/>
    <d v="2015-11-30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152"/>
    <d v="2015-07-16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1038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1520"/>
    <d v="2015-10-30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805"/>
    <d v="2015-01-28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1212"/>
    <d v="2015-12-03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211"/>
    <d v="2015-06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954"/>
    <d v="2015-07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1517"/>
    <d v="2016-08-24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152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1217"/>
    <d v="2015-07-12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1009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1520"/>
    <d v="2015-11-06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783"/>
    <d v="2016-09-14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76"/>
    <d v="2016-03-15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1060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801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1004"/>
    <d v="2014-11-18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876"/>
    <d v="2015-05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1481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104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105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925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1522"/>
    <d v="2016-02-10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474"/>
    <d v="2016-01-29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538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188"/>
    <d v="2016-08-15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1212"/>
    <d v="2015-11-28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1139"/>
    <d v="2016-06-20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244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297"/>
    <d v="2017-03-1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991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467"/>
    <d v="2015-12-04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1285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974"/>
    <d v="2015-06-16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684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1523"/>
    <d v="2015-11-22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903"/>
    <d v="2015-07-27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13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10"/>
    <d v="2015-10-14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510"/>
    <d v="2015-04-29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784"/>
    <d v="2016-08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1524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1451"/>
    <d v="2015-03-28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572"/>
    <d v="2016-12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133"/>
    <d v="2015-07-3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1037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1525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680"/>
    <d v="2016-04-13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124"/>
    <d v="2016-10-16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1492"/>
    <d v="2015-10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1186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1287"/>
    <d v="2016-11-11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747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1383"/>
    <d v="2015-05-08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1245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1474"/>
    <d v="2014-08-08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1224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1481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553"/>
    <d v="2015-01-3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1526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1527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152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1432"/>
    <d v="2016-06-05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936"/>
    <d v="2015-04-05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1352"/>
    <d v="2015-03-08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8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1403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23"/>
    <d v="2014-07-2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422"/>
    <d v="2015-04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187"/>
    <d v="2015-10-06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567"/>
    <d v="2014-07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1529"/>
    <d v="2015-06-15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773"/>
    <d v="2015-07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415"/>
    <d v="2014-08-03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02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477"/>
    <d v="2014-10-10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1398"/>
    <d v="2017-02-24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45"/>
    <d v="2016-07-28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1215"/>
    <d v="2016-12-06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795"/>
    <d v="2016-06-12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1302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680"/>
    <d v="2016-04-1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808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135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1457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1041"/>
    <d v="2016-05-08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1526"/>
    <d v="2016-06-1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1530"/>
    <d v="2015-11-29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951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1356"/>
    <d v="2016-07-01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233"/>
    <d v="2016-05-02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465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534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889"/>
    <d v="2016-07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1403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46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746"/>
    <d v="2017-02-25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294"/>
    <d v="2016-12-14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577"/>
    <d v="2014-09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1451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808"/>
    <d v="2014-08-19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767"/>
    <d v="2016-03-1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212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400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460"/>
    <d v="2015-08-01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141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619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619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1008"/>
    <d v="2015-12-02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162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466"/>
    <d v="2015-07-18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75"/>
    <d v="2015-10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1531"/>
    <d v="2014-05-18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1519"/>
    <d v="2015-04-25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135"/>
    <d v="2015-03-20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1382"/>
    <d v="2014-08-3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1480"/>
    <d v="2015-08-26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1532"/>
    <d v="2014-11-29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803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138"/>
    <d v="2016-08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993"/>
    <d v="2016-06-23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11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1387"/>
    <d v="2014-12-10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501"/>
    <d v="2014-12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787"/>
    <d v="2014-12-14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507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1419"/>
    <d v="2016-06-03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576"/>
    <d v="2014-07-10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451"/>
    <d v="2014-08-08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502"/>
    <d v="2016-05-06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788"/>
    <d v="2014-07-27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512"/>
    <d v="2015-05-30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1533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1534"/>
    <d v="2016-02-18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789"/>
    <d v="2014-11-21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1133"/>
    <d v="2015-02-2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1140"/>
    <d v="2014-08-28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903"/>
    <d v="2015-08-07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1213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874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890"/>
    <d v="2015-06-17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952"/>
    <d v="2016-03-01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12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1000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14"/>
    <d v="2014-07-18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1535"/>
    <d v="2016-07-3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1536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135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1196"/>
    <d v="2014-09-27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135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548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1244"/>
    <d v="2016-04-1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56"/>
    <d v="2015-04-23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1537"/>
    <d v="2014-05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1538"/>
    <d v="2016-04-06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94"/>
    <d v="2015-03-0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4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1339"/>
    <d v="2015-04-24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982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1129"/>
    <d v="2014-10-04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1129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153"/>
    <d v="2014-07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401"/>
    <d v="2015-02-28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755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1152"/>
    <d v="2014-07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1044"/>
    <d v="2014-08-18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474"/>
    <d v="2016-02-05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1175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1165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808"/>
    <d v="2014-08-2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1294"/>
    <d v="2015-08-19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420"/>
    <d v="2015-05-02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1344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567"/>
    <d v="2014-07-1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1408"/>
    <d v="2015-11-13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876"/>
    <d v="2015-05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1227"/>
    <d v="2014-09-09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1527"/>
    <d v="2016-06-08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426"/>
    <d v="2015-10-23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805"/>
    <d v="2015-02-05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941"/>
    <d v="2016-03-18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48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526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1479"/>
    <d v="2015-04-02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1339"/>
    <d v="2015-04-2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1152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468"/>
    <d v="2016-08-13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860"/>
    <d v="2014-07-3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948"/>
    <d v="2016-10-13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860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805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809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754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883"/>
    <d v="2014-08-15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1334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466"/>
    <d v="2015-07-1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210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1539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20"/>
    <d v="2015-08-09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1136"/>
    <d v="2016-04-19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135"/>
    <d v="2015-03-20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494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937"/>
    <d v="2016-04-28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882"/>
    <d v="2016-07-15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3"/>
    <d v="2014-08-3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776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1302"/>
    <d v="2015-03-20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127"/>
    <d v="2016-07-20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81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786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685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135"/>
    <d v="2015-03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879"/>
    <d v="2014-06-2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152"/>
    <d v="2015-07-10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22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1000"/>
    <d v="2014-07-06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835"/>
    <d v="2014-07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557"/>
    <d v="2016-06-15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1540"/>
    <d v="2016-02-02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977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55"/>
    <d v="2015-06-24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521"/>
    <d v="2015-04-17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96"/>
    <d v="2014-05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1040"/>
    <d v="2016-04-13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1048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482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1230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296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1009"/>
    <d v="2014-1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182"/>
    <d v="2016-09-1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1482"/>
    <d v="2016-06-02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07"/>
    <d v="2016-05-28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891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884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1462"/>
    <d v="2015-09-11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457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504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15"/>
    <d v="2015-11-19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601"/>
    <d v="2014-08-23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129"/>
    <d v="2016-05-3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1541"/>
    <d v="2016-05-10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287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42"/>
    <d v="2014-07-02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476"/>
    <d v="2014-11-07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480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879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498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107"/>
    <d v="2015-05-3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770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6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1350"/>
    <d v="2014-10-02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94"/>
    <d v="2015-03-04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621"/>
    <d v="2015-09-0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1456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1035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1542"/>
    <d v="2016-09-25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1150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1543"/>
    <d v="2015-08-0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126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1217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608"/>
    <d v="2017-01-18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0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1544"/>
    <d v="2016-04-10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1527"/>
    <d v="2016-06-30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1129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798"/>
    <d v="2015-11-11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154"/>
    <d v="2015-10-01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187"/>
    <d v="2015-10-02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515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675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1138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1243"/>
    <d v="2016-09-0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1545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1424"/>
    <d v="2015-08-3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601"/>
    <d v="2014-09-07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874"/>
    <d v="2015-06-25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956"/>
    <d v="2015-03-07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1282"/>
    <d v="2015-04-1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506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754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485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454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1546"/>
    <d v="2016-05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96"/>
    <d v="2014-05-2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131"/>
    <d v="2014-06-28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5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805"/>
    <d v="2015-02-1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1223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14"/>
    <d v="2014-08-17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672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1002"/>
    <d v="2015-06-26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509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148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1547"/>
    <d v="2015-08-05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470"/>
    <d v="2016-03-13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804"/>
    <d v="2016-08-01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193"/>
    <d v="2015-10-05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559"/>
    <d v="2014-12-3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1548"/>
    <d v="2015-01-23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122"/>
    <d v="2015-06-10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18"/>
    <d v="2014-09-17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1415"/>
    <d v="2015-01-08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1343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1127"/>
    <d v="2014-10-30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968"/>
    <d v="2015-06-21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786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08"/>
    <d v="2014-11-13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796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449"/>
    <d v="2016-12-05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04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1126"/>
    <d v="2016-04-30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457"/>
    <d v="2016-03-3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1133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768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947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807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149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1038"/>
    <d v="2014-12-21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36"/>
    <d v="2016-09-23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478"/>
    <d v="2016-06-27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03"/>
    <d v="2015-04-29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107"/>
    <d v="2015-05-26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1354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1145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607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559"/>
    <d v="2015-01-05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751"/>
    <d v="2016-09-04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1513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770"/>
    <d v="2014-08-26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1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577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154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124"/>
    <d v="2016-10-13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553"/>
    <d v="2015-01-16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9"/>
    <d v="2016-05-17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473"/>
    <d v="2015-11-05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814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207"/>
    <d v="2016-02-13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939"/>
    <d v="2016-08-14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131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557"/>
    <d v="2016-06-1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200"/>
    <d v="2016-03-30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1547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161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9"/>
    <d v="2014-06-09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131"/>
    <d v="2014-06-28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1057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25"/>
    <d v="2015-12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157"/>
    <d v="2015-03-19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111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685"/>
    <d v="2015-06-03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1223"/>
    <d v="2016-11-19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94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766"/>
    <d v="2016-09-30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546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504"/>
    <d v="2016-08-23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463"/>
    <d v="2015-07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1305"/>
    <d v="2014-08-1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1126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83"/>
    <d v="2015-12-13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02"/>
    <d v="2016-05-05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1384"/>
    <d v="2014-11-29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1150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501"/>
    <d v="2014-11-23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449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1471"/>
    <d v="2017-01-14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493"/>
    <d v="2016-04-20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1420"/>
    <d v="2015-09-14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486"/>
    <d v="2015-01-01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135"/>
    <d v="2015-04-19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1517"/>
    <d v="2016-10-07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893"/>
    <d v="2015-05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177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215"/>
    <d v="2015-11-30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77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588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1496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512"/>
    <d v="2015-06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812"/>
    <d v="2016-09-30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4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10"/>
    <d v="2014-06-16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1299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"/>
    <d v="2014-08-10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433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163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823"/>
    <d v="2016-04-03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475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574"/>
    <d v="2017-02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1224"/>
    <d v="2016-06-01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838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496"/>
    <d v="2015-03-19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41"/>
    <d v="2014-12-23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9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936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1496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1162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1408"/>
    <d v="2015-10-28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1403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475"/>
    <d v="2015-07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773"/>
    <d v="2015-07-23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211"/>
    <d v="2015-06-1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998"/>
    <d v="2015-05-3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1152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21"/>
    <d v="2014-09-26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471"/>
    <d v="2014-11-05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175"/>
    <d v="2016-09-03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1037"/>
    <d v="2016-05-15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872"/>
    <d v="2014-09-12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42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1131"/>
    <d v="2015-05-3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85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1135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1344"/>
    <d v="2016-01-1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1030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894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1050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96"/>
    <d v="2014-05-19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57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1429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601"/>
    <d v="2014-08-08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167"/>
    <d v="2015-06-21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586"/>
    <d v="2014-11-27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498"/>
    <d v="2015-03-02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54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1523"/>
    <d v="2015-11-30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1550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49"/>
    <d v="2015-01-1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607"/>
    <d v="2015-02-13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233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979"/>
    <d v="2016-03-02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878"/>
    <d v="2014-10-15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125"/>
    <d v="2014-09-30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208"/>
    <d v="2015-06-04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993"/>
    <d v="2016-07-10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175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1"/>
    <d v="2016-05-3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153"/>
    <d v="2014-06-23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1196"/>
    <d v="2014-09-12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450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1551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242"/>
    <d v="2014-06-25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161"/>
    <d v="2015-04-03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1065"/>
    <d v="2014-06-15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155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1139"/>
    <d v="2016-06-04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1476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1479"/>
    <d v="2015-03-3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72"/>
    <d v="2016-01-2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510"/>
    <d v="2015-05-09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6"/>
    <d v="2015-02-27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167"/>
    <d v="2015-06-22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191"/>
    <d v="2015-07-02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476"/>
    <d v="2014-11-0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1299"/>
    <d v="2016-02-11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17"/>
    <d v="2014-11-30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1280"/>
    <d v="2016-05-04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979"/>
    <d v="2016-02-18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1546"/>
    <d v="2016-04-29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491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1294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1352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1547"/>
    <d v="2015-08-17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1347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143"/>
    <d v="2015-01-24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1247"/>
    <d v="2015-04-18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56"/>
    <d v="2015-05-25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527"/>
    <d v="2015-05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1228"/>
    <d v="2015-03-23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215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580"/>
    <d v="2014-07-15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1019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1094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792"/>
    <d v="2015-12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1382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835"/>
    <d v="2014-07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835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524"/>
    <d v="2014-08-10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1553"/>
    <d v="2016-10-08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206"/>
    <d v="2015-07-05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775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937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805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166"/>
    <d v="2016-04-02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766"/>
    <d v="2016-10-1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68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14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925"/>
    <d v="2016-04-15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846"/>
    <d v="2014-06-1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1336"/>
    <d v="2014-12-01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1443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173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1554"/>
    <d v="2014-05-05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475"/>
    <d v="2015-08-10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903"/>
    <d v="2015-08-02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422"/>
    <d v="2015-04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1224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1152"/>
    <d v="2014-07-30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131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1513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1030"/>
    <d v="2014-06-12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925"/>
    <d v="2016-04-15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492"/>
    <d v="2015-06-13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1037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1307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682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521"/>
    <d v="2015-04-09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1282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1032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40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22"/>
    <d v="2015-02-14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32"/>
    <d v="2016-03-26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1555"/>
    <d v="2015-07-13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539"/>
    <d v="2014-09-08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1556"/>
    <d v="2016-07-24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1136"/>
    <d v="2016-03-15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1463"/>
    <d v="2016-07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1019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1406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1217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53"/>
    <d v="2015-12-23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492"/>
    <d v="2015-06-15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1557"/>
    <d v="2016-11-22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918"/>
    <d v="2014-07-06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877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143"/>
    <d v="2014-12-16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891"/>
    <d v="2015-06-07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1455"/>
    <d v="2015-08-28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296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1558"/>
    <d v="2015-04-20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524"/>
    <d v="2014-08-10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952"/>
    <d v="2016-03-1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1415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486"/>
    <d v="2015-01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13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166"/>
    <d v="2016-03-04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176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508"/>
    <d v="2014-09-27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434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144"/>
    <d v="2015-04-03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1519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1165"/>
    <d v="2014-07-30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1457"/>
    <d v="2015-03-21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1406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868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1559"/>
    <d v="2016-06-14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298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12"/>
    <d v="2015-08-20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51"/>
    <d v="2014-07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1520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549"/>
    <d v="2015-03-12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295"/>
    <d v="2015-07-17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156"/>
    <d v="2015-07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209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1218"/>
    <d v="2016-01-19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877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1138"/>
    <d v="2016-08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840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03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88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727"/>
    <d v="2014-12-3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118"/>
    <d v="2016-08-3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478"/>
    <d v="2016-05-27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476"/>
    <d v="2014-11-0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179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490"/>
    <d v="2014-12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507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1126"/>
    <d v="2016-04-21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980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890"/>
    <d v="2015-07-03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1184"/>
    <d v="2015-05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461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817"/>
    <d v="2016-03-28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10"/>
    <d v="2014-07-20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832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918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918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187"/>
    <d v="2015-10-01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843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1149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1353"/>
    <d v="2015-10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211"/>
    <d v="2015-06-11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486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954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422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1230"/>
    <d v="2014-09-01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1247"/>
    <d v="2015-05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1519"/>
    <d v="2015-03-26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1352"/>
    <d v="2015-03-08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601"/>
    <d v="2014-08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685"/>
    <d v="2015-05-22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9"/>
    <d v="2014-06-25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1094"/>
    <d v="2014-08-12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471"/>
    <d v="2014-11-12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783"/>
    <d v="2016-09-12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1492"/>
    <d v="2015-11-05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826"/>
    <d v="2015-11-17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3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941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873"/>
    <d v="2016-06-18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539"/>
    <d v="2014-09-08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139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835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1560"/>
    <d v="2017-03-29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994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185"/>
    <d v="2015-10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905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777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1540"/>
    <d v="2016-02-02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1307"/>
    <d v="2016-12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871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756"/>
    <d v="2015-01-25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576"/>
    <d v="2014-07-30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1039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762"/>
    <d v="2016-01-3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865"/>
    <d v="2014-09-02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422"/>
    <d v="2015-03-27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1310"/>
    <d v="2016-05-09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1336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199"/>
    <d v="2015-05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538"/>
    <d v="2017-02-26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794"/>
    <d v="2015-01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152"/>
    <d v="2015-08-15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1451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183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1065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1561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6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835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1415"/>
    <d v="2015-01-08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903"/>
    <d v="2015-08-17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915"/>
    <d v="2014-08-12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211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522"/>
    <d v="2015-12-1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1562"/>
    <d v="2016-11-14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133"/>
    <d v="2015-08-14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1125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876"/>
    <d v="2015-06-11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507"/>
    <d v="2015-06-26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1563"/>
    <d v="2014-10-26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1140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72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867"/>
    <d v="2015-09-07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169"/>
    <d v="2014-11-26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1519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1564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120"/>
    <d v="2015-05-10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458"/>
    <d v="2016-06-01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1419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72"/>
    <d v="2014-09-1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915"/>
    <d v="2014-08-04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156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1566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08"/>
    <d v="2014-10-26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498"/>
    <d v="2015-03-02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1282"/>
    <d v="2015-04-09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85"/>
    <d v="2014-06-26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1152"/>
    <d v="2014-07-30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19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451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1353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995"/>
    <d v="2016-09-18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47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82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18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784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1462"/>
    <d v="2015-10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130"/>
    <d v="2015-10-04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548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160"/>
    <d v="2016-07-1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840"/>
    <d v="2015-06-27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1009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997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586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09"/>
    <d v="2015-06-16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1283"/>
    <d v="2015-11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1042"/>
    <d v="2015-08-27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868"/>
    <d v="2015-05-15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202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777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601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805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1567"/>
    <d v="2016-04-08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470"/>
    <d v="2016-05-03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154"/>
    <d v="2015-10-26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1450"/>
    <d v="2016-07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910"/>
    <d v="2014-07-14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1568"/>
    <d v="2015-11-28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44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1526"/>
    <d v="2016-07-08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945"/>
    <d v="2014-08-02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1150"/>
    <d v="2014-09-28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717"/>
    <d v="2016-01-03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56"/>
    <d v="2014-05-0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1212"/>
    <d v="2015-11-28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87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135"/>
    <d v="2015-04-19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1031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411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1355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680"/>
    <d v="2016-05-22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995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9"/>
    <d v="2016-04-17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1470"/>
    <d v="2014-07-21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1043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1310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1037"/>
    <d v="2016-06-02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160"/>
    <d v="2016-07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451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63"/>
    <d v="2016-07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486"/>
    <d v="2015-01-3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1066"/>
    <d v="2015-03-29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1410"/>
    <d v="2014-07-05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13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891"/>
    <d v="2015-07-07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1443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144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1345"/>
    <d v="2016-02-2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1244"/>
    <d v="2016-05-06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1531"/>
    <d v="2014-05-16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57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2"/>
    <d v="2015-11-08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979"/>
    <d v="2016-03-02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107"/>
    <d v="2015-05-3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798"/>
    <d v="2015-12-11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400"/>
    <d v="2015-05-13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611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287"/>
    <d v="2014-11-20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1066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779"/>
    <d v="2015-03-28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29"/>
    <d v="2014-08-3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302"/>
    <d v="2016-05-07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297"/>
    <d v="2017-03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1196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98"/>
    <d v="2015-02-15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316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1436"/>
    <d v="2014-10-20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774"/>
    <d v="2016-02-16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1230"/>
    <d v="2014-08-26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0"/>
    <d v="2015-07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808"/>
    <d v="2014-09-09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786"/>
    <d v="2014-10-26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833"/>
    <d v="2015-01-28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117"/>
    <d v="2015-05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622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884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1569"/>
    <d v="2015-07-19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18"/>
    <d v="2014-09-17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770"/>
    <d v="2014-09-04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1439"/>
    <d v="2016-10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351"/>
    <d v="2016-04-15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80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21"/>
    <d v="2014-10-26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553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1421"/>
    <d v="2016-03-24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1388"/>
    <d v="2015-08-3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840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67"/>
    <d v="2015-12-04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1285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1531"/>
    <d v="2014-06-05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1337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1344"/>
    <d v="2016-02-03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789"/>
    <d v="2014-12-18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1495"/>
    <d v="2015-12-15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782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123"/>
    <d v="2015-04-03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1570"/>
    <d v="2014-10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1571"/>
    <d v="2014-07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1559"/>
    <d v="2016-05-24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18"/>
    <d v="2014-10-17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1572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1057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138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9"/>
    <d v="2015-01-20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505"/>
    <d v="2014-11-20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996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119"/>
    <d v="2014-10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42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1426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938"/>
    <d v="2015-07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128"/>
    <d v="2014-10-23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28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539"/>
    <d v="2014-10-13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776"/>
    <d v="2014-11-15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1573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1065"/>
    <d v="2014-06-19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160"/>
    <d v="2016-07-0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1574"/>
    <d v="2015-11-25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502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577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1065"/>
    <d v="2014-06-23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157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1162"/>
    <d v="2016-07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1429"/>
    <d v="2014-06-27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304"/>
    <d v="2015-04-29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1094"/>
    <d v="2014-08-12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233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1425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1576"/>
    <d v="2017-01-13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84"/>
    <d v="2015-02-28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202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1577"/>
    <d v="2016-12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28"/>
    <d v="2014-08-2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73"/>
    <d v="2015-11-0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1065"/>
    <d v="2014-06-3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128"/>
    <d v="2014-10-2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676"/>
    <d v="2016-12-21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750"/>
    <d v="2017-01-27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795"/>
    <d v="2016-06-19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1482"/>
    <d v="2016-06-14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1352"/>
    <d v="2015-03-08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513"/>
    <d v="2015-11-14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830"/>
    <d v="2016-01-14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992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298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165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784"/>
    <d v="2016-07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553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527"/>
    <d v="2015-05-3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550"/>
    <d v="2015-08-07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553"/>
    <d v="2015-01-16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935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370"/>
    <d v="2015-08-22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316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140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1578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1147"/>
    <d v="2016-01-3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1356"/>
    <d v="2016-06-04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171"/>
    <d v="2016-09-02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76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1579"/>
    <d v="2017-01-25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1525"/>
    <d v="2016-05-15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95"/>
    <d v="2015-08-26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983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294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135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1580"/>
    <d v="2014-09-24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172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513"/>
    <d v="2015-11-29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1432"/>
    <d v="2016-07-2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869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37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1565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0D152-B766-41CF-A144-97D5E4700A6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B3:G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48AE1-AE54-4567-BF98-0902F89F3D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4:G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B0654-D2F3-4E45-9E4C-E6873A0F3AF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3:G17" firstHeaderRow="1" firstDataRow="2" firstDataCol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60" zoomScaleNormal="60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9.140625" style="6" bestFit="1" customWidth="1"/>
    <col min="6" max="6" width="16.57031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9" bestFit="1" customWidth="1"/>
    <col min="16" max="16" width="26.5703125" style="11" customWidth="1"/>
    <col min="17" max="17" width="20.28515625" bestFit="1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0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9">
        <f>+E2/D2*100</f>
        <v>7813.7822333333334</v>
      </c>
      <c r="P2" s="11">
        <f>AVERAGE(E2/L2)</f>
        <v>88.601680840609291</v>
      </c>
      <c r="Q2" t="str">
        <f>LEFT(N2,SEARCH("/",N2,1)-1)</f>
        <v>technology</v>
      </c>
      <c r="R2" t="str">
        <f>RIGHT(N2,LEN(N2)-SEARCH("/",N2,1))</f>
        <v>hardware</v>
      </c>
      <c r="S2" s="14">
        <f>INT((((J2/60)/60)/24)+DATE(1970,1,1))</f>
        <v>41324</v>
      </c>
      <c r="T2" s="14">
        <f>INT((((I2/60)/60)/24)+DATE(1970,1,1))</f>
        <v>41358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9">
        <f>+E3/D3*100</f>
        <v>21535.021000000001</v>
      </c>
      <c r="P3" s="11">
        <f>AVERAGE(E3/L3)</f>
        <v>1389.3561935483872</v>
      </c>
      <c r="Q3" t="str">
        <f>LEFT(N3,SEARCH("/",N3,1)-1)</f>
        <v>technology</v>
      </c>
      <c r="R3" t="str">
        <f>RIGHT(N3,LEN(N3)-SEARCH("/",N3,1))</f>
        <v>wearables</v>
      </c>
      <c r="S3" s="14">
        <f>INT((((J3/60)/60)/24)+DATE(1970,1,1))</f>
        <v>42714</v>
      </c>
      <c r="T3" s="14">
        <f>INT((((I3/60)/60)/24)+DATE(1970,1,1))</f>
        <v>42759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9">
        <f>+E4/D4*100</f>
        <v>263.02771750000005</v>
      </c>
      <c r="P4" s="11">
        <f>AVERAGE(E4/L4)</f>
        <v>272.35590732591254</v>
      </c>
      <c r="Q4" t="str">
        <f>LEFT(N4,SEARCH("/",N4,1)-1)</f>
        <v>technology</v>
      </c>
      <c r="R4" t="str">
        <f>RIGHT(N4,LEN(N4)-SEARCH("/",N4,1))</f>
        <v>hardware</v>
      </c>
      <c r="S4" s="14">
        <f>INT((((J4/60)/60)/24)+DATE(1970,1,1))</f>
        <v>41561</v>
      </c>
      <c r="T4" s="14">
        <f>INT((((I4/60)/60)/24)+DATE(1970,1,1))</f>
        <v>41593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9">
        <f>+E5/D5*100</f>
        <v>543.349156424581</v>
      </c>
      <c r="P5" s="11">
        <f>AVERAGE(E5/L5)</f>
        <v>116.35303146309367</v>
      </c>
      <c r="Q5" t="str">
        <f>LEFT(N5,SEARCH("/",N5,1)-1)</f>
        <v>technology</v>
      </c>
      <c r="R5" t="str">
        <f>RIGHT(N5,LEN(N5)-SEARCH("/",N5,1))</f>
        <v>hardware</v>
      </c>
      <c r="S5" s="14">
        <f>INT((((J5/60)/60)/24)+DATE(1970,1,1))</f>
        <v>41803</v>
      </c>
      <c r="T5" s="14">
        <f>INT((((I5/60)/60)/24)+DATE(1970,1,1))</f>
        <v>41843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9">
        <f>+E6/D6*100</f>
        <v>800.21100000000001</v>
      </c>
      <c r="P6" s="11">
        <f>AVERAGE(E6/L6)</f>
        <v>188.50671378091872</v>
      </c>
      <c r="Q6" t="str">
        <f>LEFT(N6,SEARCH("/",N6,1)-1)</f>
        <v>technology</v>
      </c>
      <c r="R6" t="str">
        <f>RIGHT(N6,LEN(N6)-SEARCH("/",N6,1))</f>
        <v>hardware</v>
      </c>
      <c r="S6" s="14">
        <f>INT((((J6/60)/60)/24)+DATE(1970,1,1))</f>
        <v>42473</v>
      </c>
      <c r="T6" s="14">
        <f>INT((((I6/60)/60)/24)+DATE(1970,1,1))</f>
        <v>42527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9">
        <f>+E7/D7*100</f>
        <v>494.91374999999999</v>
      </c>
      <c r="P7" s="11">
        <f>AVERAGE(E7/L7)</f>
        <v>173.57781674704077</v>
      </c>
      <c r="Q7" t="str">
        <f>LEFT(N7,SEARCH("/",N7,1)-1)</f>
        <v>technology</v>
      </c>
      <c r="R7" t="str">
        <f>RIGHT(N7,LEN(N7)-SEARCH("/",N7,1))</f>
        <v>hardware</v>
      </c>
      <c r="S7" s="14">
        <f>INT((((J7/60)/60)/24)+DATE(1970,1,1))</f>
        <v>42499</v>
      </c>
      <c r="T7" s="14">
        <f>INT((((I7/60)/60)/24)+DATE(1970,1,1))</f>
        <v>42559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9">
        <f>+E8/D8*100</f>
        <v>1181.6142199999999</v>
      </c>
      <c r="P8" s="11">
        <f>AVERAGE(E8/L8)</f>
        <v>29.187190495010373</v>
      </c>
      <c r="Q8" t="str">
        <f>LEFT(N8,SEARCH("/",N8,1)-1)</f>
        <v>publishing</v>
      </c>
      <c r="R8" t="str">
        <f>RIGHT(N8,LEN(N8)-SEARCH("/",N8,1))</f>
        <v>radio &amp; podcasts</v>
      </c>
      <c r="S8" s="14">
        <f>INT((((J8/60)/60)/24)+DATE(1970,1,1))</f>
        <v>41394</v>
      </c>
      <c r="T8" s="14">
        <f>INT((((I8/60)/60)/24)+DATE(1970,1,1))</f>
        <v>41408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9">
        <f>+E9/D9*100</f>
        <v>1026.8451399999999</v>
      </c>
      <c r="P9" s="11">
        <f>AVERAGE(E9/L9)</f>
        <v>1323.2540463917526</v>
      </c>
      <c r="Q9" t="str">
        <f>LEFT(N9,SEARCH("/",N9,1)-1)</f>
        <v>technology</v>
      </c>
      <c r="R9" t="str">
        <f>RIGHT(N9,LEN(N9)-SEARCH("/",N9,1))</f>
        <v>hardware</v>
      </c>
      <c r="S9" s="14">
        <f>INT((((J9/60)/60)/24)+DATE(1970,1,1))</f>
        <v>41039</v>
      </c>
      <c r="T9" s="14">
        <f>INT((((I9/60)/60)/24)+DATE(1970,1,1))</f>
        <v>41072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9">
        <f>+E10/D10*100</f>
        <v>256.83081313131316</v>
      </c>
      <c r="P10" s="11">
        <f>AVERAGE(E10/L10)</f>
        <v>247.94003412969283</v>
      </c>
      <c r="Q10" t="str">
        <f>LEFT(N10,SEARCH("/",N10,1)-1)</f>
        <v>technology</v>
      </c>
      <c r="R10" t="str">
        <f>RIGHT(N10,LEN(N10)-SEARCH("/",N10,1))</f>
        <v>hardware</v>
      </c>
      <c r="S10" s="14">
        <f>INT((((J10/60)/60)/24)+DATE(1970,1,1))</f>
        <v>42549</v>
      </c>
      <c r="T10" s="14">
        <f>INT((((I10/60)/60)/24)+DATE(1970,1,1))</f>
        <v>42588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9">
        <f>+E11/D11*100</f>
        <v>191.16676082790633</v>
      </c>
      <c r="P11" s="11">
        <f>AVERAGE(E11/L11)</f>
        <v>86.163845492085343</v>
      </c>
      <c r="Q11" t="str">
        <f>LEFT(N11,SEARCH("/",N11,1)-1)</f>
        <v>technology</v>
      </c>
      <c r="R11" t="str">
        <f>RIGHT(N11,LEN(N11)-SEARCH("/",N11,1))</f>
        <v>hardware</v>
      </c>
      <c r="S11" s="14">
        <f>INT((((J11/60)/60)/24)+DATE(1970,1,1))</f>
        <v>41389</v>
      </c>
      <c r="T11" s="14">
        <f>INT((((I11/60)/60)/24)+DATE(1970,1,1))</f>
        <v>41425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9">
        <f>+E12/D12*100</f>
        <v>157.18899999999999</v>
      </c>
      <c r="P12" s="11">
        <f>AVERAGE(E12/L12)</f>
        <v>849.67027027027029</v>
      </c>
      <c r="Q12" t="str">
        <f>LEFT(N12,SEARCH("/",N12,1)-1)</f>
        <v>photography</v>
      </c>
      <c r="R12" t="str">
        <f>RIGHT(N12,LEN(N12)-SEARCH("/",N12,1))</f>
        <v>photobooks</v>
      </c>
      <c r="S12" s="14">
        <f>INT((((J12/60)/60)/24)+DATE(1970,1,1))</f>
        <v>42415</v>
      </c>
      <c r="T12" s="14">
        <f>INT((((I12/60)/60)/24)+DATE(1970,1,1))</f>
        <v>42445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9">
        <f>+E13/D13*100</f>
        <v>819.56399999999996</v>
      </c>
      <c r="P13" s="11">
        <f>AVERAGE(E13/L13)</f>
        <v>422.02059732234807</v>
      </c>
      <c r="Q13" t="str">
        <f>LEFT(N13,SEARCH("/",N13,1)-1)</f>
        <v>technology</v>
      </c>
      <c r="R13" t="str">
        <f>RIGHT(N13,LEN(N13)-SEARCH("/",N13,1))</f>
        <v>hardware</v>
      </c>
      <c r="S13" s="14">
        <f>INT((((J13/60)/60)/24)+DATE(1970,1,1))</f>
        <v>42347</v>
      </c>
      <c r="T13" s="14">
        <f>INT((((I13/60)/60)/24)+DATE(1970,1,1))</f>
        <v>42380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9">
        <f>+E14/D14*100</f>
        <v>317.3272</v>
      </c>
      <c r="P14" s="11">
        <f>AVERAGE(E14/L14)</f>
        <v>259.25424836601309</v>
      </c>
      <c r="Q14" t="str">
        <f>LEFT(N14,SEARCH("/",N14,1)-1)</f>
        <v>technology</v>
      </c>
      <c r="R14" t="str">
        <f>RIGHT(N14,LEN(N14)-SEARCH("/",N14,1))</f>
        <v>hardware</v>
      </c>
      <c r="S14" s="14">
        <f>INT((((J14/60)/60)/24)+DATE(1970,1,1))</f>
        <v>42519</v>
      </c>
      <c r="T14" s="14">
        <f>INT((((I14/60)/60)/24)+DATE(1970,1,1))</f>
        <v>42549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9">
        <f>+E15/D15*100</f>
        <v>698.94800000000009</v>
      </c>
      <c r="P15" s="11">
        <f>AVERAGE(E15/L15)</f>
        <v>842.10602409638557</v>
      </c>
      <c r="Q15" t="str">
        <f>LEFT(N15,SEARCH("/",N15,1)-1)</f>
        <v>technology</v>
      </c>
      <c r="R15" t="str">
        <f>RIGHT(N15,LEN(N15)-SEARCH("/",N15,1))</f>
        <v>hardware</v>
      </c>
      <c r="S15" s="14">
        <f>INT((((J15/60)/60)/24)+DATE(1970,1,1))</f>
        <v>42394</v>
      </c>
      <c r="T15" s="14">
        <f>INT((((I15/60)/60)/24)+DATE(1970,1,1))</f>
        <v>42441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9">
        <f>+E16/D16*100</f>
        <v>348.01799999999997</v>
      </c>
      <c r="P16" s="11">
        <f>AVERAGE(E16/L16)</f>
        <v>511.79117647058825</v>
      </c>
      <c r="Q16" t="str">
        <f>LEFT(N16,SEARCH("/",N16,1)-1)</f>
        <v>technology</v>
      </c>
      <c r="R16" t="str">
        <f>RIGHT(N16,LEN(N16)-SEARCH("/",N16,1))</f>
        <v>hardware</v>
      </c>
      <c r="S16" s="14">
        <f>INT((((J16/60)/60)/24)+DATE(1970,1,1))</f>
        <v>42157</v>
      </c>
      <c r="T16" s="14">
        <f>INT((((I16/60)/60)/24)+DATE(1970,1,1))</f>
        <v>42197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9">
        <f>+E17/D17*100</f>
        <v>33.559730999999999</v>
      </c>
      <c r="P17" s="11">
        <f>AVERAGE(E17/L17)</f>
        <v>223.58248500999335</v>
      </c>
      <c r="Q17" t="str">
        <f>LEFT(N17,SEARCH("/",N17,1)-1)</f>
        <v>technology</v>
      </c>
      <c r="R17" t="str">
        <f>RIGHT(N17,LEN(N17)-SEARCH("/",N17,1))</f>
        <v>space exploration</v>
      </c>
      <c r="S17" s="14">
        <f>INT((((J17/60)/60)/24)+DATE(1970,1,1))</f>
        <v>42689</v>
      </c>
      <c r="T17" s="14">
        <f>INT((((I17/60)/60)/24)+DATE(1970,1,1))</f>
        <v>42725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9">
        <f>+E18/D18*100</f>
        <v>126.11835600000001</v>
      </c>
      <c r="P18" s="11">
        <f>AVERAGE(E18/L18)</f>
        <v>64.570118779438872</v>
      </c>
      <c r="Q18" t="str">
        <f>LEFT(N18,SEARCH("/",N18,1)-1)</f>
        <v>technology</v>
      </c>
      <c r="R18" t="str">
        <f>RIGHT(N18,LEN(N18)-SEARCH("/",N18,1))</f>
        <v>hardware</v>
      </c>
      <c r="S18" s="14">
        <f>INT((((J18/60)/60)/24)+DATE(1970,1,1))</f>
        <v>41744</v>
      </c>
      <c r="T18" s="14">
        <f>INT((((I18/60)/60)/24)+DATE(1970,1,1))</f>
        <v>41774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9">
        <f>+E19/D19*100</f>
        <v>788.05550000000005</v>
      </c>
      <c r="P19" s="11">
        <f>AVERAGE(E19/L19)</f>
        <v>176.200223588597</v>
      </c>
      <c r="Q19" t="str">
        <f>LEFT(N19,SEARCH("/",N19,1)-1)</f>
        <v>technology</v>
      </c>
      <c r="R19" t="str">
        <f>RIGHT(N19,LEN(N19)-SEARCH("/",N19,1))</f>
        <v>hardware</v>
      </c>
      <c r="S19" s="14">
        <f>INT((((J19/60)/60)/24)+DATE(1970,1,1))</f>
        <v>41730</v>
      </c>
      <c r="T19" s="14">
        <f>INT((((I19/60)/60)/24)+DATE(1970,1,1))</f>
        <v>41760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9">
        <f>+E20/D20*100</f>
        <v>2790.6363636363635</v>
      </c>
      <c r="P20" s="11">
        <f>AVERAGE(E20/L20)</f>
        <v>83.802893802893806</v>
      </c>
      <c r="Q20" t="str">
        <f>LEFT(N20,SEARCH("/",N20,1)-1)</f>
        <v>technology</v>
      </c>
      <c r="R20" t="str">
        <f>RIGHT(N20,LEN(N20)-SEARCH("/",N20,1))</f>
        <v>space exploration</v>
      </c>
      <c r="S20" s="14">
        <f>INT((((J20/60)/60)/24)+DATE(1970,1,1))</f>
        <v>42704</v>
      </c>
      <c r="T20" s="14">
        <f>INT((((I20/60)/60)/24)+DATE(1970,1,1))</f>
        <v>42737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9">
        <f>+E21/D21*100</f>
        <v>386.81998717948721</v>
      </c>
      <c r="P21" s="11">
        <f>AVERAGE(E21/L21)</f>
        <v>593.93620078740162</v>
      </c>
      <c r="Q21" t="str">
        <f>LEFT(N21,SEARCH("/",N21,1)-1)</f>
        <v>technology</v>
      </c>
      <c r="R21" t="str">
        <f>RIGHT(N21,LEN(N21)-SEARCH("/",N21,1))</f>
        <v>hardware</v>
      </c>
      <c r="S21" s="14">
        <f>INT((((J21/60)/60)/24)+DATE(1970,1,1))</f>
        <v>42076</v>
      </c>
      <c r="T21" s="14">
        <f>INT((((I21/60)/60)/24)+DATE(1970,1,1))</f>
        <v>42131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9">
        <f>+E22/D22*100</f>
        <v>1460.4850000000001</v>
      </c>
      <c r="P22" s="11">
        <f>AVERAGE(E22/L22)</f>
        <v>134.3592456301748</v>
      </c>
      <c r="Q22" t="str">
        <f>LEFT(N22,SEARCH("/",N22,1)-1)</f>
        <v>technology</v>
      </c>
      <c r="R22" t="str">
        <f>RIGHT(N22,LEN(N22)-SEARCH("/",N22,1))</f>
        <v>wearables</v>
      </c>
      <c r="S22" s="14">
        <f>INT((((J22/60)/60)/24)+DATE(1970,1,1))</f>
        <v>42199</v>
      </c>
      <c r="T22" s="14">
        <f>INT((((I22/60)/60)/24)+DATE(1970,1,1))</f>
        <v>42235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9">
        <f>+E23/D23*100</f>
        <v>951.03109999999992</v>
      </c>
      <c r="P23" s="11">
        <f>AVERAGE(E23/L23)</f>
        <v>65.891300230946882</v>
      </c>
      <c r="Q23" t="str">
        <f>LEFT(N23,SEARCH("/",N23,1)-1)</f>
        <v>games</v>
      </c>
      <c r="R23" t="str">
        <f>RIGHT(N23,LEN(N23)-SEARCH("/",N23,1))</f>
        <v>tabletop games</v>
      </c>
      <c r="S23" s="14">
        <f>INT((((J23/60)/60)/24)+DATE(1970,1,1))</f>
        <v>42033</v>
      </c>
      <c r="T23" s="14">
        <f>INT((((I23/60)/60)/24)+DATE(1970,1,1))</f>
        <v>42063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9">
        <f>+E24/D24*100</f>
        <v>975.11200000000008</v>
      </c>
      <c r="P24" s="11">
        <f>AVERAGE(E24/L24)</f>
        <v>426.93169877408059</v>
      </c>
      <c r="Q24" t="str">
        <f>LEFT(N24,SEARCH("/",N24,1)-1)</f>
        <v>games</v>
      </c>
      <c r="R24" t="str">
        <f>RIGHT(N24,LEN(N24)-SEARCH("/",N24,1))</f>
        <v>tabletop games</v>
      </c>
      <c r="S24" s="14">
        <f>INT((((J24/60)/60)/24)+DATE(1970,1,1))</f>
        <v>42677</v>
      </c>
      <c r="T24" s="14">
        <f>INT((((I24/60)/60)/24)+DATE(1970,1,1))</f>
        <v>42707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9">
        <f>+E25/D25*100</f>
        <v>259.57748878923763</v>
      </c>
      <c r="P25" s="11">
        <f>AVERAGE(E25/L25)</f>
        <v>180.75185011709601</v>
      </c>
      <c r="Q25" t="str">
        <f>LEFT(N25,SEARCH("/",N25,1)-1)</f>
        <v>technology</v>
      </c>
      <c r="R25" t="str">
        <f>RIGHT(N25,LEN(N25)-SEARCH("/",N25,1))</f>
        <v>hardware</v>
      </c>
      <c r="S25" s="14">
        <f>INT((((J25/60)/60)/24)+DATE(1970,1,1))</f>
        <v>42452</v>
      </c>
      <c r="T25" s="14">
        <f>INT((((I25/60)/60)/24)+DATE(1970,1,1))</f>
        <v>42482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9">
        <f>+E26/D26*100</f>
        <v>114.901155</v>
      </c>
      <c r="P26" s="11">
        <f>AVERAGE(E26/L26)</f>
        <v>282.65966789667897</v>
      </c>
      <c r="Q26" t="str">
        <f>LEFT(N26,SEARCH("/",N26,1)-1)</f>
        <v>technology</v>
      </c>
      <c r="R26" t="str">
        <f>RIGHT(N26,LEN(N26)-SEARCH("/",N26,1))</f>
        <v>hardware</v>
      </c>
      <c r="S26" s="14">
        <f>INT((((J26/60)/60)/24)+DATE(1970,1,1))</f>
        <v>42290</v>
      </c>
      <c r="T26" s="14">
        <f>INT((((I26/60)/60)/24)+DATE(1970,1,1))</f>
        <v>42327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9">
        <f>+E27/D27*100</f>
        <v>382.12909090909091</v>
      </c>
      <c r="P27" s="11">
        <f>AVERAGE(E27/L27)</f>
        <v>128.38790470372632</v>
      </c>
      <c r="Q27" t="str">
        <f>LEFT(N27,SEARCH("/",N27,1)-1)</f>
        <v>technology</v>
      </c>
      <c r="R27" t="str">
        <f>RIGHT(N27,LEN(N27)-SEARCH("/",N27,1))</f>
        <v>hardware</v>
      </c>
      <c r="S27" s="14">
        <f>INT((((J27/60)/60)/24)+DATE(1970,1,1))</f>
        <v>42136</v>
      </c>
      <c r="T27" s="14">
        <f>INT((((I27/60)/60)/24)+DATE(1970,1,1))</f>
        <v>42167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9">
        <f>+E28/D28*100</f>
        <v>206.74309000000002</v>
      </c>
      <c r="P28" s="11">
        <f>AVERAGE(E28/L28)</f>
        <v>136.6444745538665</v>
      </c>
      <c r="Q28" t="str">
        <f>LEFT(N28,SEARCH("/",N28,1)-1)</f>
        <v>technology</v>
      </c>
      <c r="R28" t="str">
        <f>RIGHT(N28,LEN(N28)-SEARCH("/",N28,1))</f>
        <v>hardware</v>
      </c>
      <c r="S28" s="14">
        <f>INT((((J28/60)/60)/24)+DATE(1970,1,1))</f>
        <v>41835</v>
      </c>
      <c r="T28" s="14">
        <f>INT((((I28/60)/60)/24)+DATE(1970,1,1))</f>
        <v>41865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9">
        <f>+E29/D29*100</f>
        <v>52.570512820512818</v>
      </c>
      <c r="P29" s="11">
        <f>AVERAGE(E29/L29)</f>
        <v>2928.9285714285716</v>
      </c>
      <c r="Q29" t="str">
        <f>LEFT(N29,SEARCH("/",N29,1)-1)</f>
        <v>technology</v>
      </c>
      <c r="R29" t="str">
        <f>RIGHT(N29,LEN(N29)-SEARCH("/",N29,1))</f>
        <v>gadgets</v>
      </c>
      <c r="S29" s="14">
        <f>INT((((J29/60)/60)/24)+DATE(1970,1,1))</f>
        <v>42746</v>
      </c>
      <c r="T29" s="14">
        <f>INT((((I29/60)/60)/24)+DATE(1970,1,1))</f>
        <v>42776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9">
        <f>+E30/D30*100</f>
        <v>1014.6425</v>
      </c>
      <c r="P30" s="11">
        <f>AVERAGE(E30/L30)</f>
        <v>56.970381807973048</v>
      </c>
      <c r="Q30" t="str">
        <f>LEFT(N30,SEARCH("/",N30,1)-1)</f>
        <v>games</v>
      </c>
      <c r="R30" t="str">
        <f>RIGHT(N30,LEN(N30)-SEARCH("/",N30,1))</f>
        <v>tabletop games</v>
      </c>
      <c r="S30" s="14">
        <f>INT((((J30/60)/60)/24)+DATE(1970,1,1))</f>
        <v>42068</v>
      </c>
      <c r="T30" s="14">
        <f>INT((((I30/60)/60)/24)+DATE(1970,1,1))</f>
        <v>42097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9">
        <f>+E31/D31*100</f>
        <v>402.33</v>
      </c>
      <c r="P31" s="11">
        <f>AVERAGE(E31/L31)</f>
        <v>245.02436053593178</v>
      </c>
      <c r="Q31" t="str">
        <f>LEFT(N31,SEARCH("/",N31,1)-1)</f>
        <v>technology</v>
      </c>
      <c r="R31" t="str">
        <f>RIGHT(N31,LEN(N31)-SEARCH("/",N31,1))</f>
        <v>hardware</v>
      </c>
      <c r="S31" s="14">
        <f>INT((((J31/60)/60)/24)+DATE(1970,1,1))</f>
        <v>42311</v>
      </c>
      <c r="T31" s="14">
        <f>INT((((I31/60)/60)/24)+DATE(1970,1,1))</f>
        <v>42357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9">
        <f>+E32/D32*100</f>
        <v>944.83338095238094</v>
      </c>
      <c r="P32" s="11">
        <f>AVERAGE(E32/L32)</f>
        <v>164.79651993355483</v>
      </c>
      <c r="Q32" t="str">
        <f>LEFT(N32,SEARCH("/",N32,1)-1)</f>
        <v>games</v>
      </c>
      <c r="R32" t="str">
        <f>RIGHT(N32,LEN(N32)-SEARCH("/",N32,1))</f>
        <v>tabletop games</v>
      </c>
      <c r="S32" s="14">
        <f>INT((((J32/60)/60)/24)+DATE(1970,1,1))</f>
        <v>41873</v>
      </c>
      <c r="T32" s="14">
        <f>INT((((I32/60)/60)/24)+DATE(1970,1,1))</f>
        <v>41903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9">
        <f>+E33/D33*100</f>
        <v>484.90975000000003</v>
      </c>
      <c r="P33" s="11">
        <f>AVERAGE(E33/L33)</f>
        <v>108.96848314606741</v>
      </c>
      <c r="Q33" t="str">
        <f>LEFT(N33,SEARCH("/",N33,1)-1)</f>
        <v>technology</v>
      </c>
      <c r="R33" t="str">
        <f>RIGHT(N33,LEN(N33)-SEARCH("/",N33,1))</f>
        <v>hardware</v>
      </c>
      <c r="S33" s="14">
        <f>INT((((J33/60)/60)/24)+DATE(1970,1,1))</f>
        <v>42605</v>
      </c>
      <c r="T33" s="14">
        <f>INT((((I33/60)/60)/24)+DATE(1970,1,1))</f>
        <v>42635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9">
        <f>+E34/D34*100</f>
        <v>526.09431428571429</v>
      </c>
      <c r="P34" s="11">
        <f>AVERAGE(E34/L34)</f>
        <v>54.883162444113267</v>
      </c>
      <c r="Q34" t="str">
        <f>LEFT(N34,SEARCH("/",N34,1)-1)</f>
        <v>food</v>
      </c>
      <c r="R34" t="str">
        <f>RIGHT(N34,LEN(N34)-SEARCH("/",N34,1))</f>
        <v>small batch</v>
      </c>
      <c r="S34" s="14">
        <f>INT((((J34/60)/60)/24)+DATE(1970,1,1))</f>
        <v>41842</v>
      </c>
      <c r="T34" s="14">
        <f>INT((((I34/60)/60)/24)+DATE(1970,1,1))</f>
        <v>41877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9">
        <f>+E35/D35*100</f>
        <v>720.24800000000005</v>
      </c>
      <c r="P35" s="11">
        <f>AVERAGE(E35/L35)</f>
        <v>107.82155688622754</v>
      </c>
      <c r="Q35" t="str">
        <f>LEFT(N35,SEARCH("/",N35,1)-1)</f>
        <v>games</v>
      </c>
      <c r="R35" t="str">
        <f>RIGHT(N35,LEN(N35)-SEARCH("/",N35,1))</f>
        <v>tabletop games</v>
      </c>
      <c r="S35" s="14">
        <f>INT((((J35/60)/60)/24)+DATE(1970,1,1))</f>
        <v>42725</v>
      </c>
      <c r="T35" s="14">
        <f>INT((((I35/60)/60)/24)+DATE(1970,1,1))</f>
        <v>42745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9">
        <f>+E36/D36*100</f>
        <v>354.82402000000002</v>
      </c>
      <c r="P36" s="11">
        <f>AVERAGE(E36/L36)</f>
        <v>91.214401028277635</v>
      </c>
      <c r="Q36" t="str">
        <f>LEFT(N36,SEARCH("/",N36,1)-1)</f>
        <v>technology</v>
      </c>
      <c r="R36" t="str">
        <f>RIGHT(N36,LEN(N36)-SEARCH("/",N36,1))</f>
        <v>hardware</v>
      </c>
      <c r="S36" s="14">
        <f>INT((((J36/60)/60)/24)+DATE(1970,1,1))</f>
        <v>42423</v>
      </c>
      <c r="T36" s="14">
        <f>INT((((I36/60)/60)/24)+DATE(1970,1,1))</f>
        <v>42463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9">
        <f>+E37/D37*100</f>
        <v>353.048</v>
      </c>
      <c r="P37" s="11">
        <f>AVERAGE(E37/L37)</f>
        <v>326.29205175600737</v>
      </c>
      <c r="Q37" t="str">
        <f>LEFT(N37,SEARCH("/",N37,1)-1)</f>
        <v>technology</v>
      </c>
      <c r="R37" t="str">
        <f>RIGHT(N37,LEN(N37)-SEARCH("/",N37,1))</f>
        <v>hardware</v>
      </c>
      <c r="S37" s="14">
        <f>INT((((J37/60)/60)/24)+DATE(1970,1,1))</f>
        <v>42375</v>
      </c>
      <c r="T37" s="14">
        <f>INT((((I37/60)/60)/24)+DATE(1970,1,1))</f>
        <v>42420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9">
        <f>+E38/D38*100</f>
        <v>294.0333333333333</v>
      </c>
      <c r="P38" s="11">
        <f>AVERAGE(E38/L38)</f>
        <v>483.34246575342468</v>
      </c>
      <c r="Q38" t="str">
        <f>LEFT(N38,SEARCH("/",N38,1)-1)</f>
        <v>technology</v>
      </c>
      <c r="R38" t="str">
        <f>RIGHT(N38,LEN(N38)-SEARCH("/",N38,1))</f>
        <v>hardware</v>
      </c>
      <c r="S38" s="14">
        <f>INT((((J38/60)/60)/24)+DATE(1970,1,1))</f>
        <v>42067</v>
      </c>
      <c r="T38" s="14">
        <f>INT((((I38/60)/60)/24)+DATE(1970,1,1))</f>
        <v>42112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9">
        <f>+E39/D39*100</f>
        <v>114.16866666666667</v>
      </c>
      <c r="P39" s="11">
        <f>AVERAGE(E39/L39)</f>
        <v>161.25517890772127</v>
      </c>
      <c r="Q39" t="str">
        <f>LEFT(N39,SEARCH("/",N39,1)-1)</f>
        <v>film &amp; video</v>
      </c>
      <c r="R39" t="str">
        <f>RIGHT(N39,LEN(N39)-SEARCH("/",N39,1))</f>
        <v>documentary</v>
      </c>
      <c r="S39" s="14">
        <f>INT((((J39/60)/60)/24)+DATE(1970,1,1))</f>
        <v>41261</v>
      </c>
      <c r="T39" s="14">
        <f>INT((((I39/60)/60)/24)+DATE(1970,1,1))</f>
        <v>41306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9">
        <f>+E40/D40*100</f>
        <v>1705.2499999999998</v>
      </c>
      <c r="P40" s="11">
        <f>AVERAGE(E40/L40)</f>
        <v>68.815577078288939</v>
      </c>
      <c r="Q40" t="str">
        <f>LEFT(N40,SEARCH("/",N40,1)-1)</f>
        <v>technology</v>
      </c>
      <c r="R40" t="str">
        <f>RIGHT(N40,LEN(N40)-SEARCH("/",N40,1))</f>
        <v>hardware</v>
      </c>
      <c r="S40" s="14">
        <f>INT((((J40/60)/60)/24)+DATE(1970,1,1))</f>
        <v>42548</v>
      </c>
      <c r="T40" s="14">
        <f>INT((((I40/60)/60)/24)+DATE(1970,1,1))</f>
        <v>42593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9">
        <f>+E41/D41*100</f>
        <v>136.21680000000001</v>
      </c>
      <c r="P41" s="11">
        <f>AVERAGE(E41/L41)</f>
        <v>449.26385224274406</v>
      </c>
      <c r="Q41" t="str">
        <f>LEFT(N41,SEARCH("/",N41,1)-1)</f>
        <v>technology</v>
      </c>
      <c r="R41" t="str">
        <f>RIGHT(N41,LEN(N41)-SEARCH("/",N41,1))</f>
        <v>hardware</v>
      </c>
      <c r="S41" s="14">
        <f>INT((((J41/60)/60)/24)+DATE(1970,1,1))</f>
        <v>42675</v>
      </c>
      <c r="T41" s="14">
        <f>INT((((I41/60)/60)/24)+DATE(1970,1,1))</f>
        <v>42705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9">
        <f>+E42/D42*100</f>
        <v>146.53957758620692</v>
      </c>
      <c r="P42" s="11">
        <f>AVERAGE(E42/L42)</f>
        <v>155.23827397260274</v>
      </c>
      <c r="Q42" t="str">
        <f>LEFT(N42,SEARCH("/",N42,1)-1)</f>
        <v>theater</v>
      </c>
      <c r="R42" t="str">
        <f>RIGHT(N42,LEN(N42)-SEARCH("/",N42,1))</f>
        <v>spaces</v>
      </c>
      <c r="S42" s="14">
        <f>INT((((J42/60)/60)/24)+DATE(1970,1,1))</f>
        <v>41894</v>
      </c>
      <c r="T42" s="14">
        <f>INT((((I42/60)/60)/24)+DATE(1970,1,1))</f>
        <v>41954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9">
        <f>+E43/D43*100</f>
        <v>112.92973333333333</v>
      </c>
      <c r="P43" s="11">
        <f>AVERAGE(E43/L43)</f>
        <v>147.17167680278018</v>
      </c>
      <c r="Q43" t="str">
        <f>LEFT(N43,SEARCH("/",N43,1)-1)</f>
        <v>film &amp; video</v>
      </c>
      <c r="R43" t="str">
        <f>RIGHT(N43,LEN(N43)-SEARCH("/",N43,1))</f>
        <v>documentary</v>
      </c>
      <c r="S43" s="14">
        <f>INT((((J43/60)/60)/24)+DATE(1970,1,1))</f>
        <v>42775</v>
      </c>
      <c r="T43" s="14">
        <f>INT((((I43/60)/60)/24)+DATE(1970,1,1))</f>
        <v>42808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9">
        <f>+E44/D44*100</f>
        <v>211.03642500000004</v>
      </c>
      <c r="P44" s="11">
        <f>AVERAGE(E44/L44)</f>
        <v>262.15704968944101</v>
      </c>
      <c r="Q44" t="str">
        <f>LEFT(N44,SEARCH("/",N44,1)-1)</f>
        <v>technology</v>
      </c>
      <c r="R44" t="str">
        <f>RIGHT(N44,LEN(N44)-SEARCH("/",N44,1))</f>
        <v>hardware</v>
      </c>
      <c r="S44" s="14">
        <f>INT((((J44/60)/60)/24)+DATE(1970,1,1))</f>
        <v>42311</v>
      </c>
      <c r="T44" s="14">
        <f>INT((((I44/60)/60)/24)+DATE(1970,1,1))</f>
        <v>42357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9">
        <f>+E45/D45*100</f>
        <v>1678.3738373837384</v>
      </c>
      <c r="P45" s="11">
        <f>AVERAGE(E45/L45)</f>
        <v>20.465926829268295</v>
      </c>
      <c r="Q45" t="str">
        <f>LEFT(N45,SEARCH("/",N45,1)-1)</f>
        <v>technology</v>
      </c>
      <c r="R45" t="str">
        <f>RIGHT(N45,LEN(N45)-SEARCH("/",N45,1))</f>
        <v>hardware</v>
      </c>
      <c r="S45" s="14">
        <f>INT((((J45/60)/60)/24)+DATE(1970,1,1))</f>
        <v>41450</v>
      </c>
      <c r="T45" s="14">
        <f>INT((((I45/60)/60)/24)+DATE(1970,1,1))</f>
        <v>41480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9">
        <f>+E46/D46*100</f>
        <v>398.59528571428569</v>
      </c>
      <c r="P46" s="11">
        <f>AVERAGE(E46/L46)</f>
        <v>577.27593103448271</v>
      </c>
      <c r="Q46" t="str">
        <f>LEFT(N46,SEARCH("/",N46,1)-1)</f>
        <v>technology</v>
      </c>
      <c r="R46" t="str">
        <f>RIGHT(N46,LEN(N46)-SEARCH("/",N46,1))</f>
        <v>hardware</v>
      </c>
      <c r="S46" s="14">
        <f>INT((((J46/60)/60)/24)+DATE(1970,1,1))</f>
        <v>41020</v>
      </c>
      <c r="T46" s="14">
        <f>INT((((I46/60)/60)/24)+DATE(1970,1,1))</f>
        <v>41052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9">
        <f>+E47/D47*100</f>
        <v>161.459</v>
      </c>
      <c r="P47" s="11">
        <f>AVERAGE(E47/L47)</f>
        <v>457.39093484419266</v>
      </c>
      <c r="Q47" t="str">
        <f>LEFT(N47,SEARCH("/",N47,1)-1)</f>
        <v>technology</v>
      </c>
      <c r="R47" t="str">
        <f>RIGHT(N47,LEN(N47)-SEARCH("/",N47,1))</f>
        <v>hardware</v>
      </c>
      <c r="S47" s="14">
        <f>INT((((J47/60)/60)/24)+DATE(1970,1,1))</f>
        <v>42136</v>
      </c>
      <c r="T47" s="14">
        <f>INT((((I47/60)/60)/24)+DATE(1970,1,1))</f>
        <v>42166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9">
        <f>+E48/D48*100</f>
        <v>201.14999999999998</v>
      </c>
      <c r="P48" s="11">
        <f>AVERAGE(E48/L48)</f>
        <v>220.74074074074073</v>
      </c>
      <c r="Q48" t="str">
        <f>LEFT(N48,SEARCH("/",N48,1)-1)</f>
        <v>technology</v>
      </c>
      <c r="R48" t="str">
        <f>RIGHT(N48,LEN(N48)-SEARCH("/",N48,1))</f>
        <v>hardware</v>
      </c>
      <c r="S48" s="14">
        <f>INT((((J48/60)/60)/24)+DATE(1970,1,1))</f>
        <v>42136</v>
      </c>
      <c r="T48" s="14">
        <f>INT((((I48/60)/60)/24)+DATE(1970,1,1))</f>
        <v>42166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9">
        <f>+E49/D49*100</f>
        <v>102.24133333333334</v>
      </c>
      <c r="P49" s="11">
        <f>AVERAGE(E49/L49)</f>
        <v>108.00140845070422</v>
      </c>
      <c r="Q49" t="str">
        <f>LEFT(N49,SEARCH("/",N49,1)-1)</f>
        <v>theater</v>
      </c>
      <c r="R49" t="str">
        <f>RIGHT(N49,LEN(N49)-SEARCH("/",N49,1))</f>
        <v>spaces</v>
      </c>
      <c r="S49" s="14">
        <f>INT((((J49/60)/60)/24)+DATE(1970,1,1))</f>
        <v>42322</v>
      </c>
      <c r="T49" s="14">
        <f>INT((((I49/60)/60)/24)+DATE(1970,1,1))</f>
        <v>42362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9">
        <f>+E50/D50*100</f>
        <v>152.60429999999999</v>
      </c>
      <c r="P50" s="11">
        <f>AVERAGE(E50/L50)</f>
        <v>324.69</v>
      </c>
      <c r="Q50" t="str">
        <f>LEFT(N50,SEARCH("/",N50,1)-1)</f>
        <v>technology</v>
      </c>
      <c r="R50" t="str">
        <f>RIGHT(N50,LEN(N50)-SEARCH("/",N50,1))</f>
        <v>hardware</v>
      </c>
      <c r="S50" s="14">
        <f>INT((((J50/60)/60)/24)+DATE(1970,1,1))</f>
        <v>42087</v>
      </c>
      <c r="T50" s="14">
        <f>INT((((I50/60)/60)/24)+DATE(1970,1,1))</f>
        <v>42132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9">
        <f>+E51/D51*100</f>
        <v>305.15800000000002</v>
      </c>
      <c r="P51" s="11">
        <f>AVERAGE(E51/L51)</f>
        <v>383.3643216080402</v>
      </c>
      <c r="Q51" t="str">
        <f>LEFT(N51,SEARCH("/",N51,1)-1)</f>
        <v>technology</v>
      </c>
      <c r="R51" t="str">
        <f>RIGHT(N51,LEN(N51)-SEARCH("/",N51,1))</f>
        <v>hardware</v>
      </c>
      <c r="S51" s="14">
        <f>INT((((J51/60)/60)/24)+DATE(1970,1,1))</f>
        <v>42661</v>
      </c>
      <c r="T51" s="14">
        <f>INT((((I51/60)/60)/24)+DATE(1970,1,1))</f>
        <v>42697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9">
        <f>+E52/D52*100</f>
        <v>50.721666666666664</v>
      </c>
      <c r="P52" s="11">
        <f>AVERAGE(E52/L52)</f>
        <v>117.68368136117556</v>
      </c>
      <c r="Q52" t="str">
        <f>LEFT(N52,SEARCH("/",N52,1)-1)</f>
        <v>film &amp; video</v>
      </c>
      <c r="R52" t="str">
        <f>RIGHT(N52,LEN(N52)-SEARCH("/",N52,1))</f>
        <v>drama</v>
      </c>
      <c r="S52" s="14">
        <f>INT((((J52/60)/60)/24)+DATE(1970,1,1))</f>
        <v>42556</v>
      </c>
      <c r="T52" s="14">
        <f>INT((((I52/60)/60)/24)+DATE(1970,1,1))</f>
        <v>42586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9">
        <f>+E53/D53*100</f>
        <v>75.051000000000002</v>
      </c>
      <c r="P53" s="11">
        <f>AVERAGE(E53/L53)</f>
        <v>932.31055900621118</v>
      </c>
      <c r="Q53" t="str">
        <f>LEFT(N53,SEARCH("/",N53,1)-1)</f>
        <v>technology</v>
      </c>
      <c r="R53" t="str">
        <f>RIGHT(N53,LEN(N53)-SEARCH("/",N53,1))</f>
        <v>wearables</v>
      </c>
      <c r="S53" s="14">
        <f>INT((((J53/60)/60)/24)+DATE(1970,1,1))</f>
        <v>42276</v>
      </c>
      <c r="T53" s="14">
        <f>INT((((I53/60)/60)/24)+DATE(1970,1,1))</f>
        <v>42307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9">
        <f>+E54/D54*100</f>
        <v>147.23376999999999</v>
      </c>
      <c r="P54" s="11">
        <f>AVERAGE(E54/L54)</f>
        <v>92.251735588972423</v>
      </c>
      <c r="Q54" t="str">
        <f>LEFT(N54,SEARCH("/",N54,1)-1)</f>
        <v>film &amp; video</v>
      </c>
      <c r="R54" t="str">
        <f>RIGHT(N54,LEN(N54)-SEARCH("/",N54,1))</f>
        <v>documentary</v>
      </c>
      <c r="S54" s="14">
        <f>INT((((J54/60)/60)/24)+DATE(1970,1,1))</f>
        <v>42758</v>
      </c>
      <c r="T54" s="14">
        <f>INT((((I54/60)/60)/24)+DATE(1970,1,1))</f>
        <v>42788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9">
        <f>+E55/D55*100</f>
        <v>284.96600000000001</v>
      </c>
      <c r="P55" s="11">
        <f>AVERAGE(E55/L55)</f>
        <v>279.37843137254902</v>
      </c>
      <c r="Q55" t="str">
        <f>LEFT(N55,SEARCH("/",N55,1)-1)</f>
        <v>technology</v>
      </c>
      <c r="R55" t="str">
        <f>RIGHT(N55,LEN(N55)-SEARCH("/",N55,1))</f>
        <v>hardware</v>
      </c>
      <c r="S55" s="14">
        <f>INT((((J55/60)/60)/24)+DATE(1970,1,1))</f>
        <v>42676</v>
      </c>
      <c r="T55" s="14">
        <f>INT((((I55/60)/60)/24)+DATE(1970,1,1))</f>
        <v>42707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9">
        <f>+E56/D56*100</f>
        <v>108.93241269841269</v>
      </c>
      <c r="P56" s="11">
        <f>AVERAGE(E56/L56)</f>
        <v>56.344351395730705</v>
      </c>
      <c r="Q56" t="str">
        <f>LEFT(N56,SEARCH("/",N56,1)-1)</f>
        <v>film &amp; video</v>
      </c>
      <c r="R56" t="str">
        <f>RIGHT(N56,LEN(N56)-SEARCH("/",N56,1))</f>
        <v>documentary</v>
      </c>
      <c r="S56" s="14">
        <f>INT((((J56/60)/60)/24)+DATE(1970,1,1))</f>
        <v>41709</v>
      </c>
      <c r="T56" s="14">
        <f>INT((((I56/60)/60)/24)+DATE(1970,1,1))</f>
        <v>41768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9">
        <f>+E57/D57*100</f>
        <v>456.41449999999998</v>
      </c>
      <c r="P57" s="11">
        <f>AVERAGE(E57/L57)</f>
        <v>52.622732513451197</v>
      </c>
      <c r="Q57" t="str">
        <f>LEFT(N57,SEARCH("/",N57,1)-1)</f>
        <v>publishing</v>
      </c>
      <c r="R57" t="str">
        <f>RIGHT(N57,LEN(N57)-SEARCH("/",N57,1))</f>
        <v>radio &amp; podcasts</v>
      </c>
      <c r="S57" s="14">
        <f>INT((((J57/60)/60)/24)+DATE(1970,1,1))</f>
        <v>40959</v>
      </c>
      <c r="T57" s="14">
        <f>INT((((I57/60)/60)/24)+DATE(1970,1,1))</f>
        <v>40990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9">
        <f>+E58/D58*100</f>
        <v>1360.0976000000001</v>
      </c>
      <c r="P58" s="11">
        <f>AVERAGE(E58/L58)</f>
        <v>53.865251485148519</v>
      </c>
      <c r="Q58" t="str">
        <f>LEFT(N58,SEARCH("/",N58,1)-1)</f>
        <v>games</v>
      </c>
      <c r="R58" t="str">
        <f>RIGHT(N58,LEN(N58)-SEARCH("/",N58,1))</f>
        <v>tabletop games</v>
      </c>
      <c r="S58" s="14">
        <f>INT((((J58/60)/60)/24)+DATE(1970,1,1))</f>
        <v>41569</v>
      </c>
      <c r="T58" s="14">
        <f>INT((((I58/60)/60)/24)+DATE(1970,1,1))</f>
        <v>41605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9">
        <f>+E59/D59*100</f>
        <v>1081.2401666666667</v>
      </c>
      <c r="P59" s="11">
        <f>AVERAGE(E59/L59)</f>
        <v>40.070667078443485</v>
      </c>
      <c r="Q59" t="str">
        <f>LEFT(N59,SEARCH("/",N59,1)-1)</f>
        <v>games</v>
      </c>
      <c r="R59" t="str">
        <f>RIGHT(N59,LEN(N59)-SEARCH("/",N59,1))</f>
        <v>tabletop games</v>
      </c>
      <c r="S59" s="14">
        <f>INT((((J59/60)/60)/24)+DATE(1970,1,1))</f>
        <v>42691</v>
      </c>
      <c r="T59" s="14">
        <f>INT((((I59/60)/60)/24)+DATE(1970,1,1))</f>
        <v>42719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9">
        <f>+E60/D60*100</f>
        <v>148.33229411764705</v>
      </c>
      <c r="P60" s="11">
        <f>AVERAGE(E60/L60)</f>
        <v>91.82989803350327</v>
      </c>
      <c r="Q60" t="str">
        <f>LEFT(N60,SEARCH("/",N60,1)-1)</f>
        <v>technology</v>
      </c>
      <c r="R60" t="str">
        <f>RIGHT(N60,LEN(N60)-SEARCH("/",N60,1))</f>
        <v>hardware</v>
      </c>
      <c r="S60" s="14">
        <f>INT((((J60/60)/60)/24)+DATE(1970,1,1))</f>
        <v>41387</v>
      </c>
      <c r="T60" s="14">
        <f>INT((((I60/60)/60)/24)+DATE(1970,1,1))</f>
        <v>41417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9">
        <f>+E61/D61*100</f>
        <v>125.13700000000001</v>
      </c>
      <c r="P61" s="11">
        <f>AVERAGE(E61/L61)</f>
        <v>385.03692307692307</v>
      </c>
      <c r="Q61" t="str">
        <f>LEFT(N61,SEARCH("/",N61,1)-1)</f>
        <v>technology</v>
      </c>
      <c r="R61" t="str">
        <f>RIGHT(N61,LEN(N61)-SEARCH("/",N61,1))</f>
        <v>hardware</v>
      </c>
      <c r="S61" s="14">
        <f>INT((((J61/60)/60)/24)+DATE(1970,1,1))</f>
        <v>42502</v>
      </c>
      <c r="T61" s="14">
        <f>INT((((I61/60)/60)/24)+DATE(1970,1,1))</f>
        <v>42532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9">
        <f>+E62/D62*100</f>
        <v>247.84</v>
      </c>
      <c r="P62" s="11">
        <f>AVERAGE(E62/L62)</f>
        <v>408.97689768976898</v>
      </c>
      <c r="Q62" t="str">
        <f>LEFT(N62,SEARCH("/",N62,1)-1)</f>
        <v>technology</v>
      </c>
      <c r="R62" t="str">
        <f>RIGHT(N62,LEN(N62)-SEARCH("/",N62,1))</f>
        <v>hardware</v>
      </c>
      <c r="S62" s="14">
        <f>INT((((J62/60)/60)/24)+DATE(1970,1,1))</f>
        <v>41941</v>
      </c>
      <c r="T62" s="14">
        <f>INT((((I62/60)/60)/24)+DATE(1970,1,1))</f>
        <v>41976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9">
        <f>+E63/D63*100</f>
        <v>181.53547058823528</v>
      </c>
      <c r="P63" s="11">
        <f>AVERAGE(E63/L63)</f>
        <v>81.75107284768211</v>
      </c>
      <c r="Q63" t="str">
        <f>LEFT(N63,SEARCH("/",N63,1)-1)</f>
        <v>film &amp; video</v>
      </c>
      <c r="R63" t="str">
        <f>RIGHT(N63,LEN(N63)-SEARCH("/",N63,1))</f>
        <v>documentary</v>
      </c>
      <c r="S63" s="14">
        <f>INT((((J63/60)/60)/24)+DATE(1970,1,1))</f>
        <v>41674</v>
      </c>
      <c r="T63" s="14">
        <f>INT((((I63/60)/60)/24)+DATE(1970,1,1))</f>
        <v>41705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9">
        <f>+E64/D64*100</f>
        <v>120.24900000000001</v>
      </c>
      <c r="P64" s="11">
        <f>AVERAGE(E64/L64)</f>
        <v>223.09647495361781</v>
      </c>
      <c r="Q64" t="str">
        <f>LEFT(N64,SEARCH("/",N64,1)-1)</f>
        <v>technology</v>
      </c>
      <c r="R64" t="str">
        <f>RIGHT(N64,LEN(N64)-SEARCH("/",N64,1))</f>
        <v>hardware</v>
      </c>
      <c r="S64" s="14">
        <f>INT((((J64/60)/60)/24)+DATE(1970,1,1))</f>
        <v>42048</v>
      </c>
      <c r="T64" s="14">
        <f>INT((((I64/60)/60)/24)+DATE(1970,1,1))</f>
        <v>42093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9">
        <f>+E65/D65*100</f>
        <v>234.42048</v>
      </c>
      <c r="P65" s="11">
        <f>AVERAGE(E65/L65)</f>
        <v>331.10237288135596</v>
      </c>
      <c r="Q65" t="str">
        <f>LEFT(N65,SEARCH("/",N65,1)-1)</f>
        <v>technology</v>
      </c>
      <c r="R65" t="str">
        <f>RIGHT(N65,LEN(N65)-SEARCH("/",N65,1))</f>
        <v>hardware</v>
      </c>
      <c r="S65" s="14">
        <f>INT((((J65/60)/60)/24)+DATE(1970,1,1))</f>
        <v>41800</v>
      </c>
      <c r="T65" s="14">
        <f>INT((((I65/60)/60)/24)+DATE(1970,1,1))</f>
        <v>41830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9">
        <f>+E66/D66*100</f>
        <v>156.14400000000001</v>
      </c>
      <c r="P66" s="11">
        <f>AVERAGE(E66/L66)</f>
        <v>54.748948106591868</v>
      </c>
      <c r="Q66" t="str">
        <f>LEFT(N66,SEARCH("/",N66,1)-1)</f>
        <v>film &amp; video</v>
      </c>
      <c r="R66" t="str">
        <f>RIGHT(N66,LEN(N66)-SEARCH("/",N66,1))</f>
        <v>documentary</v>
      </c>
      <c r="S66" s="14">
        <f>INT((((J66/60)/60)/24)+DATE(1970,1,1))</f>
        <v>41744</v>
      </c>
      <c r="T66" s="14">
        <f>INT((((I66/60)/60)/24)+DATE(1970,1,1))</f>
        <v>41789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9">
        <f>+E67/D67*100</f>
        <v>579.08000000000004</v>
      </c>
      <c r="P67" s="11">
        <f>AVERAGE(E67/L67)</f>
        <v>61.375728669846318</v>
      </c>
      <c r="Q67" t="str">
        <f>LEFT(N67,SEARCH("/",N67,1)-1)</f>
        <v>technology</v>
      </c>
      <c r="R67" t="str">
        <f>RIGHT(N67,LEN(N67)-SEARCH("/",N67,1))</f>
        <v>hardware</v>
      </c>
      <c r="S67" s="14">
        <f>INT((((J67/60)/60)/24)+DATE(1970,1,1))</f>
        <v>42557</v>
      </c>
      <c r="T67" s="14">
        <f>INT((((I67/60)/60)/24)+DATE(1970,1,1))</f>
        <v>42587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9">
        <f>+E68/D68*100</f>
        <v>57.648750000000007</v>
      </c>
      <c r="P68" s="11">
        <f>AVERAGE(E68/L68)</f>
        <v>343.14732142857144</v>
      </c>
      <c r="Q68" t="str">
        <f>LEFT(N68,SEARCH("/",N68,1)-1)</f>
        <v>technology</v>
      </c>
      <c r="R68" t="str">
        <f>RIGHT(N68,LEN(N68)-SEARCH("/",N68,1))</f>
        <v>wearables</v>
      </c>
      <c r="S68" s="14">
        <f>INT((((J68/60)/60)/24)+DATE(1970,1,1))</f>
        <v>42675</v>
      </c>
      <c r="T68" s="14">
        <f>INT((((I68/60)/60)/24)+DATE(1970,1,1))</f>
        <v>42712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9">
        <f>+E69/D69*100</f>
        <v>114.97699999999999</v>
      </c>
      <c r="P69" s="11">
        <f>AVERAGE(E69/L69)</f>
        <v>566.38916256157631</v>
      </c>
      <c r="Q69" t="str">
        <f>LEFT(N69,SEARCH("/",N69,1)-1)</f>
        <v>technology</v>
      </c>
      <c r="R69" t="str">
        <f>RIGHT(N69,LEN(N69)-SEARCH("/",N69,1))</f>
        <v>hardware</v>
      </c>
      <c r="S69" s="14">
        <f>INT((((J69/60)/60)/24)+DATE(1970,1,1))</f>
        <v>42423</v>
      </c>
      <c r="T69" s="14">
        <f>INT((((I69/60)/60)/24)+DATE(1970,1,1))</f>
        <v>42453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9">
        <f>+E70/D70*100</f>
        <v>113.015</v>
      </c>
      <c r="P70" s="11">
        <f>AVERAGE(E70/L70)</f>
        <v>203.63063063063063</v>
      </c>
      <c r="Q70" t="str">
        <f>LEFT(N70,SEARCH("/",N70,1)-1)</f>
        <v>film &amp; video</v>
      </c>
      <c r="R70" t="str">
        <f>RIGHT(N70,LEN(N70)-SEARCH("/",N70,1))</f>
        <v>documentary</v>
      </c>
      <c r="S70" s="14">
        <f>INT((((J70/60)/60)/24)+DATE(1970,1,1))</f>
        <v>42263</v>
      </c>
      <c r="T70" s="14">
        <f>INT((((I70/60)/60)/24)+DATE(1970,1,1))</f>
        <v>42305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9">
        <f>+E71/D71*100</f>
        <v>112.53599999999999</v>
      </c>
      <c r="P71" s="11">
        <f>AVERAGE(E71/L71)</f>
        <v>89.314285714285717</v>
      </c>
      <c r="Q71" t="str">
        <f>LEFT(N71,SEARCH("/",N71,1)-1)</f>
        <v>theater</v>
      </c>
      <c r="R71" t="str">
        <f>RIGHT(N71,LEN(N71)-SEARCH("/",N71,1))</f>
        <v>spaces</v>
      </c>
      <c r="S71" s="14">
        <f>INT((((J71/60)/60)/24)+DATE(1970,1,1))</f>
        <v>42644</v>
      </c>
      <c r="T71" s="14">
        <f>INT((((I71/60)/60)/24)+DATE(1970,1,1))</f>
        <v>42675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9">
        <f>+E72/D72*100</f>
        <v>1105.3811999999998</v>
      </c>
      <c r="P72" s="11">
        <f>AVERAGE(E72/L72)</f>
        <v>67.690214329454989</v>
      </c>
      <c r="Q72" t="str">
        <f>LEFT(N72,SEARCH("/",N72,1)-1)</f>
        <v>technology</v>
      </c>
      <c r="R72" t="str">
        <f>RIGHT(N72,LEN(N72)-SEARCH("/",N72,1))</f>
        <v>hardware</v>
      </c>
      <c r="S72" s="14">
        <f>INT((((J72/60)/60)/24)+DATE(1970,1,1))</f>
        <v>41148</v>
      </c>
      <c r="T72" s="14">
        <f>INT((((I72/60)/60)/24)+DATE(1970,1,1))</f>
        <v>41188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9">
        <f>+E73/D73*100</f>
        <v>1379.4206249999997</v>
      </c>
      <c r="P73" s="11">
        <f>AVERAGE(E73/L73)</f>
        <v>31.820544982698959</v>
      </c>
      <c r="Q73" t="str">
        <f>LEFT(N73,SEARCH("/",N73,1)-1)</f>
        <v>technology</v>
      </c>
      <c r="R73" t="str">
        <f>RIGHT(N73,LEN(N73)-SEARCH("/",N73,1))</f>
        <v>space exploration</v>
      </c>
      <c r="S73" s="14">
        <f>INT((((J73/60)/60)/24)+DATE(1970,1,1))</f>
        <v>41144</v>
      </c>
      <c r="T73" s="14">
        <f>INT((((I73/60)/60)/24)+DATE(1970,1,1))</f>
        <v>41165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9">
        <f>+E74/D74*100</f>
        <v>216.79422000000002</v>
      </c>
      <c r="P74" s="11">
        <f>AVERAGE(E74/L74)</f>
        <v>78.834261818181815</v>
      </c>
      <c r="Q74" t="str">
        <f>LEFT(N74,SEARCH("/",N74,1)-1)</f>
        <v>technology</v>
      </c>
      <c r="R74" t="str">
        <f>RIGHT(N74,LEN(N74)-SEARCH("/",N74,1))</f>
        <v>hardware</v>
      </c>
      <c r="S74" s="14">
        <f>INT((((J74/60)/60)/24)+DATE(1970,1,1))</f>
        <v>42728</v>
      </c>
      <c r="T74" s="14">
        <f>INT((((I74/60)/60)/24)+DATE(1970,1,1))</f>
        <v>42758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9">
        <f>+E75/D75*100</f>
        <v>107.42157000000002</v>
      </c>
      <c r="P75" s="11">
        <f>AVERAGE(E75/L75)</f>
        <v>60.965703745743475</v>
      </c>
      <c r="Q75" t="str">
        <f>LEFT(N75,SEARCH("/",N75,1)-1)</f>
        <v>technology</v>
      </c>
      <c r="R75" t="str">
        <f>RIGHT(N75,LEN(N75)-SEARCH("/",N75,1))</f>
        <v>space exploration</v>
      </c>
      <c r="S75" s="14">
        <f>INT((((J75/60)/60)/24)+DATE(1970,1,1))</f>
        <v>42508</v>
      </c>
      <c r="T75" s="14">
        <f>INT((((I75/60)/60)/24)+DATE(1970,1,1))</f>
        <v>42538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9">
        <f>+E76/D76*100</f>
        <v>82.422107692307705</v>
      </c>
      <c r="P76" s="11">
        <f>AVERAGE(E76/L76)</f>
        <v>120.39184269662923</v>
      </c>
      <c r="Q76" t="str">
        <f>LEFT(N76,SEARCH("/",N76,1)-1)</f>
        <v>technology</v>
      </c>
      <c r="R76" t="str">
        <f>RIGHT(N76,LEN(N76)-SEARCH("/",N76,1))</f>
        <v>wearables</v>
      </c>
      <c r="S76" s="14">
        <f>INT((((J76/60)/60)/24)+DATE(1970,1,1))</f>
        <v>41563</v>
      </c>
      <c r="T76" s="14">
        <f>INT((((I76/60)/60)/24)+DATE(1970,1,1))</f>
        <v>41600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9">
        <f>+E77/D77*100</f>
        <v>303.80111428571428</v>
      </c>
      <c r="P77" s="11">
        <f>AVERAGE(E77/L77)</f>
        <v>157.29347633136095</v>
      </c>
      <c r="Q77" t="str">
        <f>LEFT(N77,SEARCH("/",N77,1)-1)</f>
        <v>technology</v>
      </c>
      <c r="R77" t="str">
        <f>RIGHT(N77,LEN(N77)-SEARCH("/",N77,1))</f>
        <v>space exploration</v>
      </c>
      <c r="S77" s="14">
        <f>INT((((J77/60)/60)/24)+DATE(1970,1,1))</f>
        <v>41075</v>
      </c>
      <c r="T77" s="14">
        <f>INT((((I77/60)/60)/24)+DATE(1970,1,1))</f>
        <v>41105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9">
        <f>+E78/D78*100</f>
        <v>212.44399999999999</v>
      </c>
      <c r="P78" s="11">
        <f>AVERAGE(E78/L78)</f>
        <v>127.36450839328538</v>
      </c>
      <c r="Q78" t="str">
        <f>LEFT(N78,SEARCH("/",N78,1)-1)</f>
        <v>technology</v>
      </c>
      <c r="R78" t="str">
        <f>RIGHT(N78,LEN(N78)-SEARCH("/",N78,1))</f>
        <v>hardware</v>
      </c>
      <c r="S78" s="14">
        <f>INT((((J78/60)/60)/24)+DATE(1970,1,1))</f>
        <v>42651</v>
      </c>
      <c r="T78" s="14">
        <f>INT((((I78/60)/60)/24)+DATE(1970,1,1))</f>
        <v>42681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9">
        <f>+E79/D79*100</f>
        <v>141.446</v>
      </c>
      <c r="P79" s="11">
        <f>AVERAGE(E79/L79)</f>
        <v>95.830623306233065</v>
      </c>
      <c r="Q79" t="str">
        <f>LEFT(N79,SEARCH("/",N79,1)-1)</f>
        <v>technology</v>
      </c>
      <c r="R79" t="str">
        <f>RIGHT(N79,LEN(N79)-SEARCH("/",N79,1))</f>
        <v>wearables</v>
      </c>
      <c r="S79" s="14">
        <f>INT((((J79/60)/60)/24)+DATE(1970,1,1))</f>
        <v>42199</v>
      </c>
      <c r="T79" s="14">
        <f>INT((((I79/60)/60)/24)+DATE(1970,1,1))</f>
        <v>42236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9">
        <f>+E80/D80*100</f>
        <v>2647.0250000000001</v>
      </c>
      <c r="P80" s="11">
        <f>AVERAGE(E80/L80)</f>
        <v>53.475252525252522</v>
      </c>
      <c r="Q80" t="str">
        <f>LEFT(N80,SEARCH("/",N80,1)-1)</f>
        <v>games</v>
      </c>
      <c r="R80" t="str">
        <f>RIGHT(N80,LEN(N80)-SEARCH("/",N80,1))</f>
        <v>tabletop games</v>
      </c>
      <c r="S80" s="14">
        <f>INT((((J80/60)/60)/24)+DATE(1970,1,1))</f>
        <v>41660</v>
      </c>
      <c r="T80" s="14">
        <f>INT((((I80/60)/60)/24)+DATE(1970,1,1))</f>
        <v>41691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9">
        <f>+E81/D81*100</f>
        <v>105.745</v>
      </c>
      <c r="P81" s="11">
        <f>AVERAGE(E81/L81)</f>
        <v>261.74504950495049</v>
      </c>
      <c r="Q81" t="str">
        <f>LEFT(N81,SEARCH("/",N81,1)-1)</f>
        <v>technology</v>
      </c>
      <c r="R81" t="str">
        <f>RIGHT(N81,LEN(N81)-SEARCH("/",N81,1))</f>
        <v>hardware</v>
      </c>
      <c r="S81" s="14">
        <f>INT((((J81/60)/60)/24)+DATE(1970,1,1))</f>
        <v>42452</v>
      </c>
      <c r="T81" s="14">
        <f>INT((((I81/60)/60)/24)+DATE(1970,1,1))</f>
        <v>42482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9">
        <f>+E82/D82*100</f>
        <v>520.73254999999995</v>
      </c>
      <c r="P82" s="11">
        <f>AVERAGE(E82/L82)</f>
        <v>48.104623556581984</v>
      </c>
      <c r="Q82" t="str">
        <f>LEFT(N82,SEARCH("/",N82,1)-1)</f>
        <v>food</v>
      </c>
      <c r="R82" t="str">
        <f>RIGHT(N82,LEN(N82)-SEARCH("/",N82,1))</f>
        <v>small batch</v>
      </c>
      <c r="S82" s="14">
        <f>INT((((J82/60)/60)/24)+DATE(1970,1,1))</f>
        <v>41666</v>
      </c>
      <c r="T82" s="14">
        <f>INT((((I82/60)/60)/24)+DATE(1970,1,1))</f>
        <v>41706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9">
        <f>+E83/D83*100</f>
        <v>102.99897959183673</v>
      </c>
      <c r="P83" s="11">
        <f>AVERAGE(E83/L83)</f>
        <v>227.85327313769753</v>
      </c>
      <c r="Q83" t="str">
        <f>LEFT(N83,SEARCH("/",N83,1)-1)</f>
        <v>technology</v>
      </c>
      <c r="R83" t="str">
        <f>RIGHT(N83,LEN(N83)-SEARCH("/",N83,1))</f>
        <v>hardware</v>
      </c>
      <c r="S83" s="14">
        <f>INT((((J83/60)/60)/24)+DATE(1970,1,1))</f>
        <v>42081</v>
      </c>
      <c r="T83" s="14">
        <f>INT((((I83/60)/60)/24)+DATE(1970,1,1))</f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9">
        <f>+E84/D84*100</f>
        <v>100.824</v>
      </c>
      <c r="P84" s="11">
        <f>AVERAGE(E84/L84)</f>
        <v>1008.24</v>
      </c>
      <c r="Q84" t="str">
        <f>LEFT(N84,SEARCH("/",N84,1)-1)</f>
        <v>theater</v>
      </c>
      <c r="R84" t="str">
        <f>RIGHT(N84,LEN(N84)-SEARCH("/",N84,1))</f>
        <v>plays</v>
      </c>
      <c r="S84" s="14">
        <f>INT((((J84/60)/60)/24)+DATE(1970,1,1))</f>
        <v>42116</v>
      </c>
      <c r="T84" s="14">
        <f>INT((((I84/60)/60)/24)+DATE(1970,1,1))</f>
        <v>42146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9">
        <f>+E85/D85*100</f>
        <v>1435.5717142857143</v>
      </c>
      <c r="P85" s="11">
        <f>AVERAGE(E85/L85)</f>
        <v>74.107684365781708</v>
      </c>
      <c r="Q85" t="str">
        <f>LEFT(N85,SEARCH("/",N85,1)-1)</f>
        <v>technology</v>
      </c>
      <c r="R85" t="str">
        <f>RIGHT(N85,LEN(N85)-SEARCH("/",N85,1))</f>
        <v>hardware</v>
      </c>
      <c r="S85" s="14">
        <f>INT((((J85/60)/60)/24)+DATE(1970,1,1))</f>
        <v>41326</v>
      </c>
      <c r="T85" s="14">
        <f>INT((((I85/60)/60)/24)+DATE(1970,1,1))</f>
        <v>41356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9">
        <f>+E86/D86*100</f>
        <v>100.03599999999999</v>
      </c>
      <c r="P86" s="11">
        <f>AVERAGE(E86/L86)</f>
        <v>179.27598566308242</v>
      </c>
      <c r="Q86" t="str">
        <f>LEFT(N86,SEARCH("/",N86,1)-1)</f>
        <v>theater</v>
      </c>
      <c r="R86" t="str">
        <f>RIGHT(N86,LEN(N86)-SEARCH("/",N86,1))</f>
        <v>plays</v>
      </c>
      <c r="S86" s="14">
        <f>INT((((J86/60)/60)/24)+DATE(1970,1,1))</f>
        <v>41730</v>
      </c>
      <c r="T86" s="14">
        <f>INT((((I86/60)/60)/24)+DATE(1970,1,1))</f>
        <v>41764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9">
        <f>+E87/D87*100</f>
        <v>131.93789333333334</v>
      </c>
      <c r="P87" s="11">
        <f>AVERAGE(E87/L87)</f>
        <v>105.04609341825902</v>
      </c>
      <c r="Q87" t="str">
        <f>LEFT(N87,SEARCH("/",N87,1)-1)</f>
        <v>film &amp; video</v>
      </c>
      <c r="R87" t="str">
        <f>RIGHT(N87,LEN(N87)-SEARCH("/",N87,1))</f>
        <v>documentary</v>
      </c>
      <c r="S87" s="14">
        <f>INT((((J87/60)/60)/24)+DATE(1970,1,1))</f>
        <v>42072</v>
      </c>
      <c r="T87" s="14">
        <f>INT((((I87/60)/60)/24)+DATE(1970,1,1))</f>
        <v>42102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9">
        <f>+E88/D88*100</f>
        <v>56.263267182990241</v>
      </c>
      <c r="P88" s="11">
        <f>AVERAGE(E88/L88)</f>
        <v>790.83739837398377</v>
      </c>
      <c r="Q88" t="str">
        <f>LEFT(N88,SEARCH("/",N88,1)-1)</f>
        <v>technology</v>
      </c>
      <c r="R88" t="str">
        <f>RIGHT(N88,LEN(N88)-SEARCH("/",N88,1))</f>
        <v>wearables</v>
      </c>
      <c r="S88" s="14">
        <f>INT((((J88/60)/60)/24)+DATE(1970,1,1))</f>
        <v>42395</v>
      </c>
      <c r="T88" s="14">
        <f>INT((((I88/60)/60)/24)+DATE(1970,1,1))</f>
        <v>42425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9">
        <f>+E89/D89*100</f>
        <v>200.51866666666669</v>
      </c>
      <c r="P89" s="11">
        <f>AVERAGE(E89/L89)</f>
        <v>51.3054157782516</v>
      </c>
      <c r="Q89" t="str">
        <f>LEFT(N89,SEARCH("/",N89,1)-1)</f>
        <v>technology</v>
      </c>
      <c r="R89" t="str">
        <f>RIGHT(N89,LEN(N89)-SEARCH("/",N89,1))</f>
        <v>hardware</v>
      </c>
      <c r="S89" s="14">
        <f>INT((((J89/60)/60)/24)+DATE(1970,1,1))</f>
        <v>40624</v>
      </c>
      <c r="T89" s="14">
        <f>INT((((I89/60)/60)/24)+DATE(1970,1,1))</f>
        <v>40655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9">
        <f>+E90/D90*100</f>
        <v>320.05299999999994</v>
      </c>
      <c r="P90" s="11">
        <f>AVERAGE(E90/L90)</f>
        <v>55.276856649395505</v>
      </c>
      <c r="Q90" t="str">
        <f>LEFT(N90,SEARCH("/",N90,1)-1)</f>
        <v>technology</v>
      </c>
      <c r="R90" t="str">
        <f>RIGHT(N90,LEN(N90)-SEARCH("/",N90,1))</f>
        <v>hardware</v>
      </c>
      <c r="S90" s="14">
        <f>INT((((J90/60)/60)/24)+DATE(1970,1,1))</f>
        <v>42570</v>
      </c>
      <c r="T90" s="14">
        <f>INT((((I90/60)/60)/24)+DATE(1970,1,1))</f>
        <v>42600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9">
        <f>+E91/D91*100</f>
        <v>143.65230769230772</v>
      </c>
      <c r="P91" s="11">
        <f>AVERAGE(E91/L91)</f>
        <v>74.639488409272587</v>
      </c>
      <c r="Q91" t="str">
        <f>LEFT(N91,SEARCH("/",N91,1)-1)</f>
        <v>technology</v>
      </c>
      <c r="R91" t="str">
        <f>RIGHT(N91,LEN(N91)-SEARCH("/",N91,1))</f>
        <v>space exploration</v>
      </c>
      <c r="S91" s="14">
        <f>INT((((J91/60)/60)/24)+DATE(1970,1,1))</f>
        <v>42251</v>
      </c>
      <c r="T91" s="14">
        <f>INT((((I91/60)/60)/24)+DATE(1970,1,1))</f>
        <v>42288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9">
        <f>+E92/D92*100</f>
        <v>1856.97</v>
      </c>
      <c r="P92" s="11">
        <f>AVERAGE(E92/L92)</f>
        <v>149.03451043338683</v>
      </c>
      <c r="Q92" t="str">
        <f>LEFT(N92,SEARCH("/",N92,1)-1)</f>
        <v>games</v>
      </c>
      <c r="R92" t="str">
        <f>RIGHT(N92,LEN(N92)-SEARCH("/",N92,1))</f>
        <v>tabletop games</v>
      </c>
      <c r="S92" s="14">
        <f>INT((((J92/60)/60)/24)+DATE(1970,1,1))</f>
        <v>41319</v>
      </c>
      <c r="T92" s="14">
        <f>INT((((I92/60)/60)/24)+DATE(1970,1,1))</f>
        <v>41359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9">
        <f>+E93/D93*100</f>
        <v>153.90035000000003</v>
      </c>
      <c r="P93" s="11">
        <f>AVERAGE(E93/L93)</f>
        <v>84.871516544117654</v>
      </c>
      <c r="Q93" t="str">
        <f>LEFT(N93,SEARCH("/",N93,1)-1)</f>
        <v>theater</v>
      </c>
      <c r="R93" t="str">
        <f>RIGHT(N93,LEN(N93)-SEARCH("/",N93,1))</f>
        <v>spaces</v>
      </c>
      <c r="S93" s="14">
        <f>INT((((J93/60)/60)/24)+DATE(1970,1,1))</f>
        <v>41828</v>
      </c>
      <c r="T93" s="14">
        <f>INT((((I93/60)/60)/24)+DATE(1970,1,1))</f>
        <v>41860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9">
        <f>+E94/D94*100</f>
        <v>921.54219999999998</v>
      </c>
      <c r="P94" s="11">
        <f>AVERAGE(E94/L94)</f>
        <v>192.38876826722338</v>
      </c>
      <c r="Q94" t="str">
        <f>LEFT(N94,SEARCH("/",N94,1)-1)</f>
        <v>technology</v>
      </c>
      <c r="R94" t="str">
        <f>RIGHT(N94,LEN(N94)-SEARCH("/",N94,1))</f>
        <v>hardware</v>
      </c>
      <c r="S94" s="14">
        <f>INT((((J94/60)/60)/24)+DATE(1970,1,1))</f>
        <v>41312</v>
      </c>
      <c r="T94" s="14">
        <f>INT((((I94/60)/60)/24)+DATE(1970,1,1))</f>
        <v>41342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9">
        <f>+E95/D95*100</f>
        <v>166.33076923076925</v>
      </c>
      <c r="P95" s="11">
        <f>AVERAGE(E95/L95)</f>
        <v>97.731073446327684</v>
      </c>
      <c r="Q95" t="str">
        <f>LEFT(N95,SEARCH("/",N95,1)-1)</f>
        <v>photography</v>
      </c>
      <c r="R95" t="str">
        <f>RIGHT(N95,LEN(N95)-SEARCH("/",N95,1))</f>
        <v>photobooks</v>
      </c>
      <c r="S95" s="14">
        <f>INT((((J95/60)/60)/24)+DATE(1970,1,1))</f>
        <v>42163</v>
      </c>
      <c r="T95" s="14">
        <f>INT((((I95/60)/60)/24)+DATE(1970,1,1))</f>
        <v>42193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9">
        <f>+E96/D96*100</f>
        <v>101.33294117647058</v>
      </c>
      <c r="P96" s="11">
        <f>AVERAGE(E96/L96)</f>
        <v>589.95205479452056</v>
      </c>
      <c r="Q96" t="str">
        <f>LEFT(N96,SEARCH("/",N96,1)-1)</f>
        <v>film &amp; video</v>
      </c>
      <c r="R96" t="str">
        <f>RIGHT(N96,LEN(N96)-SEARCH("/",N96,1))</f>
        <v>documentary</v>
      </c>
      <c r="S96" s="14">
        <f>INT((((J96/60)/60)/24)+DATE(1970,1,1))</f>
        <v>40870</v>
      </c>
      <c r="T96" s="14">
        <f>INT((((I96/60)/60)/24)+DATE(1970,1,1))</f>
        <v>40915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9">
        <f>+E97/D97*100</f>
        <v>68.153599999999997</v>
      </c>
      <c r="P97" s="11">
        <f>AVERAGE(E97/L97)</f>
        <v>244.80459770114942</v>
      </c>
      <c r="Q97" t="str">
        <f>LEFT(N97,SEARCH("/",N97,1)-1)</f>
        <v>theater</v>
      </c>
      <c r="R97" t="str">
        <f>RIGHT(N97,LEN(N97)-SEARCH("/",N97,1))</f>
        <v>spaces</v>
      </c>
      <c r="S97" s="14">
        <f>INT((((J97/60)/60)/24)+DATE(1970,1,1))</f>
        <v>42530</v>
      </c>
      <c r="T97" s="14">
        <f>INT((((I97/60)/60)/24)+DATE(1970,1,1))</f>
        <v>42560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9">
        <f>+E98/D98*100</f>
        <v>84.946999999999989</v>
      </c>
      <c r="P98" s="11">
        <f>AVERAGE(E98/L98)</f>
        <v>379.22767857142856</v>
      </c>
      <c r="Q98" t="str">
        <f>LEFT(N98,SEARCH("/",N98,1)-1)</f>
        <v>technology</v>
      </c>
      <c r="R98" t="str">
        <f>RIGHT(N98,LEN(N98)-SEARCH("/",N98,1))</f>
        <v>wearables</v>
      </c>
      <c r="S98" s="14">
        <f>INT((((J98/60)/60)/24)+DATE(1970,1,1))</f>
        <v>41955</v>
      </c>
      <c r="T98" s="14">
        <f>INT((((I98/60)/60)/24)+DATE(1970,1,1))</f>
        <v>41990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9">
        <f>+E99/D99*100</f>
        <v>117.90285714285716</v>
      </c>
      <c r="P99" s="11">
        <f>AVERAGE(E99/L99)</f>
        <v>2500.969696969697</v>
      </c>
      <c r="Q99" t="str">
        <f>LEFT(N99,SEARCH("/",N99,1)-1)</f>
        <v>technology</v>
      </c>
      <c r="R99" t="str">
        <f>RIGHT(N99,LEN(N99)-SEARCH("/",N99,1))</f>
        <v>hardware</v>
      </c>
      <c r="S99" s="14">
        <f>INT((((J99/60)/60)/24)+DATE(1970,1,1))</f>
        <v>41964</v>
      </c>
      <c r="T99" s="14">
        <f>INT((((I99/60)/60)/24)+DATE(1970,1,1))</f>
        <v>41994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9">
        <f>+E100/D100*100</f>
        <v>213.98947368421051</v>
      </c>
      <c r="P100" s="11">
        <f>AVERAGE(E100/L100)</f>
        <v>144.69039145907473</v>
      </c>
      <c r="Q100" t="str">
        <f>LEFT(N100,SEARCH("/",N100,1)-1)</f>
        <v>film &amp; video</v>
      </c>
      <c r="R100" t="str">
        <f>RIGHT(N100,LEN(N100)-SEARCH("/",N100,1))</f>
        <v>documentary</v>
      </c>
      <c r="S100" s="14">
        <f>INT((((J100/60)/60)/24)+DATE(1970,1,1))</f>
        <v>42200</v>
      </c>
      <c r="T100" s="14">
        <f>INT((((I100/60)/60)/24)+DATE(1970,1,1))</f>
        <v>42231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9">
        <f>+E101/D101*100</f>
        <v>32.027999999999999</v>
      </c>
      <c r="P101" s="11">
        <f>AVERAGE(E101/L101)</f>
        <v>800.7</v>
      </c>
      <c r="Q101" t="str">
        <f>LEFT(N101,SEARCH("/",N101,1)-1)</f>
        <v>technology</v>
      </c>
      <c r="R101" t="str">
        <f>RIGHT(N101,LEN(N101)-SEARCH("/",N101,1))</f>
        <v>wearables</v>
      </c>
      <c r="S101" s="14">
        <f>INT((((J101/60)/60)/24)+DATE(1970,1,1))</f>
        <v>42669</v>
      </c>
      <c r="T101" s="14">
        <f>INT((((I101/60)/60)/24)+DATE(1970,1,1))</f>
        <v>42704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9">
        <f>+E102/D102*100</f>
        <v>199.215125</v>
      </c>
      <c r="P102" s="11">
        <f>AVERAGE(E102/L102)</f>
        <v>51.212114395886893</v>
      </c>
      <c r="Q102" t="str">
        <f>LEFT(N102,SEARCH("/",N102,1)-1)</f>
        <v>technology</v>
      </c>
      <c r="R102" t="str">
        <f>RIGHT(N102,LEN(N102)-SEARCH("/",N102,1))</f>
        <v>hardware</v>
      </c>
      <c r="S102" s="14">
        <f>INT((((J102/60)/60)/24)+DATE(1970,1,1))</f>
        <v>41603</v>
      </c>
      <c r="T102" s="14">
        <f>INT((((I102/60)/60)/24)+DATE(1970,1,1))</f>
        <v>41633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9">
        <f>+E103/D103*100</f>
        <v>428.83978378378379</v>
      </c>
      <c r="P103" s="11">
        <f>AVERAGE(E103/L103)</f>
        <v>64.816470588235291</v>
      </c>
      <c r="Q103" t="str">
        <f>LEFT(N103,SEARCH("/",N103,1)-1)</f>
        <v>music</v>
      </c>
      <c r="R103" t="str">
        <f>RIGHT(N103,LEN(N103)-SEARCH("/",N103,1))</f>
        <v>indie rock</v>
      </c>
      <c r="S103" s="14">
        <f>INT((((J103/60)/60)/24)+DATE(1970,1,1))</f>
        <v>41324</v>
      </c>
      <c r="T103" s="14">
        <f>INT((((I103/60)/60)/24)+DATE(1970,1,1))</f>
        <v>41354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9">
        <f>+E104/D104*100</f>
        <v>110.73146853146854</v>
      </c>
      <c r="P104" s="11">
        <f>AVERAGE(E104/L104)</f>
        <v>226.20857142857142</v>
      </c>
      <c r="Q104" t="str">
        <f>LEFT(N104,SEARCH("/",N104,1)-1)</f>
        <v>technology</v>
      </c>
      <c r="R104" t="str">
        <f>RIGHT(N104,LEN(N104)-SEARCH("/",N104,1))</f>
        <v>hardware</v>
      </c>
      <c r="S104" s="14">
        <f>INT((((J104/60)/60)/24)+DATE(1970,1,1))</f>
        <v>42467</v>
      </c>
      <c r="T104" s="14">
        <f>INT((((I104/60)/60)/24)+DATE(1970,1,1))</f>
        <v>42497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9">
        <f>+E105/D105*100</f>
        <v>103.61439999999999</v>
      </c>
      <c r="P105" s="11">
        <f>AVERAGE(E105/L105)</f>
        <v>156.04578313253012</v>
      </c>
      <c r="Q105" t="str">
        <f>LEFT(N105,SEARCH("/",N105,1)-1)</f>
        <v>film &amp; video</v>
      </c>
      <c r="R105" t="str">
        <f>RIGHT(N105,LEN(N105)-SEARCH("/",N105,1))</f>
        <v>documentary</v>
      </c>
      <c r="S105" s="14">
        <f>INT((((J105/60)/60)/24)+DATE(1970,1,1))</f>
        <v>42278</v>
      </c>
      <c r="T105" s="14">
        <f>INT((((I105/60)/60)/24)+DATE(1970,1,1))</f>
        <v>42309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9">
        <f>+E106/D106*100</f>
        <v>109.92831428571431</v>
      </c>
      <c r="P106" s="11">
        <f>AVERAGE(E106/L106)</f>
        <v>71.848571428571432</v>
      </c>
      <c r="Q106" t="str">
        <f>LEFT(N106,SEARCH("/",N106,1)-1)</f>
        <v>music</v>
      </c>
      <c r="R106" t="str">
        <f>RIGHT(N106,LEN(N106)-SEARCH("/",N106,1))</f>
        <v>electronic music</v>
      </c>
      <c r="S106" s="14">
        <f>INT((((J106/60)/60)/24)+DATE(1970,1,1))</f>
        <v>42049</v>
      </c>
      <c r="T106" s="14">
        <f>INT((((I106/60)/60)/24)+DATE(1970,1,1))</f>
        <v>42079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9">
        <f>+E107/D107*100</f>
        <v>153.452</v>
      </c>
      <c r="P107" s="11">
        <f>AVERAGE(E107/L107)</f>
        <v>138.49458483754512</v>
      </c>
      <c r="Q107" t="str">
        <f>LEFT(N107,SEARCH("/",N107,1)-1)</f>
        <v>technology</v>
      </c>
      <c r="R107" t="str">
        <f>RIGHT(N107,LEN(N107)-SEARCH("/",N107,1))</f>
        <v>hardware</v>
      </c>
      <c r="S107" s="14">
        <f>INT((((J107/60)/60)/24)+DATE(1970,1,1))</f>
        <v>41351</v>
      </c>
      <c r="T107" s="14">
        <f>INT((((I107/60)/60)/24)+DATE(1970,1,1))</f>
        <v>41381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9">
        <f>+E108/D108*100</f>
        <v>101.50693333333334</v>
      </c>
      <c r="P108" s="11">
        <f>AVERAGE(E108/L108)</f>
        <v>154.42231237322514</v>
      </c>
      <c r="Q108" t="str">
        <f>LEFT(N108,SEARCH("/",N108,1)-1)</f>
        <v>film &amp; video</v>
      </c>
      <c r="R108" t="str">
        <f>RIGHT(N108,LEN(N108)-SEARCH("/",N108,1))</f>
        <v>documentary</v>
      </c>
      <c r="S108" s="14">
        <f>INT((((J108/60)/60)/24)+DATE(1970,1,1))</f>
        <v>40812</v>
      </c>
      <c r="T108" s="14">
        <f>INT((((I108/60)/60)/24)+DATE(1970,1,1))</f>
        <v>40845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9">
        <f>+E109/D109*100</f>
        <v>380.52499999999998</v>
      </c>
      <c r="P109" s="11">
        <f>AVERAGE(E109/L109)</f>
        <v>188.37871287128712</v>
      </c>
      <c r="Q109" t="str">
        <f>LEFT(N109,SEARCH("/",N109,1)-1)</f>
        <v>games</v>
      </c>
      <c r="R109" t="str">
        <f>RIGHT(N109,LEN(N109)-SEARCH("/",N109,1))</f>
        <v>tabletop games</v>
      </c>
      <c r="S109" s="14">
        <f>INT((((J109/60)/60)/24)+DATE(1970,1,1))</f>
        <v>41968</v>
      </c>
      <c r="T109" s="14">
        <f>INT((((I109/60)/60)/24)+DATE(1970,1,1))</f>
        <v>41994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9">
        <f>+E110/D110*100</f>
        <v>304.18799999999999</v>
      </c>
      <c r="P110" s="11">
        <f>AVERAGE(E110/L110)</f>
        <v>143.21468926553672</v>
      </c>
      <c r="Q110" t="str">
        <f>LEFT(N110,SEARCH("/",N110,1)-1)</f>
        <v>technology</v>
      </c>
      <c r="R110" t="str">
        <f>RIGHT(N110,LEN(N110)-SEARCH("/",N110,1))</f>
        <v>hardware</v>
      </c>
      <c r="S110" s="14">
        <f>INT((((J110/60)/60)/24)+DATE(1970,1,1))</f>
        <v>42689</v>
      </c>
      <c r="T110" s="14">
        <f>INT((((I110/60)/60)/24)+DATE(1970,1,1))</f>
        <v>42719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9">
        <f>+E111/D111*100</f>
        <v>375.49599999999998</v>
      </c>
      <c r="P111" s="11">
        <f>AVERAGE(E111/L111)</f>
        <v>186.81393034825871</v>
      </c>
      <c r="Q111" t="str">
        <f>LEFT(N111,SEARCH("/",N111,1)-1)</f>
        <v>technology</v>
      </c>
      <c r="R111" t="str">
        <f>RIGHT(N111,LEN(N111)-SEARCH("/",N111,1))</f>
        <v>hardware</v>
      </c>
      <c r="S111" s="14">
        <f>INT((((J111/60)/60)/24)+DATE(1970,1,1))</f>
        <v>41445</v>
      </c>
      <c r="T111" s="14">
        <f>INT((((I111/60)/60)/24)+DATE(1970,1,1))</f>
        <v>41505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9">
        <f>+E112/D112*100</f>
        <v>300.11791999999997</v>
      </c>
      <c r="P112" s="11">
        <f>AVERAGE(E112/L112)</f>
        <v>73.486268364348675</v>
      </c>
      <c r="Q112" t="str">
        <f>LEFT(N112,SEARCH("/",N112,1)-1)</f>
        <v>technology</v>
      </c>
      <c r="R112" t="str">
        <f>RIGHT(N112,LEN(N112)-SEARCH("/",N112,1))</f>
        <v>wearables</v>
      </c>
      <c r="S112" s="14">
        <f>INT((((J112/60)/60)/24)+DATE(1970,1,1))</f>
        <v>41898</v>
      </c>
      <c r="T112" s="14">
        <f>INT((((I112/60)/60)/24)+DATE(1970,1,1))</f>
        <v>41941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9">
        <f>+E113/D113*100</f>
        <v>226.239013671875</v>
      </c>
      <c r="P113" s="11">
        <f>AVERAGE(E113/L113)</f>
        <v>118.6144</v>
      </c>
      <c r="Q113" t="str">
        <f>LEFT(N113,SEARCH("/",N113,1)-1)</f>
        <v>technology</v>
      </c>
      <c r="R113" t="str">
        <f>RIGHT(N113,LEN(N113)-SEARCH("/",N113,1))</f>
        <v>hardware</v>
      </c>
      <c r="S113" s="14">
        <f>INT((((J113/60)/60)/24)+DATE(1970,1,1))</f>
        <v>41212</v>
      </c>
      <c r="T113" s="14">
        <f>INT((((I113/60)/60)/24)+DATE(1970,1,1))</f>
        <v>41242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9">
        <f>+E114/D114*100</f>
        <v>370.13</v>
      </c>
      <c r="P114" s="11">
        <f>AVERAGE(E114/L114)</f>
        <v>182.78024691358024</v>
      </c>
      <c r="Q114" t="str">
        <f>LEFT(N114,SEARCH("/",N114,1)-1)</f>
        <v>technology</v>
      </c>
      <c r="R114" t="str">
        <f>RIGHT(N114,LEN(N114)-SEARCH("/",N114,1))</f>
        <v>hardware</v>
      </c>
      <c r="S114" s="14">
        <f>INT((((J114/60)/60)/24)+DATE(1970,1,1))</f>
        <v>41730</v>
      </c>
      <c r="T114" s="14">
        <f>INT((((I114/60)/60)/24)+DATE(1970,1,1))</f>
        <v>41760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9">
        <f>+E115/D115*100</f>
        <v>246.0608</v>
      </c>
      <c r="P115" s="11">
        <f>AVERAGE(E115/L115)</f>
        <v>161.88210526315791</v>
      </c>
      <c r="Q115" t="str">
        <f>LEFT(N115,SEARCH("/",N115,1)-1)</f>
        <v>technology</v>
      </c>
      <c r="R115" t="str">
        <f>RIGHT(N115,LEN(N115)-SEARCH("/",N115,1))</f>
        <v>hardware</v>
      </c>
      <c r="S115" s="14">
        <f>INT((((J115/60)/60)/24)+DATE(1970,1,1))</f>
        <v>41611</v>
      </c>
      <c r="T115" s="14">
        <f>INT((((I115/60)/60)/24)+DATE(1970,1,1))</f>
        <v>41654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9">
        <f>+E116/D116*100</f>
        <v>294.20799999999997</v>
      </c>
      <c r="P116" s="11">
        <f>AVERAGE(E116/L116)</f>
        <v>66.623188405797094</v>
      </c>
      <c r="Q116" t="str">
        <f>LEFT(N116,SEARCH("/",N116,1)-1)</f>
        <v>food</v>
      </c>
      <c r="R116" t="str">
        <f>RIGHT(N116,LEN(N116)-SEARCH("/",N116,1))</f>
        <v>small batch</v>
      </c>
      <c r="S116" s="14">
        <f>INT((((J116/60)/60)/24)+DATE(1970,1,1))</f>
        <v>42692</v>
      </c>
      <c r="T116" s="14">
        <f>INT((((I116/60)/60)/24)+DATE(1970,1,1))</f>
        <v>42723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9">
        <f>+E117/D117*100</f>
        <v>65.24636363636364</v>
      </c>
      <c r="P117" s="11">
        <f>AVERAGE(E117/L117)</f>
        <v>201.60393258426967</v>
      </c>
      <c r="Q117" t="str">
        <f>LEFT(N117,SEARCH("/",N117,1)-1)</f>
        <v>technology</v>
      </c>
      <c r="R117" t="str">
        <f>RIGHT(N117,LEN(N117)-SEARCH("/",N117,1))</f>
        <v>wearables</v>
      </c>
      <c r="S117" s="14">
        <f>INT((((J117/60)/60)/24)+DATE(1970,1,1))</f>
        <v>41947</v>
      </c>
      <c r="T117" s="14">
        <f>INT((((I117/60)/60)/24)+DATE(1970,1,1))</f>
        <v>41977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9">
        <f>+E118/D118*100</f>
        <v>110.38153846153847</v>
      </c>
      <c r="P118" s="11">
        <f>AVERAGE(E118/L118)</f>
        <v>75.444794952681391</v>
      </c>
      <c r="Q118" t="str">
        <f>LEFT(N118,SEARCH("/",N118,1)-1)</f>
        <v>film &amp; video</v>
      </c>
      <c r="R118" t="str">
        <f>RIGHT(N118,LEN(N118)-SEARCH("/",N118,1))</f>
        <v>documentary</v>
      </c>
      <c r="S118" s="14">
        <f>INT((((J118/60)/60)/24)+DATE(1970,1,1))</f>
        <v>42117</v>
      </c>
      <c r="T118" s="14">
        <f>INT((((I118/60)/60)/24)+DATE(1970,1,1))</f>
        <v>42147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9">
        <f>+E119/D119*100</f>
        <v>198.47237142857145</v>
      </c>
      <c r="P119" s="11">
        <f>AVERAGE(E119/L119)</f>
        <v>101.85532258064516</v>
      </c>
      <c r="Q119" t="str">
        <f>LEFT(N119,SEARCH("/",N119,1)-1)</f>
        <v>technology</v>
      </c>
      <c r="R119" t="str">
        <f>RIGHT(N119,LEN(N119)-SEARCH("/",N119,1))</f>
        <v>hardware</v>
      </c>
      <c r="S119" s="14">
        <f>INT((((J119/60)/60)/24)+DATE(1970,1,1))</f>
        <v>41526</v>
      </c>
      <c r="T119" s="14">
        <f>INT((((I119/60)/60)/24)+DATE(1970,1,1))</f>
        <v>41563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9">
        <f>+E120/D120*100</f>
        <v>452.37333333333333</v>
      </c>
      <c r="P120" s="11">
        <f>AVERAGE(E120/L120)</f>
        <v>75.647714604236342</v>
      </c>
      <c r="Q120" t="str">
        <f>LEFT(N120,SEARCH("/",N120,1)-1)</f>
        <v>games</v>
      </c>
      <c r="R120" t="str">
        <f>RIGHT(N120,LEN(N120)-SEARCH("/",N120,1))</f>
        <v>tabletop games</v>
      </c>
      <c r="S120" s="14">
        <f>INT((((J120/60)/60)/24)+DATE(1970,1,1))</f>
        <v>42664</v>
      </c>
      <c r="T120" s="14">
        <f>INT((((I120/60)/60)/24)+DATE(1970,1,1))</f>
        <v>42695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9">
        <f>+E121/D121*100</f>
        <v>133.10911999999999</v>
      </c>
      <c r="P121" s="11">
        <f>AVERAGE(E121/L121)</f>
        <v>100.08204511278196</v>
      </c>
      <c r="Q121" t="str">
        <f>LEFT(N121,SEARCH("/",N121,1)-1)</f>
        <v>film &amp; video</v>
      </c>
      <c r="R121" t="str">
        <f>RIGHT(N121,LEN(N121)-SEARCH("/",N121,1))</f>
        <v>documentary</v>
      </c>
      <c r="S121" s="14">
        <f>INT((((J121/60)/60)/24)+DATE(1970,1,1))</f>
        <v>41519</v>
      </c>
      <c r="T121" s="14">
        <f>INT((((I121/60)/60)/24)+DATE(1970,1,1))</f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9">
        <f>+E122/D122*100</f>
        <v>102.24343076923077</v>
      </c>
      <c r="P122" s="11">
        <f>AVERAGE(E122/L122)</f>
        <v>147.68495555555555</v>
      </c>
      <c r="Q122" t="str">
        <f>LEFT(N122,SEARCH("/",N122,1)-1)</f>
        <v>technology</v>
      </c>
      <c r="R122" t="str">
        <f>RIGHT(N122,LEN(N122)-SEARCH("/",N122,1))</f>
        <v>hardware</v>
      </c>
      <c r="S122" s="14">
        <f>INT((((J122/60)/60)/24)+DATE(1970,1,1))</f>
        <v>42199</v>
      </c>
      <c r="T122" s="14">
        <f>INT((((I122/60)/60)/24)+DATE(1970,1,1))</f>
        <v>42229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9">
        <f>+E123/D123*100</f>
        <v>101.42212307692309</v>
      </c>
      <c r="P123" s="11">
        <f>AVERAGE(E123/L123)</f>
        <v>74.575090497737563</v>
      </c>
      <c r="Q123" t="str">
        <f>LEFT(N123,SEARCH("/",N123,1)-1)</f>
        <v>music</v>
      </c>
      <c r="R123" t="str">
        <f>RIGHT(N123,LEN(N123)-SEARCH("/",N123,1))</f>
        <v>faith</v>
      </c>
      <c r="S123" s="14">
        <f>INT((((J123/60)/60)/24)+DATE(1970,1,1))</f>
        <v>42774</v>
      </c>
      <c r="T123" s="14">
        <f>INT((((I123/60)/60)/24)+DATE(1970,1,1))</f>
        <v>42823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9">
        <f>+E124/D124*100</f>
        <v>145.14000000000001</v>
      </c>
      <c r="P124" s="11">
        <f>AVERAGE(E124/L124)</f>
        <v>88.26081081081081</v>
      </c>
      <c r="Q124" t="str">
        <f>LEFT(N124,SEARCH("/",N124,1)-1)</f>
        <v>photography</v>
      </c>
      <c r="R124" t="str">
        <f>RIGHT(N124,LEN(N124)-SEARCH("/",N124,1))</f>
        <v>photobooks</v>
      </c>
      <c r="S124" s="14">
        <f>INT((((J124/60)/60)/24)+DATE(1970,1,1))</f>
        <v>42443</v>
      </c>
      <c r="T124" s="14">
        <f>INT((((I124/60)/60)/24)+DATE(1970,1,1))</f>
        <v>42492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9">
        <f>+E125/D125*100</f>
        <v>129.94800000000001</v>
      </c>
      <c r="P125" s="11">
        <f>AVERAGE(E125/L125)</f>
        <v>358.97237569060775</v>
      </c>
      <c r="Q125" t="str">
        <f>LEFT(N125,SEARCH("/",N125,1)-1)</f>
        <v>photography</v>
      </c>
      <c r="R125" t="str">
        <f>RIGHT(N125,LEN(N125)-SEARCH("/",N125,1))</f>
        <v>photobooks</v>
      </c>
      <c r="S125" s="14">
        <f>INT((((J125/60)/60)/24)+DATE(1970,1,1))</f>
        <v>42219</v>
      </c>
      <c r="T125" s="14">
        <f>INT((((I125/60)/60)/24)+DATE(1970,1,1))</f>
        <v>42249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9">
        <f>+E126/D126*100</f>
        <v>128.40666000000002</v>
      </c>
      <c r="P126" s="11">
        <f>AVERAGE(E126/L126)</f>
        <v>244.11912547528519</v>
      </c>
      <c r="Q126" t="str">
        <f>LEFT(N126,SEARCH("/",N126,1)-1)</f>
        <v>technology</v>
      </c>
      <c r="R126" t="str">
        <f>RIGHT(N126,LEN(N126)-SEARCH("/",N126,1))</f>
        <v>hardware</v>
      </c>
      <c r="S126" s="14">
        <f>INT((((J126/60)/60)/24)+DATE(1970,1,1))</f>
        <v>42340</v>
      </c>
      <c r="T126" s="14">
        <f>INT((((I126/60)/60)/24)+DATE(1970,1,1))</f>
        <v>42371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9">
        <f>+E127/D127*100</f>
        <v>352.92777777777775</v>
      </c>
      <c r="P127" s="11">
        <f>AVERAGE(E127/L127)</f>
        <v>64.625635808748726</v>
      </c>
      <c r="Q127" t="str">
        <f>LEFT(N127,SEARCH("/",N127,1)-1)</f>
        <v>games</v>
      </c>
      <c r="R127" t="str">
        <f>RIGHT(N127,LEN(N127)-SEARCH("/",N127,1))</f>
        <v>tabletop games</v>
      </c>
      <c r="S127" s="14">
        <f>INT((((J127/60)/60)/24)+DATE(1970,1,1))</f>
        <v>41915</v>
      </c>
      <c r="T127" s="14">
        <f>INT((((I127/60)/60)/24)+DATE(1970,1,1))</f>
        <v>41955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9">
        <f>+E128/D128*100</f>
        <v>108.61819426615318</v>
      </c>
      <c r="P128" s="11">
        <f>AVERAGE(E128/L128)</f>
        <v>103.52394779771615</v>
      </c>
      <c r="Q128" t="str">
        <f>LEFT(N128,SEARCH("/",N128,1)-1)</f>
        <v>film &amp; video</v>
      </c>
      <c r="R128" t="str">
        <f>RIGHT(N128,LEN(N128)-SEARCH("/",N128,1))</f>
        <v>documentary</v>
      </c>
      <c r="S128" s="14">
        <f>INT((((J128/60)/60)/24)+DATE(1970,1,1))</f>
        <v>42297</v>
      </c>
      <c r="T128" s="14">
        <f>INT((((I128/60)/60)/24)+DATE(1970,1,1))</f>
        <v>42327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9">
        <f>+E129/D129*100</f>
        <v>138.96574712643678</v>
      </c>
      <c r="P129" s="11">
        <f>AVERAGE(E129/L129)</f>
        <v>133.7391592920354</v>
      </c>
      <c r="Q129" t="str">
        <f>LEFT(N129,SEARCH("/",N129,1)-1)</f>
        <v>photography</v>
      </c>
      <c r="R129" t="str">
        <f>RIGHT(N129,LEN(N129)-SEARCH("/",N129,1))</f>
        <v>photobooks</v>
      </c>
      <c r="S129" s="14">
        <f>INT((((J129/60)/60)/24)+DATE(1970,1,1))</f>
        <v>41899</v>
      </c>
      <c r="T129" s="14">
        <f>INT((((I129/60)/60)/24)+DATE(1970,1,1))</f>
        <v>41929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9">
        <f>+E130/D130*100</f>
        <v>171.94285714285715</v>
      </c>
      <c r="P130" s="11">
        <f>AVERAGE(E130/L130)</f>
        <v>153.5204081632653</v>
      </c>
      <c r="Q130" t="str">
        <f>LEFT(N130,SEARCH("/",N130,1)-1)</f>
        <v>theater</v>
      </c>
      <c r="R130" t="str">
        <f>RIGHT(N130,LEN(N130)-SEARCH("/",N130,1))</f>
        <v>spaces</v>
      </c>
      <c r="S130" s="14">
        <f>INT((((J130/60)/60)/24)+DATE(1970,1,1))</f>
        <v>42090</v>
      </c>
      <c r="T130" s="14">
        <f>INT((((I130/60)/60)/24)+DATE(1970,1,1))</f>
        <v>42150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9">
        <f>+E131/D131*100</f>
        <v>120.35</v>
      </c>
      <c r="P131" s="11">
        <f>AVERAGE(E131/L131)</f>
        <v>118.45472440944881</v>
      </c>
      <c r="Q131" t="str">
        <f>LEFT(N131,SEARCH("/",N131,1)-1)</f>
        <v>technology</v>
      </c>
      <c r="R131" t="str">
        <f>RIGHT(N131,LEN(N131)-SEARCH("/",N131,1))</f>
        <v>hardware</v>
      </c>
      <c r="S131" s="14">
        <f>INT((((J131/60)/60)/24)+DATE(1970,1,1))</f>
        <v>41975</v>
      </c>
      <c r="T131" s="14">
        <f>INT((((I131/60)/60)/24)+DATE(1970,1,1))</f>
        <v>42013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9">
        <f>+E132/D132*100</f>
        <v>120.19070000000001</v>
      </c>
      <c r="P132" s="11">
        <f>AVERAGE(E132/L132)</f>
        <v>80.991037735849048</v>
      </c>
      <c r="Q132" t="str">
        <f>LEFT(N132,SEARCH("/",N132,1)-1)</f>
        <v>technology</v>
      </c>
      <c r="R132" t="str">
        <f>RIGHT(N132,LEN(N132)-SEARCH("/",N132,1))</f>
        <v>hardware</v>
      </c>
      <c r="S132" s="14">
        <f>INT((((J132/60)/60)/24)+DATE(1970,1,1))</f>
        <v>41575</v>
      </c>
      <c r="T132" s="14">
        <f>INT((((I132/60)/60)/24)+DATE(1970,1,1))</f>
        <v>41610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9">
        <f>+E133/D133*100</f>
        <v>200.15333333333331</v>
      </c>
      <c r="P133" s="11">
        <f>AVERAGE(E133/L133)</f>
        <v>118.2007874015748</v>
      </c>
      <c r="Q133" t="str">
        <f>LEFT(N133,SEARCH("/",N133,1)-1)</f>
        <v>music</v>
      </c>
      <c r="R133" t="str">
        <f>RIGHT(N133,LEN(N133)-SEARCH("/",N133,1))</f>
        <v>rock</v>
      </c>
      <c r="S133" s="14">
        <f>INT((((J133/60)/60)/24)+DATE(1970,1,1))</f>
        <v>41843</v>
      </c>
      <c r="T133" s="14">
        <f>INT((((I133/60)/60)/24)+DATE(1970,1,1))</f>
        <v>41888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9">
        <f>+E134/D134*100</f>
        <v>117.04040000000001</v>
      </c>
      <c r="P134" s="11">
        <f>AVERAGE(E134/L134)</f>
        <v>92.157795275590544</v>
      </c>
      <c r="Q134" t="str">
        <f>LEFT(N134,SEARCH("/",N134,1)-1)</f>
        <v>publishing</v>
      </c>
      <c r="R134" t="str">
        <f>RIGHT(N134,LEN(N134)-SEARCH("/",N134,1))</f>
        <v>radio &amp; podcasts</v>
      </c>
      <c r="S134" s="14">
        <f>INT((((J134/60)/60)/24)+DATE(1970,1,1))</f>
        <v>41464</v>
      </c>
      <c r="T134" s="14">
        <f>INT((((I134/60)/60)/24)+DATE(1970,1,1))</f>
        <v>41481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9">
        <f>+E135/D135*100</f>
        <v>144.54249999999999</v>
      </c>
      <c r="P135" s="11">
        <f>AVERAGE(E135/L135)</f>
        <v>511.65486725663715</v>
      </c>
      <c r="Q135" t="str">
        <f>LEFT(N135,SEARCH("/",N135,1)-1)</f>
        <v>technology</v>
      </c>
      <c r="R135" t="str">
        <f>RIGHT(N135,LEN(N135)-SEARCH("/",N135,1))</f>
        <v>hardware</v>
      </c>
      <c r="S135" s="14">
        <f>INT((((J135/60)/60)/24)+DATE(1970,1,1))</f>
        <v>42745</v>
      </c>
      <c r="T135" s="14">
        <f>INT((((I135/60)/60)/24)+DATE(1970,1,1))</f>
        <v>42795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9">
        <f>+E136/D136*100</f>
        <v>115.50800000000001</v>
      </c>
      <c r="P136" s="11">
        <f>AVERAGE(E136/L136)</f>
        <v>307.20212765957444</v>
      </c>
      <c r="Q136" t="str">
        <f>LEFT(N136,SEARCH("/",N136,1)-1)</f>
        <v>technology</v>
      </c>
      <c r="R136" t="str">
        <f>RIGHT(N136,LEN(N136)-SEARCH("/",N136,1))</f>
        <v>hardware</v>
      </c>
      <c r="S136" s="14">
        <f>INT((((J136/60)/60)/24)+DATE(1970,1,1))</f>
        <v>42103</v>
      </c>
      <c r="T136" s="14">
        <f>INT((((I136/60)/60)/24)+DATE(1970,1,1))</f>
        <v>42160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9">
        <f>+E137/D137*100</f>
        <v>191.14</v>
      </c>
      <c r="P137" s="11">
        <f>AVERAGE(E137/L137)</f>
        <v>83.345930232558146</v>
      </c>
      <c r="Q137" t="str">
        <f>LEFT(N137,SEARCH("/",N137,1)-1)</f>
        <v>film &amp; video</v>
      </c>
      <c r="R137" t="str">
        <f>RIGHT(N137,LEN(N137)-SEARCH("/",N137,1))</f>
        <v>documentary</v>
      </c>
      <c r="S137" s="14">
        <f>INT((((J137/60)/60)/24)+DATE(1970,1,1))</f>
        <v>40682</v>
      </c>
      <c r="T137" s="14">
        <f>INT((((I137/60)/60)/24)+DATE(1970,1,1))</f>
        <v>40712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9">
        <f>+E138/D138*100</f>
        <v>22.878799999999998</v>
      </c>
      <c r="P138" s="11">
        <f>AVERAGE(E138/L138)</f>
        <v>161.11830985915492</v>
      </c>
      <c r="Q138" t="str">
        <f>LEFT(N138,SEARCH("/",N138,1)-1)</f>
        <v>technology</v>
      </c>
      <c r="R138" t="str">
        <f>RIGHT(N138,LEN(N138)-SEARCH("/",N138,1))</f>
        <v>wearables</v>
      </c>
      <c r="S138" s="14">
        <f>INT((((J138/60)/60)/24)+DATE(1970,1,1))</f>
        <v>42289</v>
      </c>
      <c r="T138" s="14">
        <f>INT((((I138/60)/60)/24)+DATE(1970,1,1))</f>
        <v>42329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9">
        <f>+E139/D139*100</f>
        <v>283.09000000000003</v>
      </c>
      <c r="P139" s="11">
        <f>AVERAGE(E139/L139)</f>
        <v>42.63403614457831</v>
      </c>
      <c r="Q139" t="str">
        <f>LEFT(N139,SEARCH("/",N139,1)-1)</f>
        <v>games</v>
      </c>
      <c r="R139" t="str">
        <f>RIGHT(N139,LEN(N139)-SEARCH("/",N139,1))</f>
        <v>tabletop games</v>
      </c>
      <c r="S139" s="14">
        <f>INT((((J139/60)/60)/24)+DATE(1970,1,1))</f>
        <v>42684</v>
      </c>
      <c r="T139" s="14">
        <f>INT((((I139/60)/60)/24)+DATE(1970,1,1))</f>
        <v>42714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9">
        <f>+E140/D140*100</f>
        <v>1131.8</v>
      </c>
      <c r="P140" s="11">
        <f>AVERAGE(E140/L140)</f>
        <v>80.727532097004286</v>
      </c>
      <c r="Q140" t="str">
        <f>LEFT(N140,SEARCH("/",N140,1)-1)</f>
        <v>technology</v>
      </c>
      <c r="R140" t="str">
        <f>RIGHT(N140,LEN(N140)-SEARCH("/",N140,1))</f>
        <v>hardware</v>
      </c>
      <c r="S140" s="14">
        <f>INT((((J140/60)/60)/24)+DATE(1970,1,1))</f>
        <v>41324</v>
      </c>
      <c r="T140" s="14">
        <f>INT((((I140/60)/60)/24)+DATE(1970,1,1))</f>
        <v>41384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9">
        <f>+E141/D141*100</f>
        <v>280.73</v>
      </c>
      <c r="P141" s="11">
        <f>AVERAGE(E141/L141)</f>
        <v>201.96402877697841</v>
      </c>
      <c r="Q141" t="str">
        <f>LEFT(N141,SEARCH("/",N141,1)-1)</f>
        <v>technology</v>
      </c>
      <c r="R141" t="str">
        <f>RIGHT(N141,LEN(N141)-SEARCH("/",N141,1))</f>
        <v>hardware</v>
      </c>
      <c r="S141" s="14">
        <f>INT((((J141/60)/60)/24)+DATE(1970,1,1))</f>
        <v>42600</v>
      </c>
      <c r="T141" s="14">
        <f>INT((((I141/60)/60)/24)+DATE(1970,1,1))</f>
        <v>42645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9">
        <f>+E142/D142*100</f>
        <v>160.22808571428573</v>
      </c>
      <c r="P142" s="11">
        <f>AVERAGE(E142/L142)</f>
        <v>60.300892473118282</v>
      </c>
      <c r="Q142" t="str">
        <f>LEFT(N142,SEARCH("/",N142,1)-1)</f>
        <v>theater</v>
      </c>
      <c r="R142" t="str">
        <f>RIGHT(N142,LEN(N142)-SEARCH("/",N142,1))</f>
        <v>plays</v>
      </c>
      <c r="S142" s="14">
        <f>INT((((J142/60)/60)/24)+DATE(1970,1,1))</f>
        <v>41940</v>
      </c>
      <c r="T142" s="14">
        <f>INT((((I142/60)/60)/24)+DATE(1970,1,1))</f>
        <v>41969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9">
        <f>+E143/D143*100</f>
        <v>110.446</v>
      </c>
      <c r="P143" s="11">
        <f>AVERAGE(E143/L143)</f>
        <v>157.33048433048432</v>
      </c>
      <c r="Q143" t="str">
        <f>LEFT(N143,SEARCH("/",N143,1)-1)</f>
        <v>film &amp; video</v>
      </c>
      <c r="R143" t="str">
        <f>RIGHT(N143,LEN(N143)-SEARCH("/",N143,1))</f>
        <v>documentary</v>
      </c>
      <c r="S143" s="14">
        <f>INT((((J143/60)/60)/24)+DATE(1970,1,1))</f>
        <v>41526</v>
      </c>
      <c r="T143" s="14">
        <f>INT((((I143/60)/60)/24)+DATE(1970,1,1))</f>
        <v>41557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9">
        <f>+E144/D144*100</f>
        <v>100.36639999999998</v>
      </c>
      <c r="P144" s="11">
        <f>AVERAGE(E144/L144)</f>
        <v>169.85083076923075</v>
      </c>
      <c r="Q144" t="str">
        <f>LEFT(N144,SEARCH("/",N144,1)-1)</f>
        <v>film &amp; video</v>
      </c>
      <c r="R144" t="str">
        <f>RIGHT(N144,LEN(N144)-SEARCH("/",N144,1))</f>
        <v>documentary</v>
      </c>
      <c r="S144" s="14">
        <f>INT((((J144/60)/60)/24)+DATE(1970,1,1))</f>
        <v>42459</v>
      </c>
      <c r="T144" s="14">
        <f>INT((((I144/60)/60)/24)+DATE(1970,1,1))</f>
        <v>42489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9">
        <f>+E145/D145*100</f>
        <v>122.99154545454545</v>
      </c>
      <c r="P145" s="11">
        <f>AVERAGE(E145/L145)</f>
        <v>190.55028169014085</v>
      </c>
      <c r="Q145" t="str">
        <f>LEFT(N145,SEARCH("/",N145,1)-1)</f>
        <v>film &amp; video</v>
      </c>
      <c r="R145" t="str">
        <f>RIGHT(N145,LEN(N145)-SEARCH("/",N145,1))</f>
        <v>television</v>
      </c>
      <c r="S145" s="14">
        <f>INT((((J145/60)/60)/24)+DATE(1970,1,1))</f>
        <v>42327</v>
      </c>
      <c r="T145" s="14">
        <f>INT((((I145/60)/60)/24)+DATE(1970,1,1))</f>
        <v>42357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9">
        <f>+E146/D146*100</f>
        <v>114.40638297872341</v>
      </c>
      <c r="P146" s="11">
        <f>AVERAGE(E146/L146)</f>
        <v>234.80786026200875</v>
      </c>
      <c r="Q146" t="str">
        <f>LEFT(N146,SEARCH("/",N146,1)-1)</f>
        <v>publishing</v>
      </c>
      <c r="R146" t="str">
        <f>RIGHT(N146,LEN(N146)-SEARCH("/",N146,1))</f>
        <v>nonfiction</v>
      </c>
      <c r="S146" s="14">
        <f>INT((((J146/60)/60)/24)+DATE(1970,1,1))</f>
        <v>41946</v>
      </c>
      <c r="T146" s="14">
        <f>INT((((I146/60)/60)/24)+DATE(1970,1,1))</f>
        <v>41977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9">
        <f>+E147/D147*100</f>
        <v>107.538</v>
      </c>
      <c r="P147" s="11">
        <f>AVERAGE(E147/L147)</f>
        <v>451.84033613445376</v>
      </c>
      <c r="Q147" t="str">
        <f>LEFT(N147,SEARCH("/",N147,1)-1)</f>
        <v>technology</v>
      </c>
      <c r="R147" t="str">
        <f>RIGHT(N147,LEN(N147)-SEARCH("/",N147,1))</f>
        <v>hardware</v>
      </c>
      <c r="S147" s="14">
        <f>INT((((J147/60)/60)/24)+DATE(1970,1,1))</f>
        <v>42044</v>
      </c>
      <c r="T147" s="14">
        <f>INT((((I147/60)/60)/24)+DATE(1970,1,1))</f>
        <v>42104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9">
        <f>+E148/D148*100</f>
        <v>537.37</v>
      </c>
      <c r="P148" s="11">
        <f>AVERAGE(E148/L148)</f>
        <v>61.203872437357631</v>
      </c>
      <c r="Q148" t="str">
        <f>LEFT(N148,SEARCH("/",N148,1)-1)</f>
        <v>games</v>
      </c>
      <c r="R148" t="str">
        <f>RIGHT(N148,LEN(N148)-SEARCH("/",N148,1))</f>
        <v>tabletop games</v>
      </c>
      <c r="S148" s="14">
        <f>INT((((J148/60)/60)/24)+DATE(1970,1,1))</f>
        <v>42425</v>
      </c>
      <c r="T148" s="14">
        <f>INT((((I148/60)/60)/24)+DATE(1970,1,1))</f>
        <v>42455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9">
        <f>+E149/D149*100</f>
        <v>78.927352941176466</v>
      </c>
      <c r="P149" s="11">
        <f>AVERAGE(E149/L149)</f>
        <v>117.69868421052631</v>
      </c>
      <c r="Q149" t="str">
        <f>LEFT(N149,SEARCH("/",N149,1)-1)</f>
        <v>technology</v>
      </c>
      <c r="R149" t="str">
        <f>RIGHT(N149,LEN(N149)-SEARCH("/",N149,1))</f>
        <v>wearables</v>
      </c>
      <c r="S149" s="14">
        <f>INT((((J149/60)/60)/24)+DATE(1970,1,1))</f>
        <v>42696</v>
      </c>
      <c r="T149" s="14">
        <f>INT((((I149/60)/60)/24)+DATE(1970,1,1))</f>
        <v>42736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9">
        <f>+E150/D150*100</f>
        <v>132.89249999999998</v>
      </c>
      <c r="P150" s="11">
        <f>AVERAGE(E150/L150)</f>
        <v>81.654377880184327</v>
      </c>
      <c r="Q150" t="str">
        <f>LEFT(N150,SEARCH("/",N150,1)-1)</f>
        <v>games</v>
      </c>
      <c r="R150" t="str">
        <f>RIGHT(N150,LEN(N150)-SEARCH("/",N150,1))</f>
        <v>tabletop games</v>
      </c>
      <c r="S150" s="14">
        <f>INT((((J150/60)/60)/24)+DATE(1970,1,1))</f>
        <v>42292</v>
      </c>
      <c r="T150" s="14">
        <f>INT((((I150/60)/60)/24)+DATE(1970,1,1))</f>
        <v>42322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9">
        <f>+E151/D151*100</f>
        <v>106.00260000000002</v>
      </c>
      <c r="P151" s="11">
        <f>AVERAGE(E151/L151)</f>
        <v>56.204984093319197</v>
      </c>
      <c r="Q151" t="str">
        <f>LEFT(N151,SEARCH("/",N151,1)-1)</f>
        <v>technology</v>
      </c>
      <c r="R151" t="str">
        <f>RIGHT(N151,LEN(N151)-SEARCH("/",N151,1))</f>
        <v>hardware</v>
      </c>
      <c r="S151" s="14">
        <f>INT((((J151/60)/60)/24)+DATE(1970,1,1))</f>
        <v>41800</v>
      </c>
      <c r="T151" s="14">
        <f>INT((((I151/60)/60)/24)+DATE(1970,1,1))</f>
        <v>41830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9">
        <f>+E152/D152*100</f>
        <v>131.44</v>
      </c>
      <c r="P152" s="11">
        <f>AVERAGE(E152/L152)</f>
        <v>164.3</v>
      </c>
      <c r="Q152" t="str">
        <f>LEFT(N152,SEARCH("/",N152,1)-1)</f>
        <v>theater</v>
      </c>
      <c r="R152" t="str">
        <f>RIGHT(N152,LEN(N152)-SEARCH("/",N152,1))</f>
        <v>spaces</v>
      </c>
      <c r="S152" s="14">
        <f>INT((((J152/60)/60)/24)+DATE(1970,1,1))</f>
        <v>42053</v>
      </c>
      <c r="T152" s="14">
        <f>INT((((I152/60)/60)/24)+DATE(1970,1,1))</f>
        <v>42083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9">
        <f>+E153/D153*100</f>
        <v>104.396</v>
      </c>
      <c r="P153" s="11">
        <f>AVERAGE(E153/L153)</f>
        <v>70.921195652173907</v>
      </c>
      <c r="Q153" t="str">
        <f>LEFT(N153,SEARCH("/",N153,1)-1)</f>
        <v>film &amp; video</v>
      </c>
      <c r="R153" t="str">
        <f>RIGHT(N153,LEN(N153)-SEARCH("/",N153,1))</f>
        <v>documentary</v>
      </c>
      <c r="S153" s="14">
        <f>INT((((J153/60)/60)/24)+DATE(1970,1,1))</f>
        <v>42689</v>
      </c>
      <c r="T153" s="14">
        <f>INT((((I153/60)/60)/24)+DATE(1970,1,1))</f>
        <v>42724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9">
        <f>+E154/D154*100</f>
        <v>103.812</v>
      </c>
      <c r="P154" s="11">
        <f>AVERAGE(E154/L154)</f>
        <v>711.04109589041093</v>
      </c>
      <c r="Q154" t="str">
        <f>LEFT(N154,SEARCH("/",N154,1)-1)</f>
        <v>film &amp; video</v>
      </c>
      <c r="R154" t="str">
        <f>RIGHT(N154,LEN(N154)-SEARCH("/",N154,1))</f>
        <v>documentary</v>
      </c>
      <c r="S154" s="14">
        <f>INT((((J154/60)/60)/24)+DATE(1970,1,1))</f>
        <v>40732</v>
      </c>
      <c r="T154" s="14">
        <f>INT((((I154/60)/60)/24)+DATE(1970,1,1))</f>
        <v>40762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9">
        <f>+E155/D155*100</f>
        <v>103.21061999999999</v>
      </c>
      <c r="P155" s="11">
        <f>AVERAGE(E155/L155)</f>
        <v>115.44812080536913</v>
      </c>
      <c r="Q155" t="str">
        <f>LEFT(N155,SEARCH("/",N155,1)-1)</f>
        <v>film &amp; video</v>
      </c>
      <c r="R155" t="str">
        <f>RIGHT(N155,LEN(N155)-SEARCH("/",N155,1))</f>
        <v>documentary</v>
      </c>
      <c r="S155" s="14">
        <f>INT((((J155/60)/60)/24)+DATE(1970,1,1))</f>
        <v>41051</v>
      </c>
      <c r="T155" s="14">
        <f>INT((((I155/60)/60)/24)+DATE(1970,1,1))</f>
        <v>41086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9">
        <f>+E156/D156*100</f>
        <v>103.08800000000001</v>
      </c>
      <c r="P156" s="11">
        <f>AVERAGE(E156/L156)</f>
        <v>193.04868913857678</v>
      </c>
      <c r="Q156" t="str">
        <f>LEFT(N156,SEARCH("/",N156,1)-1)</f>
        <v>film &amp; video</v>
      </c>
      <c r="R156" t="str">
        <f>RIGHT(N156,LEN(N156)-SEARCH("/",N156,1))</f>
        <v>documentary</v>
      </c>
      <c r="S156" s="14">
        <f>INT((((J156/60)/60)/24)+DATE(1970,1,1))</f>
        <v>42507</v>
      </c>
      <c r="T156" s="14">
        <f>INT((((I156/60)/60)/24)+DATE(1970,1,1))</f>
        <v>42536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9">
        <f>+E157/D157*100</f>
        <v>103.029</v>
      </c>
      <c r="P157" s="11">
        <f>AVERAGE(E157/L157)</f>
        <v>118.97113163972287</v>
      </c>
      <c r="Q157" t="str">
        <f>LEFT(N157,SEARCH("/",N157,1)-1)</f>
        <v>theater</v>
      </c>
      <c r="R157" t="str">
        <f>RIGHT(N157,LEN(N157)-SEARCH("/",N157,1))</f>
        <v>spaces</v>
      </c>
      <c r="S157" s="14">
        <f>INT((((J157/60)/60)/24)+DATE(1970,1,1))</f>
        <v>41778</v>
      </c>
      <c r="T157" s="14">
        <f>INT((((I157/60)/60)/24)+DATE(1970,1,1))</f>
        <v>41806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9">
        <f>+E158/D158*100</f>
        <v>127.96000000000001</v>
      </c>
      <c r="P158" s="11">
        <f>AVERAGE(E158/L158)</f>
        <v>186.80291970802921</v>
      </c>
      <c r="Q158" t="str">
        <f>LEFT(N158,SEARCH("/",N158,1)-1)</f>
        <v>theater</v>
      </c>
      <c r="R158" t="str">
        <f>RIGHT(N158,LEN(N158)-SEARCH("/",N158,1))</f>
        <v>plays</v>
      </c>
      <c r="S158" s="14">
        <f>INT((((J158/60)/60)/24)+DATE(1970,1,1))</f>
        <v>42020</v>
      </c>
      <c r="T158" s="14">
        <f>INT((((I158/60)/60)/24)+DATE(1970,1,1))</f>
        <v>42065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9">
        <f>+E159/D159*100</f>
        <v>102.298</v>
      </c>
      <c r="P159" s="11">
        <f>AVERAGE(E159/L159)</f>
        <v>158.35603715170279</v>
      </c>
      <c r="Q159" t="str">
        <f>LEFT(N159,SEARCH("/",N159,1)-1)</f>
        <v>technology</v>
      </c>
      <c r="R159" t="str">
        <f>RIGHT(N159,LEN(N159)-SEARCH("/",N159,1))</f>
        <v>wearables</v>
      </c>
      <c r="S159" s="14">
        <f>INT((((J159/60)/60)/24)+DATE(1970,1,1))</f>
        <v>42542</v>
      </c>
      <c r="T159" s="14">
        <f>INT((((I159/60)/60)/24)+DATE(1970,1,1))</f>
        <v>42601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9">
        <f>+E160/D160*100</f>
        <v>254.31499999999997</v>
      </c>
      <c r="P160" s="11">
        <f>AVERAGE(E160/L160)</f>
        <v>493.81553398058253</v>
      </c>
      <c r="Q160" t="str">
        <f>LEFT(N160,SEARCH("/",N160,1)-1)</f>
        <v>photography</v>
      </c>
      <c r="R160" t="str">
        <f>RIGHT(N160,LEN(N160)-SEARCH("/",N160,1))</f>
        <v>photobooks</v>
      </c>
      <c r="S160" s="14">
        <f>INT((((J160/60)/60)/24)+DATE(1970,1,1))</f>
        <v>42132</v>
      </c>
      <c r="T160" s="14">
        <f>INT((((I160/60)/60)/24)+DATE(1970,1,1))</f>
        <v>42155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9">
        <f>+E161/D161*100</f>
        <v>101.60599999999999</v>
      </c>
      <c r="P161" s="11">
        <f>AVERAGE(E161/L161)</f>
        <v>164.94480519480518</v>
      </c>
      <c r="Q161" t="str">
        <f>LEFT(N161,SEARCH("/",N161,1)-1)</f>
        <v>theater</v>
      </c>
      <c r="R161" t="str">
        <f>RIGHT(N161,LEN(N161)-SEARCH("/",N161,1))</f>
        <v>spaces</v>
      </c>
      <c r="S161" s="14">
        <f>INT((((J161/60)/60)/24)+DATE(1970,1,1))</f>
        <v>42612</v>
      </c>
      <c r="T161" s="14">
        <f>INT((((I161/60)/60)/24)+DATE(1970,1,1))</f>
        <v>42647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9">
        <f>+E162/D162*100</f>
        <v>101.30622</v>
      </c>
      <c r="P162" s="11">
        <f>AVERAGE(E162/L162)</f>
        <v>82.496921824104234</v>
      </c>
      <c r="Q162" t="str">
        <f>LEFT(N162,SEARCH("/",N162,1)-1)</f>
        <v>music</v>
      </c>
      <c r="R162" t="str">
        <f>RIGHT(N162,LEN(N162)-SEARCH("/",N162,1))</f>
        <v>indie rock</v>
      </c>
      <c r="S162" s="14">
        <f>INT((((J162/60)/60)/24)+DATE(1970,1,1))</f>
        <v>41851</v>
      </c>
      <c r="T162" s="14">
        <f>INT((((I162/60)/60)/24)+DATE(1970,1,1))</f>
        <v>41880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9">
        <f>+E163/D163*100</f>
        <v>167.50470000000001</v>
      </c>
      <c r="P163" s="11">
        <f>AVERAGE(E163/L163)</f>
        <v>76.138500000000008</v>
      </c>
      <c r="Q163" t="str">
        <f>LEFT(N163,SEARCH("/",N163,1)-1)</f>
        <v>technology</v>
      </c>
      <c r="R163" t="str">
        <f>RIGHT(N163,LEN(N163)-SEARCH("/",N163,1))</f>
        <v>hardware</v>
      </c>
      <c r="S163" s="14">
        <f>INT((((J163/60)/60)/24)+DATE(1970,1,1))</f>
        <v>41179</v>
      </c>
      <c r="T163" s="14">
        <f>INT((((I163/60)/60)/24)+DATE(1970,1,1))</f>
        <v>41209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9">
        <f>+E164/D164*100</f>
        <v>125.22750000000001</v>
      </c>
      <c r="P164" s="11">
        <f>AVERAGE(E164/L164)</f>
        <v>188.31203007518798</v>
      </c>
      <c r="Q164" t="str">
        <f>LEFT(N164,SEARCH("/",N164,1)-1)</f>
        <v>film &amp; video</v>
      </c>
      <c r="R164" t="str">
        <f>RIGHT(N164,LEN(N164)-SEARCH("/",N164,1))</f>
        <v>documentary</v>
      </c>
      <c r="S164" s="14">
        <f>INT((((J164/60)/60)/24)+DATE(1970,1,1))</f>
        <v>42437</v>
      </c>
      <c r="T164" s="14">
        <f>INT((((I164/60)/60)/24)+DATE(1970,1,1))</f>
        <v>42467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9">
        <f>+E165/D165*100</f>
        <v>118.64285714285714</v>
      </c>
      <c r="P165" s="11">
        <f>AVERAGE(E165/L165)</f>
        <v>346.04166666666669</v>
      </c>
      <c r="Q165" t="str">
        <f>LEFT(N165,SEARCH("/",N165,1)-1)</f>
        <v>music</v>
      </c>
      <c r="R165" t="str">
        <f>RIGHT(N165,LEN(N165)-SEARCH("/",N165,1))</f>
        <v>rock</v>
      </c>
      <c r="S165" s="14">
        <f>INT((((J165/60)/60)/24)+DATE(1970,1,1))</f>
        <v>41951</v>
      </c>
      <c r="T165" s="14">
        <f>INT((((I165/60)/60)/24)+DATE(1970,1,1))</f>
        <v>42011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9">
        <f>+E166/D166*100</f>
        <v>199.244</v>
      </c>
      <c r="P166" s="11">
        <f>AVERAGE(E166/L166)</f>
        <v>183.80442804428046</v>
      </c>
      <c r="Q166" t="str">
        <f>LEFT(N166,SEARCH("/",N166,1)-1)</f>
        <v>photography</v>
      </c>
      <c r="R166" t="str">
        <f>RIGHT(N166,LEN(N166)-SEARCH("/",N166,1))</f>
        <v>photobooks</v>
      </c>
      <c r="S166" s="14">
        <f>INT((((J166/60)/60)/24)+DATE(1970,1,1))</f>
        <v>42152</v>
      </c>
      <c r="T166" s="14">
        <f>INT((((I166/60)/60)/24)+DATE(1970,1,1))</f>
        <v>42182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9">
        <f>+E167/D167*100</f>
        <v>165.29333333333335</v>
      </c>
      <c r="P167" s="11">
        <f>AVERAGE(E167/L167)</f>
        <v>59.961305925030231</v>
      </c>
      <c r="Q167" t="str">
        <f>LEFT(N167,SEARCH("/",N167,1)-1)</f>
        <v>film &amp; video</v>
      </c>
      <c r="R167" t="str">
        <f>RIGHT(N167,LEN(N167)-SEARCH("/",N167,1))</f>
        <v>television</v>
      </c>
      <c r="S167" s="14">
        <f>INT((((J167/60)/60)/24)+DATE(1970,1,1))</f>
        <v>41791</v>
      </c>
      <c r="T167" s="14">
        <f>INT((((I167/60)/60)/24)+DATE(1970,1,1))</f>
        <v>41836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9">
        <f>+E168/D168*100</f>
        <v>493.21000000000004</v>
      </c>
      <c r="P168" s="11">
        <f>AVERAGE(E168/L168)</f>
        <v>69.760961810466767</v>
      </c>
      <c r="Q168" t="str">
        <f>LEFT(N168,SEARCH("/",N168,1)-1)</f>
        <v>technology</v>
      </c>
      <c r="R168" t="str">
        <f>RIGHT(N168,LEN(N168)-SEARCH("/",N168,1))</f>
        <v>hardware</v>
      </c>
      <c r="S168" s="14">
        <f>INT((((J168/60)/60)/24)+DATE(1970,1,1))</f>
        <v>42198</v>
      </c>
      <c r="T168" s="14">
        <f>INT((((I168/60)/60)/24)+DATE(1970,1,1))</f>
        <v>42223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9">
        <f>+E169/D169*100</f>
        <v>196.4</v>
      </c>
      <c r="P169" s="11">
        <f>AVERAGE(E169/L169)</f>
        <v>35.997067448680355</v>
      </c>
      <c r="Q169" t="str">
        <f>LEFT(N169,SEARCH("/",N169,1)-1)</f>
        <v>technology</v>
      </c>
      <c r="R169" t="str">
        <f>RIGHT(N169,LEN(N169)-SEARCH("/",N169,1))</f>
        <v>hardware</v>
      </c>
      <c r="S169" s="14">
        <f>INT((((J169/60)/60)/24)+DATE(1970,1,1))</f>
        <v>41783</v>
      </c>
      <c r="T169" s="14">
        <f>INT((((I169/60)/60)/24)+DATE(1970,1,1))</f>
        <v>41843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9">
        <f>+E170/D170*100</f>
        <v>100.90416666666667</v>
      </c>
      <c r="P170" s="11">
        <f>AVERAGE(E170/L170)</f>
        <v>526.45652173913038</v>
      </c>
      <c r="Q170" t="str">
        <f>LEFT(N170,SEARCH("/",N170,1)-1)</f>
        <v>music</v>
      </c>
      <c r="R170" t="str">
        <f>RIGHT(N170,LEN(N170)-SEARCH("/",N170,1))</f>
        <v>indie rock</v>
      </c>
      <c r="S170" s="14">
        <f>INT((((J170/60)/60)/24)+DATE(1970,1,1))</f>
        <v>41136</v>
      </c>
      <c r="T170" s="14">
        <f>INT((((I170/60)/60)/24)+DATE(1970,1,1))</f>
        <v>41184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9">
        <f>+E171/D171*100</f>
        <v>108.42485875706214</v>
      </c>
      <c r="P171" s="11">
        <f>AVERAGE(E171/L171)</f>
        <v>149.46417445482865</v>
      </c>
      <c r="Q171" t="str">
        <f>LEFT(N171,SEARCH("/",N171,1)-1)</f>
        <v>publishing</v>
      </c>
      <c r="R171" t="str">
        <f>RIGHT(N171,LEN(N171)-SEARCH("/",N171,1))</f>
        <v>radio &amp; podcasts</v>
      </c>
      <c r="S171" s="14">
        <f>INT((((J171/60)/60)/24)+DATE(1970,1,1))</f>
        <v>41290</v>
      </c>
      <c r="T171" s="14">
        <f>INT((((I171/60)/60)/24)+DATE(1970,1,1))</f>
        <v>41320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9">
        <f>+E172/D172*100</f>
        <v>119.16249999999999</v>
      </c>
      <c r="P172" s="11">
        <f>AVERAGE(E172/L172)</f>
        <v>151.31746031746033</v>
      </c>
      <c r="Q172" t="str">
        <f>LEFT(N172,SEARCH("/",N172,1)-1)</f>
        <v>technology</v>
      </c>
      <c r="R172" t="str">
        <f>RIGHT(N172,LEN(N172)-SEARCH("/",N172,1))</f>
        <v>wearables</v>
      </c>
      <c r="S172" s="14">
        <f>INT((((J172/60)/60)/24)+DATE(1970,1,1))</f>
        <v>42199</v>
      </c>
      <c r="T172" s="14">
        <f>INT((((I172/60)/60)/24)+DATE(1970,1,1))</f>
        <v>42229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9">
        <f>+E173/D173*100</f>
        <v>473.27000000000004</v>
      </c>
      <c r="P173" s="11">
        <f>AVERAGE(E173/L173)</f>
        <v>278.39411764705881</v>
      </c>
      <c r="Q173" t="str">
        <f>LEFT(N173,SEARCH("/",N173,1)-1)</f>
        <v>technology</v>
      </c>
      <c r="R173" t="str">
        <f>RIGHT(N173,LEN(N173)-SEARCH("/",N173,1))</f>
        <v>hardware</v>
      </c>
      <c r="S173" s="14">
        <f>INT((((J173/60)/60)/24)+DATE(1970,1,1))</f>
        <v>42115</v>
      </c>
      <c r="T173" s="14">
        <f>INT((((I173/60)/60)/24)+DATE(1970,1,1))</f>
        <v>42155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9">
        <f>+E174/D174*100</f>
        <v>134.82571428571427</v>
      </c>
      <c r="P174" s="11">
        <f>AVERAGE(E174/L174)</f>
        <v>53.991990846681922</v>
      </c>
      <c r="Q174" t="str">
        <f>LEFT(N174,SEARCH("/",N174,1)-1)</f>
        <v>photography</v>
      </c>
      <c r="R174" t="str">
        <f>RIGHT(N174,LEN(N174)-SEARCH("/",N174,1))</f>
        <v>photobooks</v>
      </c>
      <c r="S174" s="14">
        <f>INT((((J174/60)/60)/24)+DATE(1970,1,1))</f>
        <v>42275</v>
      </c>
      <c r="T174" s="14">
        <f>INT((((I174/60)/60)/24)+DATE(1970,1,1))</f>
        <v>42300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9">
        <f>+E175/D175*100</f>
        <v>62.765333333333331</v>
      </c>
      <c r="P175" s="11">
        <f>AVERAGE(E175/L175)</f>
        <v>48.281025641025643</v>
      </c>
      <c r="Q175" t="str">
        <f>LEFT(N175,SEARCH("/",N175,1)-1)</f>
        <v>games</v>
      </c>
      <c r="R175" t="str">
        <f>RIGHT(N175,LEN(N175)-SEARCH("/",N175,1))</f>
        <v>video games</v>
      </c>
      <c r="S175" s="14">
        <f>INT((((J175/60)/60)/24)+DATE(1970,1,1))</f>
        <v>41838</v>
      </c>
      <c r="T175" s="14">
        <f>INT((((I175/60)/60)/24)+DATE(1970,1,1))</f>
        <v>41893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9">
        <f>+E176/D176*100</f>
        <v>233.21535</v>
      </c>
      <c r="P176" s="11">
        <f>AVERAGE(E176/L176)</f>
        <v>44.464318398474738</v>
      </c>
      <c r="Q176" t="str">
        <f>LEFT(N176,SEARCH("/",N176,1)-1)</f>
        <v>theater</v>
      </c>
      <c r="R176" t="str">
        <f>RIGHT(N176,LEN(N176)-SEARCH("/",N176,1))</f>
        <v>spaces</v>
      </c>
      <c r="S176" s="14">
        <f>INT((((J176/60)/60)/24)+DATE(1970,1,1))</f>
        <v>42512</v>
      </c>
      <c r="T176" s="14">
        <f>INT((((I176/60)/60)/24)+DATE(1970,1,1))</f>
        <v>42572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9">
        <f>+E177/D177*100</f>
        <v>102.44597777777777</v>
      </c>
      <c r="P177" s="11">
        <f>AVERAGE(E177/L177)</f>
        <v>231.66175879396985</v>
      </c>
      <c r="Q177" t="str">
        <f>LEFT(N177,SEARCH("/",N177,1)-1)</f>
        <v>theater</v>
      </c>
      <c r="R177" t="str">
        <f>RIGHT(N177,LEN(N177)-SEARCH("/",N177,1))</f>
        <v>musical</v>
      </c>
      <c r="S177" s="14">
        <f>INT((((J177/60)/60)/24)+DATE(1970,1,1))</f>
        <v>41863</v>
      </c>
      <c r="T177" s="14">
        <f>INT((((I177/60)/60)/24)+DATE(1970,1,1))</f>
        <v>41893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9">
        <f>+E178/D178*100</f>
        <v>115.08</v>
      </c>
      <c r="P178" s="11">
        <f>AVERAGE(E178/L178)</f>
        <v>76.72</v>
      </c>
      <c r="Q178" t="str">
        <f>LEFT(N178,SEARCH("/",N178,1)-1)</f>
        <v>publishing</v>
      </c>
      <c r="R178" t="str">
        <f>RIGHT(N178,LEN(N178)-SEARCH("/",N178,1))</f>
        <v>radio &amp; podcasts</v>
      </c>
      <c r="S178" s="14">
        <f>INT((((J178/60)/60)/24)+DATE(1970,1,1))</f>
        <v>40933</v>
      </c>
      <c r="T178" s="14">
        <f>INT((((I178/60)/60)/24)+DATE(1970,1,1))</f>
        <v>40993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9">
        <f>+E179/D179*100</f>
        <v>170.29262962962963</v>
      </c>
      <c r="P179" s="11">
        <f>AVERAGE(E179/L179)</f>
        <v>67.417903225806455</v>
      </c>
      <c r="Q179" t="str">
        <f>LEFT(N179,SEARCH("/",N179,1)-1)</f>
        <v>technology</v>
      </c>
      <c r="R179" t="str">
        <f>RIGHT(N179,LEN(N179)-SEARCH("/",N179,1))</f>
        <v>hardware</v>
      </c>
      <c r="S179" s="14">
        <f>INT((((J179/60)/60)/24)+DATE(1970,1,1))</f>
        <v>41351</v>
      </c>
      <c r="T179" s="14">
        <f>INT((((I179/60)/60)/24)+DATE(1970,1,1))</f>
        <v>41386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9">
        <f>+E180/D180*100</f>
        <v>101.18888888888888</v>
      </c>
      <c r="P180" s="11">
        <f>AVERAGE(E180/L180)</f>
        <v>254.38547486033519</v>
      </c>
      <c r="Q180" t="str">
        <f>LEFT(N180,SEARCH("/",N180,1)-1)</f>
        <v>film &amp; video</v>
      </c>
      <c r="R180" t="str">
        <f>RIGHT(N180,LEN(N180)-SEARCH("/",N180,1))</f>
        <v>documentary</v>
      </c>
      <c r="S180" s="14">
        <f>INT((((J180/60)/60)/24)+DATE(1970,1,1))</f>
        <v>40194</v>
      </c>
      <c r="T180" s="14">
        <f>INT((((I180/60)/60)/24)+DATE(1970,1,1))</f>
        <v>40231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9">
        <f>+E181/D181*100</f>
        <v>112.815</v>
      </c>
      <c r="P181" s="11">
        <f>AVERAGE(E181/L181)</f>
        <v>162.90974729241879</v>
      </c>
      <c r="Q181" t="str">
        <f>LEFT(N181,SEARCH("/",N181,1)-1)</f>
        <v>theater</v>
      </c>
      <c r="R181" t="str">
        <f>RIGHT(N181,LEN(N181)-SEARCH("/",N181,1))</f>
        <v>spaces</v>
      </c>
      <c r="S181" s="14">
        <f>INT((((J181/60)/60)/24)+DATE(1970,1,1))</f>
        <v>41928</v>
      </c>
      <c r="T181" s="14">
        <f>INT((((I181/60)/60)/24)+DATE(1970,1,1))</f>
        <v>41958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9">
        <f>+E182/D182*100</f>
        <v>1801.64</v>
      </c>
      <c r="P182" s="11">
        <f>AVERAGE(E182/L182)</f>
        <v>49.934589800443462</v>
      </c>
      <c r="Q182" t="str">
        <f>LEFT(N182,SEARCH("/",N182,1)-1)</f>
        <v>games</v>
      </c>
      <c r="R182" t="str">
        <f>RIGHT(N182,LEN(N182)-SEARCH("/",N182,1))</f>
        <v>tabletop games</v>
      </c>
      <c r="S182" s="14">
        <f>INT((((J182/60)/60)/24)+DATE(1970,1,1))</f>
        <v>42776</v>
      </c>
      <c r="T182" s="14">
        <f>INT((((I182/60)/60)/24)+DATE(1970,1,1))</f>
        <v>42801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9">
        <f>+E183/D183*100</f>
        <v>178.67599999999999</v>
      </c>
      <c r="P183" s="11">
        <f>AVERAGE(E183/L183)</f>
        <v>282.71518987341773</v>
      </c>
      <c r="Q183" t="str">
        <f>LEFT(N183,SEARCH("/",N183,1)-1)</f>
        <v>technology</v>
      </c>
      <c r="R183" t="str">
        <f>RIGHT(N183,LEN(N183)-SEARCH("/",N183,1))</f>
        <v>hardware</v>
      </c>
      <c r="S183" s="14">
        <f>INT((((J183/60)/60)/24)+DATE(1970,1,1))</f>
        <v>41725</v>
      </c>
      <c r="T183" s="14">
        <f>INT((((I183/60)/60)/24)+DATE(1970,1,1))</f>
        <v>41755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9">
        <f>+E184/D184*100</f>
        <v>111.59049999999999</v>
      </c>
      <c r="P184" s="11">
        <f>AVERAGE(E184/L184)</f>
        <v>117.77361477572559</v>
      </c>
      <c r="Q184" t="str">
        <f>LEFT(N184,SEARCH("/",N184,1)-1)</f>
        <v>film &amp; video</v>
      </c>
      <c r="R184" t="str">
        <f>RIGHT(N184,LEN(N184)-SEARCH("/",N184,1))</f>
        <v>documentary</v>
      </c>
      <c r="S184" s="14">
        <f>INT((((J184/60)/60)/24)+DATE(1970,1,1))</f>
        <v>42292</v>
      </c>
      <c r="T184" s="14">
        <f>INT((((I184/60)/60)/24)+DATE(1970,1,1))</f>
        <v>42322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9">
        <f>+E185/D185*100</f>
        <v>126.82285714285715</v>
      </c>
      <c r="P185" s="11">
        <f>AVERAGE(E185/L185)</f>
        <v>1644</v>
      </c>
      <c r="Q185" t="str">
        <f>LEFT(N185,SEARCH("/",N185,1)-1)</f>
        <v>technology</v>
      </c>
      <c r="R185" t="str">
        <f>RIGHT(N185,LEN(N185)-SEARCH("/",N185,1))</f>
        <v>wearables</v>
      </c>
      <c r="S185" s="14">
        <f>INT((((J185/60)/60)/24)+DATE(1970,1,1))</f>
        <v>41891</v>
      </c>
      <c r="T185" s="14">
        <f>INT((((I185/60)/60)/24)+DATE(1970,1,1))</f>
        <v>41926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9">
        <f>+E186/D186*100</f>
        <v>125.02285714285715</v>
      </c>
      <c r="P186" s="11">
        <f>AVERAGE(E186/L186)</f>
        <v>146.34782608695653</v>
      </c>
      <c r="Q186" t="str">
        <f>LEFT(N186,SEARCH("/",N186,1)-1)</f>
        <v>film &amp; video</v>
      </c>
      <c r="R186" t="str">
        <f>RIGHT(N186,LEN(N186)-SEARCH("/",N186,1))</f>
        <v>documentary</v>
      </c>
      <c r="S186" s="14">
        <f>INT((((J186/60)/60)/24)+DATE(1970,1,1))</f>
        <v>42772</v>
      </c>
      <c r="T186" s="14">
        <f>INT((((I186/60)/60)/24)+DATE(1970,1,1))</f>
        <v>42802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9">
        <f>+E187/D187*100</f>
        <v>127.34117647058822</v>
      </c>
      <c r="P187" s="11">
        <f>AVERAGE(E187/L187)</f>
        <v>44.912863070539416</v>
      </c>
      <c r="Q187" t="str">
        <f>LEFT(N187,SEARCH("/",N187,1)-1)</f>
        <v>film &amp; video</v>
      </c>
      <c r="R187" t="str">
        <f>RIGHT(N187,LEN(N187)-SEARCH("/",N187,1))</f>
        <v>documentary</v>
      </c>
      <c r="S187" s="14">
        <f>INT((((J187/60)/60)/24)+DATE(1970,1,1))</f>
        <v>42427</v>
      </c>
      <c r="T187" s="14">
        <f>INT((((I187/60)/60)/24)+DATE(1970,1,1))</f>
        <v>42467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9">
        <f>+E188/D188*100</f>
        <v>143.45666666666668</v>
      </c>
      <c r="P188" s="11">
        <f>AVERAGE(E188/L188)</f>
        <v>114.76533333333333</v>
      </c>
      <c r="Q188" t="str">
        <f>LEFT(N188,SEARCH("/",N188,1)-1)</f>
        <v>technology</v>
      </c>
      <c r="R188" t="str">
        <f>RIGHT(N188,LEN(N188)-SEARCH("/",N188,1))</f>
        <v>hardware</v>
      </c>
      <c r="S188" s="14">
        <f>INT((((J188/60)/60)/24)+DATE(1970,1,1))</f>
        <v>42361</v>
      </c>
      <c r="T188" s="14">
        <f>INT((((I188/60)/60)/24)+DATE(1970,1,1))</f>
        <v>42400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9">
        <f>+E189/D189*100</f>
        <v>21.5075</v>
      </c>
      <c r="P189" s="11">
        <f>AVERAGE(E189/L189)</f>
        <v>1536.25</v>
      </c>
      <c r="Q189" t="str">
        <f>LEFT(N189,SEARCH("/",N189,1)-1)</f>
        <v>technology</v>
      </c>
      <c r="R189" t="str">
        <f>RIGHT(N189,LEN(N189)-SEARCH("/",N189,1))</f>
        <v>wearables</v>
      </c>
      <c r="S189" s="14">
        <f>INT((((J189/60)/60)/24)+DATE(1970,1,1))</f>
        <v>42527</v>
      </c>
      <c r="T189" s="14">
        <f>INT((((I189/60)/60)/24)+DATE(1970,1,1))</f>
        <v>42557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9">
        <f>+E190/D190*100</f>
        <v>106.60499999999999</v>
      </c>
      <c r="P190" s="11">
        <f>AVERAGE(E190/L190)</f>
        <v>97.356164383561648</v>
      </c>
      <c r="Q190" t="str">
        <f>LEFT(N190,SEARCH("/",N190,1)-1)</f>
        <v>film &amp; video</v>
      </c>
      <c r="R190" t="str">
        <f>RIGHT(N190,LEN(N190)-SEARCH("/",N190,1))</f>
        <v>documentary</v>
      </c>
      <c r="S190" s="14">
        <f>INT((((J190/60)/60)/24)+DATE(1970,1,1))</f>
        <v>42507</v>
      </c>
      <c r="T190" s="14">
        <f>INT((((I190/60)/60)/24)+DATE(1970,1,1))</f>
        <v>42538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9">
        <f>+E191/D191*100</f>
        <v>105.77749999999999</v>
      </c>
      <c r="P191" s="11">
        <f>AVERAGE(E191/L191)</f>
        <v>104.99007444168734</v>
      </c>
      <c r="Q191" t="str">
        <f>LEFT(N191,SEARCH("/",N191,1)-1)</f>
        <v>food</v>
      </c>
      <c r="R191" t="str">
        <f>RIGHT(N191,LEN(N191)-SEARCH("/",N191,1))</f>
        <v>small batch</v>
      </c>
      <c r="S191" s="14">
        <f>INT((((J191/60)/60)/24)+DATE(1970,1,1))</f>
        <v>42643</v>
      </c>
      <c r="T191" s="14">
        <f>INT((((I191/60)/60)/24)+DATE(1970,1,1))</f>
        <v>42673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9">
        <f>+E192/D192*100</f>
        <v>8.4172840000000004</v>
      </c>
      <c r="P192" s="11">
        <f>AVERAGE(E192/L192)</f>
        <v>78.666205607476627</v>
      </c>
      <c r="Q192" t="str">
        <f>LEFT(N192,SEARCH("/",N192,1)-1)</f>
        <v>technology</v>
      </c>
      <c r="R192" t="str">
        <f>RIGHT(N192,LEN(N192)-SEARCH("/",N192,1))</f>
        <v>space exploration</v>
      </c>
      <c r="S192" s="14">
        <f>INT((((J192/60)/60)/24)+DATE(1970,1,1))</f>
        <v>42226</v>
      </c>
      <c r="T192" s="14">
        <f>INT((((I192/60)/60)/24)+DATE(1970,1,1))</f>
        <v>42256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9">
        <f>+E193/D193*100</f>
        <v>11.985714285714286</v>
      </c>
      <c r="P193" s="11">
        <f>AVERAGE(E193/L193)</f>
        <v>2796.6666666666665</v>
      </c>
      <c r="Q193" t="str">
        <f>LEFT(N193,SEARCH("/",N193,1)-1)</f>
        <v>theater</v>
      </c>
      <c r="R193" t="str">
        <f>RIGHT(N193,LEN(N193)-SEARCH("/",N193,1))</f>
        <v>spaces</v>
      </c>
      <c r="S193" s="14">
        <f>INT((((J193/60)/60)/24)+DATE(1970,1,1))</f>
        <v>42531</v>
      </c>
      <c r="T193" s="14">
        <f>INT((((I193/60)/60)/24)+DATE(1970,1,1))</f>
        <v>42561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9">
        <f>+E194/D194*100</f>
        <v>104.62615</v>
      </c>
      <c r="P194" s="11">
        <f>AVERAGE(E194/L194)</f>
        <v>55.066394736842106</v>
      </c>
      <c r="Q194" t="str">
        <f>LEFT(N194,SEARCH("/",N194,1)-1)</f>
        <v>film &amp; video</v>
      </c>
      <c r="R194" t="str">
        <f>RIGHT(N194,LEN(N194)-SEARCH("/",N194,1))</f>
        <v>documentary</v>
      </c>
      <c r="S194" s="14">
        <f>INT((((J194/60)/60)/24)+DATE(1970,1,1))</f>
        <v>40904</v>
      </c>
      <c r="T194" s="14">
        <f>INT((((I194/60)/60)/24)+DATE(1970,1,1))</f>
        <v>40929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9">
        <f>+E195/D195*100</f>
        <v>103.75000000000001</v>
      </c>
      <c r="P195" s="11">
        <f>AVERAGE(E195/L195)</f>
        <v>922.22222222222217</v>
      </c>
      <c r="Q195" t="str">
        <f>LEFT(N195,SEARCH("/",N195,1)-1)</f>
        <v>theater</v>
      </c>
      <c r="R195" t="str">
        <f>RIGHT(N195,LEN(N195)-SEARCH("/",N195,1))</f>
        <v>spaces</v>
      </c>
      <c r="S195" s="14">
        <f>INT((((J195/60)/60)/24)+DATE(1970,1,1))</f>
        <v>42756</v>
      </c>
      <c r="T195" s="14">
        <f>INT((((I195/60)/60)/24)+DATE(1970,1,1))</f>
        <v>42816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9">
        <f>+E196/D196*100</f>
        <v>112.63736263736264</v>
      </c>
      <c r="P196" s="11">
        <f>AVERAGE(E196/L196)</f>
        <v>109.04255319148936</v>
      </c>
      <c r="Q196" t="str">
        <f>LEFT(N196,SEARCH("/",N196,1)-1)</f>
        <v>film &amp; video</v>
      </c>
      <c r="R196" t="str">
        <f>RIGHT(N196,LEN(N196)-SEARCH("/",N196,1))</f>
        <v>documentary</v>
      </c>
      <c r="S196" s="14">
        <f>INT((((J196/60)/60)/24)+DATE(1970,1,1))</f>
        <v>41949</v>
      </c>
      <c r="T196" s="14">
        <f>INT((((I196/60)/60)/24)+DATE(1970,1,1))</f>
        <v>41994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9">
        <f>+E197/D197*100</f>
        <v>20.424999999999997</v>
      </c>
      <c r="P197" s="11">
        <f>AVERAGE(E197/L197)</f>
        <v>202.22772277227722</v>
      </c>
      <c r="Q197" t="str">
        <f>LEFT(N197,SEARCH("/",N197,1)-1)</f>
        <v>theater</v>
      </c>
      <c r="R197" t="str">
        <f>RIGHT(N197,LEN(N197)-SEARCH("/",N197,1))</f>
        <v>spaces</v>
      </c>
      <c r="S197" s="14">
        <f>INT((((J197/60)/60)/24)+DATE(1970,1,1))</f>
        <v>42334</v>
      </c>
      <c r="T197" s="14">
        <f>INT((((I197/60)/60)/24)+DATE(1970,1,1))</f>
        <v>42354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9">
        <f>+E198/D198*100</f>
        <v>116.25714285714285</v>
      </c>
      <c r="P198" s="11">
        <f>AVERAGE(E198/L198)</f>
        <v>246.60606060606059</v>
      </c>
      <c r="Q198" t="str">
        <f>LEFT(N198,SEARCH("/",N198,1)-1)</f>
        <v>film &amp; video</v>
      </c>
      <c r="R198" t="str">
        <f>RIGHT(N198,LEN(N198)-SEARCH("/",N198,1))</f>
        <v>documentary</v>
      </c>
      <c r="S198" s="14">
        <f>INT((((J198/60)/60)/24)+DATE(1970,1,1))</f>
        <v>41943</v>
      </c>
      <c r="T198" s="14">
        <f>INT((((I198/60)/60)/24)+DATE(1970,1,1))</f>
        <v>41974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9">
        <f>+E199/D199*100</f>
        <v>150.34814814814814</v>
      </c>
      <c r="P199" s="11">
        <f>AVERAGE(E199/L199)</f>
        <v>97.816867469879512</v>
      </c>
      <c r="Q199" t="str">
        <f>LEFT(N199,SEARCH("/",N199,1)-1)</f>
        <v>film &amp; video</v>
      </c>
      <c r="R199" t="str">
        <f>RIGHT(N199,LEN(N199)-SEARCH("/",N199,1))</f>
        <v>documentary</v>
      </c>
      <c r="S199" s="14">
        <f>INT((((J199/60)/60)/24)+DATE(1970,1,1))</f>
        <v>41164</v>
      </c>
      <c r="T199" s="14">
        <f>INT((((I199/60)/60)/24)+DATE(1970,1,1))</f>
        <v>41194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9">
        <f>+E200/D200*100</f>
        <v>202.51495</v>
      </c>
      <c r="P200" s="11">
        <f>AVERAGE(E200/L200)</f>
        <v>130.23469453376205</v>
      </c>
      <c r="Q200" t="str">
        <f>LEFT(N200,SEARCH("/",N200,1)-1)</f>
        <v>food</v>
      </c>
      <c r="R200" t="str">
        <f>RIGHT(N200,LEN(N200)-SEARCH("/",N200,1))</f>
        <v>small batch</v>
      </c>
      <c r="S200" s="14">
        <f>INT((((J200/60)/60)/24)+DATE(1970,1,1))</f>
        <v>41836</v>
      </c>
      <c r="T200" s="14">
        <f>INT((((I200/60)/60)/24)+DATE(1970,1,1))</f>
        <v>41866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9">
        <f>+E201/D201*100</f>
        <v>40.404000000000003</v>
      </c>
      <c r="P201" s="11">
        <f>AVERAGE(E201/L201)</f>
        <v>162.91935483870967</v>
      </c>
      <c r="Q201" t="str">
        <f>LEFT(N201,SEARCH("/",N201,1)-1)</f>
        <v>technology</v>
      </c>
      <c r="R201" t="str">
        <f>RIGHT(N201,LEN(N201)-SEARCH("/",N201,1))</f>
        <v>wearables</v>
      </c>
      <c r="S201" s="14">
        <f>INT((((J201/60)/60)/24)+DATE(1970,1,1))</f>
        <v>42278</v>
      </c>
      <c r="T201" s="14">
        <f>INT((((I201/60)/60)/24)+DATE(1970,1,1))</f>
        <v>42314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9">
        <f>+E202/D202*100</f>
        <v>183.44090909090909</v>
      </c>
      <c r="P202" s="11">
        <f>AVERAGE(E202/L202)</f>
        <v>159.51383399209487</v>
      </c>
      <c r="Q202" t="str">
        <f>LEFT(N202,SEARCH("/",N202,1)-1)</f>
        <v>film &amp; video</v>
      </c>
      <c r="R202" t="str">
        <f>RIGHT(N202,LEN(N202)-SEARCH("/",N202,1))</f>
        <v>television</v>
      </c>
      <c r="S202" s="14">
        <f>INT((((J202/60)/60)/24)+DATE(1970,1,1))</f>
        <v>42032</v>
      </c>
      <c r="T202" s="14">
        <f>INT((((I202/60)/60)/24)+DATE(1970,1,1))</f>
        <v>42062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9">
        <f>+E203/D203*100</f>
        <v>322.24</v>
      </c>
      <c r="P203" s="11">
        <f>AVERAGE(E203/L203)</f>
        <v>56.414565826330531</v>
      </c>
      <c r="Q203" t="str">
        <f>LEFT(N203,SEARCH("/",N203,1)-1)</f>
        <v>photography</v>
      </c>
      <c r="R203" t="str">
        <f>RIGHT(N203,LEN(N203)-SEARCH("/",N203,1))</f>
        <v>photobooks</v>
      </c>
      <c r="S203" s="14">
        <f>INT((((J203/60)/60)/24)+DATE(1970,1,1))</f>
        <v>42072</v>
      </c>
      <c r="T203" s="14">
        <f>INT((((I203/60)/60)/24)+DATE(1970,1,1))</f>
        <v>42102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9">
        <f>+E204/D204*100</f>
        <v>100.38249999999999</v>
      </c>
      <c r="P204" s="11">
        <f>AVERAGE(E204/L204)</f>
        <v>550.04109589041093</v>
      </c>
      <c r="Q204" t="str">
        <f>LEFT(N204,SEARCH("/",N204,1)-1)</f>
        <v>theater</v>
      </c>
      <c r="R204" t="str">
        <f>RIGHT(N204,LEN(N204)-SEARCH("/",N204,1))</f>
        <v>plays</v>
      </c>
      <c r="S204" s="14">
        <f>INT((((J204/60)/60)/24)+DATE(1970,1,1))</f>
        <v>41887</v>
      </c>
      <c r="T204" s="14">
        <f>INT((((I204/60)/60)/24)+DATE(1970,1,1))</f>
        <v>41917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9">
        <f>+E205/D205*100</f>
        <v>819.18387755102037</v>
      </c>
      <c r="P205" s="11">
        <f>AVERAGE(E205/L205)</f>
        <v>152.62361216730039</v>
      </c>
      <c r="Q205" t="str">
        <f>LEFT(N205,SEARCH("/",N205,1)-1)</f>
        <v>technology</v>
      </c>
      <c r="R205" t="str">
        <f>RIGHT(N205,LEN(N205)-SEARCH("/",N205,1))</f>
        <v>hardware</v>
      </c>
      <c r="S205" s="14">
        <f>INT((((J205/60)/60)/24)+DATE(1970,1,1))</f>
        <v>41069</v>
      </c>
      <c r="T205" s="14">
        <f>INT((((I205/60)/60)/24)+DATE(1970,1,1))</f>
        <v>41099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9">
        <f>+E206/D206*100</f>
        <v>42.188421052631583</v>
      </c>
      <c r="P206" s="11">
        <f>AVERAGE(E206/L206)</f>
        <v>364.35454545454547</v>
      </c>
      <c r="Q206" t="str">
        <f>LEFT(N206,SEARCH("/",N206,1)-1)</f>
        <v>technology</v>
      </c>
      <c r="R206" t="str">
        <f>RIGHT(N206,LEN(N206)-SEARCH("/",N206,1))</f>
        <v>wearables</v>
      </c>
      <c r="S206" s="14">
        <f>INT((((J206/60)/60)/24)+DATE(1970,1,1))</f>
        <v>42740</v>
      </c>
      <c r="T206" s="14">
        <f>INT((((I206/60)/60)/24)+DATE(1970,1,1))</f>
        <v>42786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9">
        <f>+E207/D207*100</f>
        <v>106.81333333333333</v>
      </c>
      <c r="P207" s="11">
        <f>AVERAGE(E207/L207)</f>
        <v>170.44680851063831</v>
      </c>
      <c r="Q207" t="str">
        <f>LEFT(N207,SEARCH("/",N207,1)-1)</f>
        <v>photography</v>
      </c>
      <c r="R207" t="str">
        <f>RIGHT(N207,LEN(N207)-SEARCH("/",N207,1))</f>
        <v>photobooks</v>
      </c>
      <c r="S207" s="14">
        <f>INT((((J207/60)/60)/24)+DATE(1970,1,1))</f>
        <v>42493</v>
      </c>
      <c r="T207" s="14">
        <f>INT((((I207/60)/60)/24)+DATE(1970,1,1))</f>
        <v>42528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9">
        <f>+E208/D208*100</f>
        <v>114.40928571428573</v>
      </c>
      <c r="P208" s="11">
        <f>AVERAGE(E208/L208)</f>
        <v>119.17633928571429</v>
      </c>
      <c r="Q208" t="str">
        <f>LEFT(N208,SEARCH("/",N208,1)-1)</f>
        <v>theater</v>
      </c>
      <c r="R208" t="str">
        <f>RIGHT(N208,LEN(N208)-SEARCH("/",N208,1))</f>
        <v>plays</v>
      </c>
      <c r="S208" s="14">
        <f>INT((((J208/60)/60)/24)+DATE(1970,1,1))</f>
        <v>42480</v>
      </c>
      <c r="T208" s="14">
        <f>INT((((I208/60)/60)/24)+DATE(1970,1,1))</f>
        <v>42504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9">
        <f>+E209/D209*100</f>
        <v>113.59142857142857</v>
      </c>
      <c r="P209" s="11">
        <f>AVERAGE(E209/L209)</f>
        <v>64.020933977455712</v>
      </c>
      <c r="Q209" t="str">
        <f>LEFT(N209,SEARCH("/",N209,1)-1)</f>
        <v>technology</v>
      </c>
      <c r="R209" t="str">
        <f>RIGHT(N209,LEN(N209)-SEARCH("/",N209,1))</f>
        <v>hardware</v>
      </c>
      <c r="S209" s="14">
        <f>INT((((J209/60)/60)/24)+DATE(1970,1,1))</f>
        <v>41731</v>
      </c>
      <c r="T209" s="14">
        <f>INT((((I209/60)/60)/24)+DATE(1970,1,1))</f>
        <v>41761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9">
        <f>+E210/D210*100</f>
        <v>661.55466666666666</v>
      </c>
      <c r="P210" s="11">
        <f>AVERAGE(E210/L210)</f>
        <v>43.333275109170302</v>
      </c>
      <c r="Q210" t="str">
        <f>LEFT(N210,SEARCH("/",N210,1)-1)</f>
        <v>publishing</v>
      </c>
      <c r="R210" t="str">
        <f>RIGHT(N210,LEN(N210)-SEARCH("/",N210,1))</f>
        <v>radio &amp; podcasts</v>
      </c>
      <c r="S210" s="14">
        <f>INT((((J210/60)/60)/24)+DATE(1970,1,1))</f>
        <v>40766</v>
      </c>
      <c r="T210" s="14">
        <f>INT((((I210/60)/60)/24)+DATE(1970,1,1))</f>
        <v>40796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9">
        <f>+E211/D211*100</f>
        <v>403.57653061224488</v>
      </c>
      <c r="P211" s="11">
        <f>AVERAGE(E211/L211)</f>
        <v>82.396874999999994</v>
      </c>
      <c r="Q211" t="str">
        <f>LEFT(N211,SEARCH("/",N211,1)-1)</f>
        <v>games</v>
      </c>
      <c r="R211" t="str">
        <f>RIGHT(N211,LEN(N211)-SEARCH("/",N211,1))</f>
        <v>tabletop games</v>
      </c>
      <c r="S211" s="14">
        <f>INT((((J211/60)/60)/24)+DATE(1970,1,1))</f>
        <v>42234</v>
      </c>
      <c r="T211" s="14">
        <f>INT((((I211/60)/60)/24)+DATE(1970,1,1))</f>
        <v>42264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9">
        <f>+E212/D212*100</f>
        <v>131.66833333333335</v>
      </c>
      <c r="P212" s="11">
        <f>AVERAGE(E212/L212)</f>
        <v>46.580778301886795</v>
      </c>
      <c r="Q212" t="str">
        <f>LEFT(N212,SEARCH("/",N212,1)-1)</f>
        <v>technology</v>
      </c>
      <c r="R212" t="str">
        <f>RIGHT(N212,LEN(N212)-SEARCH("/",N212,1))</f>
        <v>hardware</v>
      </c>
      <c r="S212" s="14">
        <f>INT((((J212/60)/60)/24)+DATE(1970,1,1))</f>
        <v>41738</v>
      </c>
      <c r="T212" s="14">
        <f>INT((((I212/60)/60)/24)+DATE(1970,1,1))</f>
        <v>41768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9">
        <f>+E213/D213*100</f>
        <v>786.0802000000001</v>
      </c>
      <c r="P213" s="11">
        <f>AVERAGE(E213/L213)</f>
        <v>71.592003642987251</v>
      </c>
      <c r="Q213" t="str">
        <f>LEFT(N213,SEARCH("/",N213,1)-1)</f>
        <v>photography</v>
      </c>
      <c r="R213" t="str">
        <f>RIGHT(N213,LEN(N213)-SEARCH("/",N213,1))</f>
        <v>photobooks</v>
      </c>
      <c r="S213" s="14">
        <f>INT((((J213/60)/60)/24)+DATE(1970,1,1))</f>
        <v>41759</v>
      </c>
      <c r="T213" s="14">
        <f>INT((((I213/60)/60)/24)+DATE(1970,1,1))</f>
        <v>41789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9">
        <f>+E214/D214*100</f>
        <v>112.29714285714284</v>
      </c>
      <c r="P214" s="11">
        <f>AVERAGE(E214/L214)</f>
        <v>149.44486692015209</v>
      </c>
      <c r="Q214" t="str">
        <f>LEFT(N214,SEARCH("/",N214,1)-1)</f>
        <v>theater</v>
      </c>
      <c r="R214" t="str">
        <f>RIGHT(N214,LEN(N214)-SEARCH("/",N214,1))</f>
        <v>spaces</v>
      </c>
      <c r="S214" s="14">
        <f>INT((((J214/60)/60)/24)+DATE(1970,1,1))</f>
        <v>41899</v>
      </c>
      <c r="T214" s="14">
        <f>INT((((I214/60)/60)/24)+DATE(1970,1,1))</f>
        <v>41928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9">
        <f>+E215/D215*100</f>
        <v>269.91034482758624</v>
      </c>
      <c r="P215" s="11">
        <f>AVERAGE(E215/L215)</f>
        <v>76.439453125</v>
      </c>
      <c r="Q215" t="str">
        <f>LEFT(N215,SEARCH("/",N215,1)-1)</f>
        <v>photography</v>
      </c>
      <c r="R215" t="str">
        <f>RIGHT(N215,LEN(N215)-SEARCH("/",N215,1))</f>
        <v>photobooks</v>
      </c>
      <c r="S215" s="14">
        <f>INT((((J215/60)/60)/24)+DATE(1970,1,1))</f>
        <v>42326</v>
      </c>
      <c r="T215" s="14">
        <f>INT((((I215/60)/60)/24)+DATE(1970,1,1))</f>
        <v>42356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9">
        <f>+E216/D216*100</f>
        <v>326.0916666666667</v>
      </c>
      <c r="P216" s="11">
        <f>AVERAGE(E216/L216)</f>
        <v>80.022494887525568</v>
      </c>
      <c r="Q216" t="str">
        <f>LEFT(N216,SEARCH("/",N216,1)-1)</f>
        <v>technology</v>
      </c>
      <c r="R216" t="str">
        <f>RIGHT(N216,LEN(N216)-SEARCH("/",N216,1))</f>
        <v>space exploration</v>
      </c>
      <c r="S216" s="14">
        <f>INT((((J216/60)/60)/24)+DATE(1970,1,1))</f>
        <v>41915</v>
      </c>
      <c r="T216" s="14">
        <f>INT((((I216/60)/60)/24)+DATE(1970,1,1))</f>
        <v>41955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9">
        <f>+E217/D217*100</f>
        <v>111.07699999999998</v>
      </c>
      <c r="P217" s="11">
        <f>AVERAGE(E217/L217)</f>
        <v>109.82189265536722</v>
      </c>
      <c r="Q217" t="str">
        <f>LEFT(N217,SEARCH("/",N217,1)-1)</f>
        <v>film &amp; video</v>
      </c>
      <c r="R217" t="str">
        <f>RIGHT(N217,LEN(N217)-SEARCH("/",N217,1))</f>
        <v>documentary</v>
      </c>
      <c r="S217" s="14">
        <f>INT((((J217/60)/60)/24)+DATE(1970,1,1))</f>
        <v>41936</v>
      </c>
      <c r="T217" s="14">
        <f>INT((((I217/60)/60)/24)+DATE(1970,1,1))</f>
        <v>41966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9">
        <f>+E218/D218*100</f>
        <v>154.97535999999999</v>
      </c>
      <c r="P218" s="11">
        <f>AVERAGE(E218/L218)</f>
        <v>82.963254817987149</v>
      </c>
      <c r="Q218" t="str">
        <f>LEFT(N218,SEARCH("/",N218,1)-1)</f>
        <v>music</v>
      </c>
      <c r="R218" t="str">
        <f>RIGHT(N218,LEN(N218)-SEARCH("/",N218,1))</f>
        <v>rock</v>
      </c>
      <c r="S218" s="14">
        <f>INT((((J218/60)/60)/24)+DATE(1970,1,1))</f>
        <v>41116</v>
      </c>
      <c r="T218" s="14">
        <f>INT((((I218/60)/60)/24)+DATE(1970,1,1))</f>
        <v>41151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9">
        <f>+E219/D219*100</f>
        <v>101.31578947368421</v>
      </c>
      <c r="P219" s="11">
        <f>AVERAGE(E219/L219)</f>
        <v>287.31343283582089</v>
      </c>
      <c r="Q219" t="str">
        <f>LEFT(N219,SEARCH("/",N219,1)-1)</f>
        <v>film &amp; video</v>
      </c>
      <c r="R219" t="str">
        <f>RIGHT(N219,LEN(N219)-SEARCH("/",N219,1))</f>
        <v>documentary</v>
      </c>
      <c r="S219" s="14">
        <f>INT((((J219/60)/60)/24)+DATE(1970,1,1))</f>
        <v>41019</v>
      </c>
      <c r="T219" s="14">
        <f>INT((((I219/60)/60)/24)+DATE(1970,1,1))</f>
        <v>41049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9">
        <f>+E220/D220*100</f>
        <v>108.80768571428572</v>
      </c>
      <c r="P220" s="11">
        <f>AVERAGE(E220/L220)</f>
        <v>66.346149825783982</v>
      </c>
      <c r="Q220" t="str">
        <f>LEFT(N220,SEARCH("/",N220,1)-1)</f>
        <v>film &amp; video</v>
      </c>
      <c r="R220" t="str">
        <f>RIGHT(N220,LEN(N220)-SEARCH("/",N220,1))</f>
        <v>television</v>
      </c>
      <c r="S220" s="14">
        <f>INT((((J220/60)/60)/24)+DATE(1970,1,1))</f>
        <v>42229</v>
      </c>
      <c r="T220" s="14">
        <f>INT((((I220/60)/60)/24)+DATE(1970,1,1))</f>
        <v>42262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9">
        <f>+E221/D221*100</f>
        <v>253.29333333333332</v>
      </c>
      <c r="P221" s="11">
        <f>AVERAGE(E221/L221)</f>
        <v>121</v>
      </c>
      <c r="Q221" t="str">
        <f>LEFT(N221,SEARCH("/",N221,1)-1)</f>
        <v>photography</v>
      </c>
      <c r="R221" t="str">
        <f>RIGHT(N221,LEN(N221)-SEARCH("/",N221,1))</f>
        <v>photobooks</v>
      </c>
      <c r="S221" s="14">
        <f>INT((((J221/60)/60)/24)+DATE(1970,1,1))</f>
        <v>42503</v>
      </c>
      <c r="T221" s="14">
        <f>INT((((I221/60)/60)/24)+DATE(1970,1,1))</f>
        <v>42534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9">
        <f>+E222/D222*100</f>
        <v>106.72648571428572</v>
      </c>
      <c r="P222" s="11">
        <f>AVERAGE(E222/L222)</f>
        <v>66.70405357142856</v>
      </c>
      <c r="Q222" t="str">
        <f>LEFT(N222,SEARCH("/",N222,1)-1)</f>
        <v>film &amp; video</v>
      </c>
      <c r="R222" t="str">
        <f>RIGHT(N222,LEN(N222)-SEARCH("/",N222,1))</f>
        <v>documentary</v>
      </c>
      <c r="S222" s="14">
        <f>INT((((J222/60)/60)/24)+DATE(1970,1,1))</f>
        <v>42479</v>
      </c>
      <c r="T222" s="14">
        <f>INT((((I222/60)/60)/24)+DATE(1970,1,1))</f>
        <v>42509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9">
        <f>+E223/D223*100</f>
        <v>123.68010000000001</v>
      </c>
      <c r="P223" s="11">
        <f>AVERAGE(E223/L223)</f>
        <v>194.26193717277485</v>
      </c>
      <c r="Q223" t="str">
        <f>LEFT(N223,SEARCH("/",N223,1)-1)</f>
        <v>technology</v>
      </c>
      <c r="R223" t="str">
        <f>RIGHT(N223,LEN(N223)-SEARCH("/",N223,1))</f>
        <v>hardware</v>
      </c>
      <c r="S223" s="14">
        <f>INT((((J223/60)/60)/24)+DATE(1970,1,1))</f>
        <v>41535</v>
      </c>
      <c r="T223" s="14">
        <f>INT((((I223/60)/60)/24)+DATE(1970,1,1))</f>
        <v>41563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9">
        <f>+E224/D224*100</f>
        <v>103.09142857142857</v>
      </c>
      <c r="P224" s="11">
        <f>AVERAGE(E224/L224)</f>
        <v>133.14391143911439</v>
      </c>
      <c r="Q224" t="str">
        <f>LEFT(N224,SEARCH("/",N224,1)-1)</f>
        <v>film &amp; video</v>
      </c>
      <c r="R224" t="str">
        <f>RIGHT(N224,LEN(N224)-SEARCH("/",N224,1))</f>
        <v>documentary</v>
      </c>
      <c r="S224" s="14">
        <f>INT((((J224/60)/60)/24)+DATE(1970,1,1))</f>
        <v>41646</v>
      </c>
      <c r="T224" s="14">
        <f>INT((((I224/60)/60)/24)+DATE(1970,1,1))</f>
        <v>41675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9">
        <f>+E225/D225*100</f>
        <v>102.66285714285715</v>
      </c>
      <c r="P225" s="11">
        <f>AVERAGE(E225/L225)</f>
        <v>106.62314540059347</v>
      </c>
      <c r="Q225" t="str">
        <f>LEFT(N225,SEARCH("/",N225,1)-1)</f>
        <v>film &amp; video</v>
      </c>
      <c r="R225" t="str">
        <f>RIGHT(N225,LEN(N225)-SEARCH("/",N225,1))</f>
        <v>documentary</v>
      </c>
      <c r="S225" s="14">
        <f>INT((((J225/60)/60)/24)+DATE(1970,1,1))</f>
        <v>42647</v>
      </c>
      <c r="T225" s="14">
        <f>INT((((I225/60)/60)/24)+DATE(1970,1,1))</f>
        <v>42682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9">
        <f>+E226/D226*100</f>
        <v>102.42285714285715</v>
      </c>
      <c r="P226" s="11">
        <f>AVERAGE(E226/L226)</f>
        <v>219.92638036809817</v>
      </c>
      <c r="Q226" t="str">
        <f>LEFT(N226,SEARCH("/",N226,1)-1)</f>
        <v>food</v>
      </c>
      <c r="R226" t="str">
        <f>RIGHT(N226,LEN(N226)-SEARCH("/",N226,1))</f>
        <v>small batch</v>
      </c>
      <c r="S226" s="14">
        <f>INT((((J226/60)/60)/24)+DATE(1970,1,1))</f>
        <v>42332</v>
      </c>
      <c r="T226" s="14">
        <f>INT((((I226/60)/60)/24)+DATE(1970,1,1))</f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9">
        <f>+E227/D227*100</f>
        <v>101.82857142857142</v>
      </c>
      <c r="P227" s="11">
        <f>AVERAGE(E227/L227)</f>
        <v>104.82352941176471</v>
      </c>
      <c r="Q227" t="str">
        <f>LEFT(N227,SEARCH("/",N227,1)-1)</f>
        <v>film &amp; video</v>
      </c>
      <c r="R227" t="str">
        <f>RIGHT(N227,LEN(N227)-SEARCH("/",N227,1))</f>
        <v>documentary</v>
      </c>
      <c r="S227" s="14">
        <f>INT((((J227/60)/60)/24)+DATE(1970,1,1))</f>
        <v>41379</v>
      </c>
      <c r="T227" s="14">
        <f>INT((((I227/60)/60)/24)+DATE(1970,1,1))</f>
        <v>41411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9">
        <f>+E228/D228*100</f>
        <v>117.96376666666666</v>
      </c>
      <c r="P228" s="11">
        <f>AVERAGE(E228/L228)</f>
        <v>98.030831024930734</v>
      </c>
      <c r="Q228" t="str">
        <f>LEFT(N228,SEARCH("/",N228,1)-1)</f>
        <v>music</v>
      </c>
      <c r="R228" t="str">
        <f>RIGHT(N228,LEN(N228)-SEARCH("/",N228,1))</f>
        <v>rock</v>
      </c>
      <c r="S228" s="14">
        <f>INT((((J228/60)/60)/24)+DATE(1970,1,1))</f>
        <v>40921</v>
      </c>
      <c r="T228" s="14">
        <f>INT((((I228/60)/60)/24)+DATE(1970,1,1))</f>
        <v>40951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9">
        <f>+E229/D229*100</f>
        <v>35.338000000000001</v>
      </c>
      <c r="P229" s="11">
        <f>AVERAGE(E229/L229)</f>
        <v>119.38513513513513</v>
      </c>
      <c r="Q229" t="str">
        <f>LEFT(N229,SEARCH("/",N229,1)-1)</f>
        <v>technology</v>
      </c>
      <c r="R229" t="str">
        <f>RIGHT(N229,LEN(N229)-SEARCH("/",N229,1))</f>
        <v>wearables</v>
      </c>
      <c r="S229" s="14">
        <f>INT((((J229/60)/60)/24)+DATE(1970,1,1))</f>
        <v>42094</v>
      </c>
      <c r="T229" s="14">
        <f>INT((((I229/60)/60)/24)+DATE(1970,1,1))</f>
        <v>42124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9">
        <f>+E230/D230*100</f>
        <v>176.535</v>
      </c>
      <c r="P230" s="11">
        <f>AVERAGE(E230/L230)</f>
        <v>96.997252747252745</v>
      </c>
      <c r="Q230" t="str">
        <f>LEFT(N230,SEARCH("/",N230,1)-1)</f>
        <v>theater</v>
      </c>
      <c r="R230" t="str">
        <f>RIGHT(N230,LEN(N230)-SEARCH("/",N230,1))</f>
        <v>spaces</v>
      </c>
      <c r="S230" s="14">
        <f>INT((((J230/60)/60)/24)+DATE(1970,1,1))</f>
        <v>42337</v>
      </c>
      <c r="T230" s="14">
        <f>INT((((I230/60)/60)/24)+DATE(1970,1,1))</f>
        <v>42359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9">
        <f>+E231/D231*100</f>
        <v>100.84571428571429</v>
      </c>
      <c r="P231" s="11">
        <f>AVERAGE(E231/L231)</f>
        <v>271.50769230769231</v>
      </c>
      <c r="Q231" t="str">
        <f>LEFT(N231,SEARCH("/",N231,1)-1)</f>
        <v>food</v>
      </c>
      <c r="R231" t="str">
        <f>RIGHT(N231,LEN(N231)-SEARCH("/",N231,1))</f>
        <v>small batch</v>
      </c>
      <c r="S231" s="14">
        <f>INT((((J231/60)/60)/24)+DATE(1970,1,1))</f>
        <v>42770</v>
      </c>
      <c r="T231" s="14">
        <f>INT((((I231/60)/60)/24)+DATE(1970,1,1))</f>
        <v>42805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9">
        <f>+E232/D232*100</f>
        <v>100.78754285714287</v>
      </c>
      <c r="P232" s="11">
        <f>AVERAGE(E232/L232)</f>
        <v>131.13620817843866</v>
      </c>
      <c r="Q232" t="str">
        <f>LEFT(N232,SEARCH("/",N232,1)-1)</f>
        <v>theater</v>
      </c>
      <c r="R232" t="str">
        <f>RIGHT(N232,LEN(N232)-SEARCH("/",N232,1))</f>
        <v>plays</v>
      </c>
      <c r="S232" s="14">
        <f>INT((((J232/60)/60)/24)+DATE(1970,1,1))</f>
        <v>42252</v>
      </c>
      <c r="T232" s="14">
        <f>INT((((I232/60)/60)/24)+DATE(1970,1,1))</f>
        <v>42276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9">
        <f>+E233/D233*100</f>
        <v>58.558333333333337</v>
      </c>
      <c r="P233" s="11">
        <f>AVERAGE(E233/L233)</f>
        <v>153.42794759825327</v>
      </c>
      <c r="Q233" t="str">
        <f>LEFT(N233,SEARCH("/",N233,1)-1)</f>
        <v>technology</v>
      </c>
      <c r="R233" t="str">
        <f>RIGHT(N233,LEN(N233)-SEARCH("/",N233,1))</f>
        <v>wearables</v>
      </c>
      <c r="S233" s="14">
        <f>INT((((J233/60)/60)/24)+DATE(1970,1,1))</f>
        <v>42282</v>
      </c>
      <c r="T233" s="14">
        <f>INT((((I233/60)/60)/24)+DATE(1970,1,1))</f>
        <v>42327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9">
        <f>+E234/D234*100</f>
        <v>100.35142857142858</v>
      </c>
      <c r="P234" s="11">
        <f>AVERAGE(E234/L234)</f>
        <v>262.11194029850748</v>
      </c>
      <c r="Q234" t="str">
        <f>LEFT(N234,SEARCH("/",N234,1)-1)</f>
        <v>theater</v>
      </c>
      <c r="R234" t="str">
        <f>RIGHT(N234,LEN(N234)-SEARCH("/",N234,1))</f>
        <v>plays</v>
      </c>
      <c r="S234" s="14">
        <f>INT((((J234/60)/60)/24)+DATE(1970,1,1))</f>
        <v>42219</v>
      </c>
      <c r="T234" s="14">
        <f>INT((((I234/60)/60)/24)+DATE(1970,1,1))</f>
        <v>42257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9">
        <f>+E235/D235*100</f>
        <v>184.61052631578946</v>
      </c>
      <c r="P235" s="11">
        <f>AVERAGE(E235/L235)</f>
        <v>65.318435754189949</v>
      </c>
      <c r="Q235" t="str">
        <f>LEFT(N235,SEARCH("/",N235,1)-1)</f>
        <v>games</v>
      </c>
      <c r="R235" t="str">
        <f>RIGHT(N235,LEN(N235)-SEARCH("/",N235,1))</f>
        <v>tabletop games</v>
      </c>
      <c r="S235" s="14">
        <f>INT((((J235/60)/60)/24)+DATE(1970,1,1))</f>
        <v>42417</v>
      </c>
      <c r="T235" s="14">
        <f>INT((((I235/60)/60)/24)+DATE(1970,1,1))</f>
        <v>42452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9">
        <f>+E236/D236*100</f>
        <v>138.70400000000001</v>
      </c>
      <c r="P236" s="11">
        <f>AVERAGE(E236/L236)</f>
        <v>103.20238095238095</v>
      </c>
      <c r="Q236" t="str">
        <f>LEFT(N236,SEARCH("/",N236,1)-1)</f>
        <v>publishing</v>
      </c>
      <c r="R236" t="str">
        <f>RIGHT(N236,LEN(N236)-SEARCH("/",N236,1))</f>
        <v>radio &amp; podcasts</v>
      </c>
      <c r="S236" s="14">
        <f>INT((((J236/60)/60)/24)+DATE(1970,1,1))</f>
        <v>41533</v>
      </c>
      <c r="T236" s="14">
        <f>INT((((I236/60)/60)/24)+DATE(1970,1,1))</f>
        <v>41563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9">
        <f>+E237/D237*100</f>
        <v>138.64000000000001</v>
      </c>
      <c r="P237" s="11">
        <f>AVERAGE(E237/L237)</f>
        <v>40.349243306169967</v>
      </c>
      <c r="Q237" t="str">
        <f>LEFT(N237,SEARCH("/",N237,1)-1)</f>
        <v>music</v>
      </c>
      <c r="R237" t="str">
        <f>RIGHT(N237,LEN(N237)-SEARCH("/",N237,1))</f>
        <v>rock</v>
      </c>
      <c r="S237" s="14">
        <f>INT((((J237/60)/60)/24)+DATE(1970,1,1))</f>
        <v>42723</v>
      </c>
      <c r="T237" s="14">
        <f>INT((((I237/60)/60)/24)+DATE(1970,1,1))</f>
        <v>42753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9">
        <f>+E238/D238*100</f>
        <v>102.08358208955224</v>
      </c>
      <c r="P238" s="11">
        <f>AVERAGE(E238/L238)</f>
        <v>119.99298245614035</v>
      </c>
      <c r="Q238" t="str">
        <f>LEFT(N238,SEARCH("/",N238,1)-1)</f>
        <v>film &amp; video</v>
      </c>
      <c r="R238" t="str">
        <f>RIGHT(N238,LEN(N238)-SEARCH("/",N238,1))</f>
        <v>documentary</v>
      </c>
      <c r="S238" s="14">
        <f>INT((((J238/60)/60)/24)+DATE(1970,1,1))</f>
        <v>42111</v>
      </c>
      <c r="T238" s="14">
        <f>INT((((I238/60)/60)/24)+DATE(1970,1,1))</f>
        <v>42156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9">
        <f>+E239/D239*100</f>
        <v>105.34805315203954</v>
      </c>
      <c r="P239" s="11">
        <f>AVERAGE(E239/L239)</f>
        <v>83.967068965517228</v>
      </c>
      <c r="Q239" t="str">
        <f>LEFT(N239,SEARCH("/",N239,1)-1)</f>
        <v>music</v>
      </c>
      <c r="R239" t="str">
        <f>RIGHT(N239,LEN(N239)-SEARCH("/",N239,1))</f>
        <v>rock</v>
      </c>
      <c r="S239" s="14">
        <f>INT((((J239/60)/60)/24)+DATE(1970,1,1))</f>
        <v>41710</v>
      </c>
      <c r="T239" s="14">
        <f>INT((((I239/60)/60)/24)+DATE(1970,1,1))</f>
        <v>41740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9">
        <f>+E240/D240*100</f>
        <v>225.94666666666666</v>
      </c>
      <c r="P240" s="11">
        <f>AVERAGE(E240/L240)</f>
        <v>230.55782312925169</v>
      </c>
      <c r="Q240" t="str">
        <f>LEFT(N240,SEARCH("/",N240,1)-1)</f>
        <v>technology</v>
      </c>
      <c r="R240" t="str">
        <f>RIGHT(N240,LEN(N240)-SEARCH("/",N240,1))</f>
        <v>hardware</v>
      </c>
      <c r="S240" s="14">
        <f>INT((((J240/60)/60)/24)+DATE(1970,1,1))</f>
        <v>40941</v>
      </c>
      <c r="T240" s="14">
        <f>INT((((I240/60)/60)/24)+DATE(1970,1,1))</f>
        <v>40970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9">
        <f>+E241/D241*100</f>
        <v>33.790999999999997</v>
      </c>
      <c r="P241" s="11">
        <f>AVERAGE(E241/L241)</f>
        <v>99.973372781065095</v>
      </c>
      <c r="Q241" t="str">
        <f>LEFT(N241,SEARCH("/",N241,1)-1)</f>
        <v>technology</v>
      </c>
      <c r="R241" t="str">
        <f>RIGHT(N241,LEN(N241)-SEARCH("/",N241,1))</f>
        <v>wearables</v>
      </c>
      <c r="S241" s="14">
        <f>INT((((J241/60)/60)/24)+DATE(1970,1,1))</f>
        <v>42678</v>
      </c>
      <c r="T241" s="14">
        <f>INT((((I241/60)/60)/24)+DATE(1970,1,1))</f>
        <v>42718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9">
        <f>+E242/D242*100</f>
        <v>420.51249999999999</v>
      </c>
      <c r="P242" s="11">
        <f>AVERAGE(E242/L242)</f>
        <v>164.90686274509804</v>
      </c>
      <c r="Q242" t="str">
        <f>LEFT(N242,SEARCH("/",N242,1)-1)</f>
        <v>technology</v>
      </c>
      <c r="R242" t="str">
        <f>RIGHT(N242,LEN(N242)-SEARCH("/",N242,1))</f>
        <v>hardware</v>
      </c>
      <c r="S242" s="14">
        <f>INT((((J242/60)/60)/24)+DATE(1970,1,1))</f>
        <v>41424</v>
      </c>
      <c r="T242" s="14">
        <f>INT((((I242/60)/60)/24)+DATE(1970,1,1))</f>
        <v>41456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9">
        <f>+E243/D243*100</f>
        <v>39.395294117647055</v>
      </c>
      <c r="P243" s="11">
        <f>AVERAGE(E243/L243)</f>
        <v>117.49473684210527</v>
      </c>
      <c r="Q243" t="str">
        <f>LEFT(N243,SEARCH("/",N243,1)-1)</f>
        <v>technology</v>
      </c>
      <c r="R243" t="str">
        <f>RIGHT(N243,LEN(N243)-SEARCH("/",N243,1))</f>
        <v>gadgets</v>
      </c>
      <c r="S243" s="14">
        <f>INT((((J243/60)/60)/24)+DATE(1970,1,1))</f>
        <v>42264</v>
      </c>
      <c r="T243" s="14">
        <f>INT((((I243/60)/60)/24)+DATE(1970,1,1))</f>
        <v>42308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9">
        <f>+E244/D244*100</f>
        <v>208.70837499999996</v>
      </c>
      <c r="P244" s="11">
        <f>AVERAGE(E244/L244)</f>
        <v>131.98948616600788</v>
      </c>
      <c r="Q244" t="str">
        <f>LEFT(N244,SEARCH("/",N244,1)-1)</f>
        <v>technology</v>
      </c>
      <c r="R244" t="str">
        <f>RIGHT(N244,LEN(N244)-SEARCH("/",N244,1))</f>
        <v>hardware</v>
      </c>
      <c r="S244" s="14">
        <f>INT((((J244/60)/60)/24)+DATE(1970,1,1))</f>
        <v>41313</v>
      </c>
      <c r="T244" s="14">
        <f>INT((((I244/60)/60)/24)+DATE(1970,1,1))</f>
        <v>41343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9">
        <f>+E245/D245*100</f>
        <v>111.31</v>
      </c>
      <c r="P245" s="11">
        <f>AVERAGE(E245/L245)</f>
        <v>90.495934959349597</v>
      </c>
      <c r="Q245" t="str">
        <f>LEFT(N245,SEARCH("/",N245,1)-1)</f>
        <v>publishing</v>
      </c>
      <c r="R245" t="str">
        <f>RIGHT(N245,LEN(N245)-SEARCH("/",N245,1))</f>
        <v>radio &amp; podcasts</v>
      </c>
      <c r="S245" s="14">
        <f>INT((((J245/60)/60)/24)+DATE(1970,1,1))</f>
        <v>40840</v>
      </c>
      <c r="T245" s="14">
        <f>INT((((I245/60)/60)/24)+DATE(1970,1,1))</f>
        <v>40900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9">
        <f>+E246/D246*100</f>
        <v>133.48307999999997</v>
      </c>
      <c r="P246" s="11">
        <f>AVERAGE(E246/L246)</f>
        <v>73.503898678414089</v>
      </c>
      <c r="Q246" t="str">
        <f>LEFT(N246,SEARCH("/",N246,1)-1)</f>
        <v>technology</v>
      </c>
      <c r="R246" t="str">
        <f>RIGHT(N246,LEN(N246)-SEARCH("/",N246,1))</f>
        <v>hardware</v>
      </c>
      <c r="S246" s="14">
        <f>INT((((J246/60)/60)/24)+DATE(1970,1,1))</f>
        <v>41704</v>
      </c>
      <c r="T246" s="14">
        <f>INT((((I246/60)/60)/24)+DATE(1970,1,1))</f>
        <v>41750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9">
        <f>+E247/D247*100</f>
        <v>103.840625</v>
      </c>
      <c r="P247" s="11">
        <f>AVERAGE(E247/L247)</f>
        <v>96.877551020408163</v>
      </c>
      <c r="Q247" t="str">
        <f>LEFT(N247,SEARCH("/",N247,1)-1)</f>
        <v>publishing</v>
      </c>
      <c r="R247" t="str">
        <f>RIGHT(N247,LEN(N247)-SEARCH("/",N247,1))</f>
        <v>radio &amp; podcasts</v>
      </c>
      <c r="S247" s="14">
        <f>INT((((J247/60)/60)/24)+DATE(1970,1,1))</f>
        <v>42073</v>
      </c>
      <c r="T247" s="14">
        <f>INT((((I247/60)/60)/24)+DATE(1970,1,1))</f>
        <v>42103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9">
        <f>+E248/D248*100</f>
        <v>132.024</v>
      </c>
      <c r="P248" s="11">
        <f>AVERAGE(E248/L248)</f>
        <v>215.72549019607843</v>
      </c>
      <c r="Q248" t="str">
        <f>LEFT(N248,SEARCH("/",N248,1)-1)</f>
        <v>publishing</v>
      </c>
      <c r="R248" t="str">
        <f>RIGHT(N248,LEN(N248)-SEARCH("/",N248,1))</f>
        <v>nonfiction</v>
      </c>
      <c r="S248" s="14">
        <f>INT((((J248/60)/60)/24)+DATE(1970,1,1))</f>
        <v>40977</v>
      </c>
      <c r="T248" s="14">
        <f>INT((((I248/60)/60)/24)+DATE(1970,1,1))</f>
        <v>41007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9">
        <f>+E249/D249*100</f>
        <v>109.67666666666666</v>
      </c>
      <c r="P249" s="11">
        <f>AVERAGE(E249/L249)</f>
        <v>94.548850574712645</v>
      </c>
      <c r="Q249" t="str">
        <f>LEFT(N249,SEARCH("/",N249,1)-1)</f>
        <v>theater</v>
      </c>
      <c r="R249" t="str">
        <f>RIGHT(N249,LEN(N249)-SEARCH("/",N249,1))</f>
        <v>spaces</v>
      </c>
      <c r="S249" s="14">
        <f>INT((((J249/60)/60)/24)+DATE(1970,1,1))</f>
        <v>41932</v>
      </c>
      <c r="T249" s="14">
        <f>INT((((I249/60)/60)/24)+DATE(1970,1,1))</f>
        <v>41961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9">
        <f>+E250/D250*100</f>
        <v>118.2205035971223</v>
      </c>
      <c r="P250" s="11">
        <f>AVERAGE(E250/L250)</f>
        <v>65.8623246492986</v>
      </c>
      <c r="Q250" t="str">
        <f>LEFT(N250,SEARCH("/",N250,1)-1)</f>
        <v>music</v>
      </c>
      <c r="R250" t="str">
        <f>RIGHT(N250,LEN(N250)-SEARCH("/",N250,1))</f>
        <v>metal</v>
      </c>
      <c r="S250" s="14">
        <f>INT((((J250/60)/60)/24)+DATE(1970,1,1))</f>
        <v>42702</v>
      </c>
      <c r="T250" s="14">
        <f>INT((((I250/60)/60)/24)+DATE(1970,1,1))</f>
        <v>42732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9">
        <f>+E251/D251*100</f>
        <v>130.98000000000002</v>
      </c>
      <c r="P251" s="11">
        <f>AVERAGE(E251/L251)</f>
        <v>150.89861751152074</v>
      </c>
      <c r="Q251" t="str">
        <f>LEFT(N251,SEARCH("/",N251,1)-1)</f>
        <v>film &amp; video</v>
      </c>
      <c r="R251" t="str">
        <f>RIGHT(N251,LEN(N251)-SEARCH("/",N251,1))</f>
        <v>television</v>
      </c>
      <c r="S251" s="14">
        <f>INT((((J251/60)/60)/24)+DATE(1970,1,1))</f>
        <v>41754</v>
      </c>
      <c r="T251" s="14">
        <f>INT((((I251/60)/60)/24)+DATE(1970,1,1))</f>
        <v>41784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9">
        <f>+E252/D252*100</f>
        <v>407.7</v>
      </c>
      <c r="P252" s="11">
        <f>AVERAGE(E252/L252)</f>
        <v>81.949748743718587</v>
      </c>
      <c r="Q252" t="str">
        <f>LEFT(N252,SEARCH("/",N252,1)-1)</f>
        <v>technology</v>
      </c>
      <c r="R252" t="str">
        <f>RIGHT(N252,LEN(N252)-SEARCH("/",N252,1))</f>
        <v>space exploration</v>
      </c>
      <c r="S252" s="14">
        <f>INT((((J252/60)/60)/24)+DATE(1970,1,1))</f>
        <v>42184</v>
      </c>
      <c r="T252" s="14">
        <f>INT((((I252/60)/60)/24)+DATE(1970,1,1))</f>
        <v>42228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9">
        <f>+E253/D253*100</f>
        <v>141.3251043268175</v>
      </c>
      <c r="P253" s="11">
        <f>AVERAGE(E253/L253)</f>
        <v>55.758509532062391</v>
      </c>
      <c r="Q253" t="str">
        <f>LEFT(N253,SEARCH("/",N253,1)-1)</f>
        <v>technology</v>
      </c>
      <c r="R253" t="str">
        <f>RIGHT(N253,LEN(N253)-SEARCH("/",N253,1))</f>
        <v>space exploration</v>
      </c>
      <c r="S253" s="14">
        <f>INT((((J253/60)/60)/24)+DATE(1970,1,1))</f>
        <v>42564</v>
      </c>
      <c r="T253" s="14">
        <f>INT((((I253/60)/60)/24)+DATE(1970,1,1))</f>
        <v>42604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9">
        <f>+E254/D254*100</f>
        <v>267.29166666666669</v>
      </c>
      <c r="P254" s="11">
        <f>AVERAGE(E254/L254)</f>
        <v>31.663376110562684</v>
      </c>
      <c r="Q254" t="str">
        <f>LEFT(N254,SEARCH("/",N254,1)-1)</f>
        <v>technology</v>
      </c>
      <c r="R254" t="str">
        <f>RIGHT(N254,LEN(N254)-SEARCH("/",N254,1))</f>
        <v>wearables</v>
      </c>
      <c r="S254" s="14">
        <f>INT((((J254/60)/60)/24)+DATE(1970,1,1))</f>
        <v>42163</v>
      </c>
      <c r="T254" s="14">
        <f>INT((((I254/60)/60)/24)+DATE(1970,1,1))</f>
        <v>42193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9">
        <f>+E255/D255*100</f>
        <v>228.82507142857142</v>
      </c>
      <c r="P255" s="11">
        <f>AVERAGE(E255/L255)</f>
        <v>56.901438721136763</v>
      </c>
      <c r="Q255" t="str">
        <f>LEFT(N255,SEARCH("/",N255,1)-1)</f>
        <v>film &amp; video</v>
      </c>
      <c r="R255" t="str">
        <f>RIGHT(N255,LEN(N255)-SEARCH("/",N255,1))</f>
        <v>documentary</v>
      </c>
      <c r="S255" s="14">
        <f>INT((((J255/60)/60)/24)+DATE(1970,1,1))</f>
        <v>41506</v>
      </c>
      <c r="T255" s="14">
        <f>INT((((I255/60)/60)/24)+DATE(1970,1,1))</f>
        <v>41536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9">
        <f>+E256/D256*100</f>
        <v>128.02668</v>
      </c>
      <c r="P256" s="11">
        <f>AVERAGE(E256/L256)</f>
        <v>75.133028169014082</v>
      </c>
      <c r="Q256" t="str">
        <f>LEFT(N256,SEARCH("/",N256,1)-1)</f>
        <v>games</v>
      </c>
      <c r="R256" t="str">
        <f>RIGHT(N256,LEN(N256)-SEARCH("/",N256,1))</f>
        <v>tabletop games</v>
      </c>
      <c r="S256" s="14">
        <f>INT((((J256/60)/60)/24)+DATE(1970,1,1))</f>
        <v>41572</v>
      </c>
      <c r="T256" s="14">
        <f>INT((((I256/60)/60)/24)+DATE(1970,1,1))</f>
        <v>41609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9">
        <f>+E257/D257*100</f>
        <v>106.32110000000002</v>
      </c>
      <c r="P257" s="11">
        <f>AVERAGE(E257/L257)</f>
        <v>93.264122807017543</v>
      </c>
      <c r="Q257" t="str">
        <f>LEFT(N257,SEARCH("/",N257,1)-1)</f>
        <v>film &amp; video</v>
      </c>
      <c r="R257" t="str">
        <f>RIGHT(N257,LEN(N257)-SEARCH("/",N257,1))</f>
        <v>television</v>
      </c>
      <c r="S257" s="14">
        <f>INT((((J257/60)/60)/24)+DATE(1970,1,1))</f>
        <v>41869</v>
      </c>
      <c r="T257" s="14">
        <f>INT((((I257/60)/60)/24)+DATE(1970,1,1))</f>
        <v>41899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9">
        <f>+E258/D258*100</f>
        <v>102.6467741935484</v>
      </c>
      <c r="P258" s="11">
        <f>AVERAGE(E258/L258)</f>
        <v>134.26371308016877</v>
      </c>
      <c r="Q258" t="str">
        <f>LEFT(N258,SEARCH("/",N258,1)-1)</f>
        <v>theater</v>
      </c>
      <c r="R258" t="str">
        <f>RIGHT(N258,LEN(N258)-SEARCH("/",N258,1))</f>
        <v>plays</v>
      </c>
      <c r="S258" s="14">
        <f>INT((((J258/60)/60)/24)+DATE(1970,1,1))</f>
        <v>42445</v>
      </c>
      <c r="T258" s="14">
        <f>INT((((I258/60)/60)/24)+DATE(1970,1,1))</f>
        <v>42489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9">
        <f>+E259/D259*100</f>
        <v>264.62241666666665</v>
      </c>
      <c r="P259" s="11">
        <f>AVERAGE(E259/L259)</f>
        <v>57.631016333938291</v>
      </c>
      <c r="Q259" t="str">
        <f>LEFT(N259,SEARCH("/",N259,1)-1)</f>
        <v>theater</v>
      </c>
      <c r="R259" t="str">
        <f>RIGHT(N259,LEN(N259)-SEARCH("/",N259,1))</f>
        <v>spaces</v>
      </c>
      <c r="S259" s="14">
        <f>INT((((J259/60)/60)/24)+DATE(1970,1,1))</f>
        <v>42387</v>
      </c>
      <c r="T259" s="14">
        <f>INT((((I259/60)/60)/24)+DATE(1970,1,1))</f>
        <v>42421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9">
        <f>+E260/D260*100</f>
        <v>126.732</v>
      </c>
      <c r="P260" s="11">
        <f>AVERAGE(E260/L260)</f>
        <v>96.300911854103347</v>
      </c>
      <c r="Q260" t="str">
        <f>LEFT(N260,SEARCH("/",N260,1)-1)</f>
        <v>theater</v>
      </c>
      <c r="R260" t="str">
        <f>RIGHT(N260,LEN(N260)-SEARCH("/",N260,1))</f>
        <v>spaces</v>
      </c>
      <c r="S260" s="14">
        <f>INT((((J260/60)/60)/24)+DATE(1970,1,1))</f>
        <v>41466</v>
      </c>
      <c r="T260" s="14">
        <f>INT((((I260/60)/60)/24)+DATE(1970,1,1))</f>
        <v>41502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9">
        <f>+E261/D261*100</f>
        <v>105.58333333333334</v>
      </c>
      <c r="P261" s="11">
        <f>AVERAGE(E261/L261)</f>
        <v>72.482837528604122</v>
      </c>
      <c r="Q261" t="str">
        <f>LEFT(N261,SEARCH("/",N261,1)-1)</f>
        <v>film &amp; video</v>
      </c>
      <c r="R261" t="str">
        <f>RIGHT(N261,LEN(N261)-SEARCH("/",N261,1))</f>
        <v>documentary</v>
      </c>
      <c r="S261" s="14">
        <f>INT((((J261/60)/60)/24)+DATE(1970,1,1))</f>
        <v>41401</v>
      </c>
      <c r="T261" s="14">
        <f>INT((((I261/60)/60)/24)+DATE(1970,1,1))</f>
        <v>41431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9">
        <f>+E262/D262*100</f>
        <v>105.07333333333332</v>
      </c>
      <c r="P262" s="11">
        <f>AVERAGE(E262/L262)</f>
        <v>109.45138888888889</v>
      </c>
      <c r="Q262" t="str">
        <f>LEFT(N262,SEARCH("/",N262,1)-1)</f>
        <v>music</v>
      </c>
      <c r="R262" t="str">
        <f>RIGHT(N262,LEN(N262)-SEARCH("/",N262,1))</f>
        <v>rock</v>
      </c>
      <c r="S262" s="14">
        <f>INT((((J262/60)/60)/24)+DATE(1970,1,1))</f>
        <v>41694</v>
      </c>
      <c r="T262" s="14">
        <f>INT((((I262/60)/60)/24)+DATE(1970,1,1))</f>
        <v>41724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9">
        <f>+E263/D263*100</f>
        <v>104.67999999999999</v>
      </c>
      <c r="P263" s="11">
        <f>AVERAGE(E263/L263)</f>
        <v>109.42160278745645</v>
      </c>
      <c r="Q263" t="str">
        <f>LEFT(N263,SEARCH("/",N263,1)-1)</f>
        <v>film &amp; video</v>
      </c>
      <c r="R263" t="str">
        <f>RIGHT(N263,LEN(N263)-SEARCH("/",N263,1))</f>
        <v>documentary</v>
      </c>
      <c r="S263" s="14">
        <f>INT((((J263/60)/60)/24)+DATE(1970,1,1))</f>
        <v>41612</v>
      </c>
      <c r="T263" s="14">
        <f>INT((((I263/60)/60)/24)+DATE(1970,1,1))</f>
        <v>41641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9">
        <f>+E264/D264*100</f>
        <v>417.73333333333335</v>
      </c>
      <c r="P264" s="11">
        <f>AVERAGE(E264/L264)</f>
        <v>84.905149051490511</v>
      </c>
      <c r="Q264" t="str">
        <f>LEFT(N264,SEARCH("/",N264,1)-1)</f>
        <v>photography</v>
      </c>
      <c r="R264" t="str">
        <f>RIGHT(N264,LEN(N264)-SEARCH("/",N264,1))</f>
        <v>photobooks</v>
      </c>
      <c r="S264" s="14">
        <f>INT((((J264/60)/60)/24)+DATE(1970,1,1))</f>
        <v>42221</v>
      </c>
      <c r="T264" s="14">
        <f>INT((((I264/60)/60)/24)+DATE(1970,1,1))</f>
        <v>42251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9">
        <f>+E265/D265*100</f>
        <v>104.30333333333333</v>
      </c>
      <c r="P265" s="11">
        <f>AVERAGE(E265/L265)</f>
        <v>845.70270270270271</v>
      </c>
      <c r="Q265" t="str">
        <f>LEFT(N265,SEARCH("/",N265,1)-1)</f>
        <v>technology</v>
      </c>
      <c r="R265" t="str">
        <f>RIGHT(N265,LEN(N265)-SEARCH("/",N265,1))</f>
        <v>hardware</v>
      </c>
      <c r="S265" s="14">
        <f>INT((((J265/60)/60)/24)+DATE(1970,1,1))</f>
        <v>41872</v>
      </c>
      <c r="T265" s="14">
        <f>INT((((I265/60)/60)/24)+DATE(1970,1,1))</f>
        <v>41930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9">
        <f>+E266/D266*100</f>
        <v>125.10239999999999</v>
      </c>
      <c r="P266" s="11">
        <f>AVERAGE(E266/L266)</f>
        <v>73.416901408450698</v>
      </c>
      <c r="Q266" t="str">
        <f>LEFT(N266,SEARCH("/",N266,1)-1)</f>
        <v>technology</v>
      </c>
      <c r="R266" t="str">
        <f>RIGHT(N266,LEN(N266)-SEARCH("/",N266,1))</f>
        <v>hardware</v>
      </c>
      <c r="S266" s="14">
        <f>INT((((J266/60)/60)/24)+DATE(1970,1,1))</f>
        <v>40961</v>
      </c>
      <c r="T266" s="14">
        <f>INT((((I266/60)/60)/24)+DATE(1970,1,1))</f>
        <v>40992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9">
        <f>+E267/D267*100</f>
        <v>35.537409090909087</v>
      </c>
      <c r="P267" s="11">
        <f>AVERAGE(E267/L267)</f>
        <v>100.23371794871794</v>
      </c>
      <c r="Q267" t="str">
        <f>LEFT(N267,SEARCH("/",N267,1)-1)</f>
        <v>games</v>
      </c>
      <c r="R267" t="str">
        <f>RIGHT(N267,LEN(N267)-SEARCH("/",N267,1))</f>
        <v>video games</v>
      </c>
      <c r="S267" s="14">
        <f>INT((((J267/60)/60)/24)+DATE(1970,1,1))</f>
        <v>41963</v>
      </c>
      <c r="T267" s="14">
        <f>INT((((I267/60)/60)/24)+DATE(1970,1,1))</f>
        <v>42023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9">
        <f>+E268/D268*100</f>
        <v>102.97033333333331</v>
      </c>
      <c r="P268" s="11">
        <f>AVERAGE(E268/L268)</f>
        <v>297.02980769230766</v>
      </c>
      <c r="Q268" t="str">
        <f>LEFT(N268,SEARCH("/",N268,1)-1)</f>
        <v>theater</v>
      </c>
      <c r="R268" t="str">
        <f>RIGHT(N268,LEN(N268)-SEARCH("/",N268,1))</f>
        <v>plays</v>
      </c>
      <c r="S268" s="14">
        <f>INT((((J268/60)/60)/24)+DATE(1970,1,1))</f>
        <v>41884</v>
      </c>
      <c r="T268" s="14">
        <f>INT((((I268/60)/60)/24)+DATE(1970,1,1))</f>
        <v>41916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9">
        <f>+E269/D269*100</f>
        <v>308.65999999999997</v>
      </c>
      <c r="P269" s="11">
        <f>AVERAGE(E269/L269)</f>
        <v>117.36121673003802</v>
      </c>
      <c r="Q269" t="str">
        <f>LEFT(N269,SEARCH("/",N269,1)-1)</f>
        <v>film &amp; video</v>
      </c>
      <c r="R269" t="str">
        <f>RIGHT(N269,LEN(N269)-SEARCH("/",N269,1))</f>
        <v>television</v>
      </c>
      <c r="S269" s="14">
        <f>INT((((J269/60)/60)/24)+DATE(1970,1,1))</f>
        <v>41802</v>
      </c>
      <c r="T269" s="14">
        <f>INT((((I269/60)/60)/24)+DATE(1970,1,1))</f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9">
        <f>+E270/D270*100</f>
        <v>205.36666666666665</v>
      </c>
      <c r="P270" s="11">
        <f>AVERAGE(E270/L270)</f>
        <v>130.52966101694915</v>
      </c>
      <c r="Q270" t="str">
        <f>LEFT(N270,SEARCH("/",N270,1)-1)</f>
        <v>photography</v>
      </c>
      <c r="R270" t="str">
        <f>RIGHT(N270,LEN(N270)-SEARCH("/",N270,1))</f>
        <v>photobooks</v>
      </c>
      <c r="S270" s="14">
        <f>INT((((J270/60)/60)/24)+DATE(1970,1,1))</f>
        <v>41760</v>
      </c>
      <c r="T270" s="14">
        <f>INT((((I270/60)/60)/24)+DATE(1970,1,1))</f>
        <v>41790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9">
        <f>+E271/D271*100</f>
        <v>29.506136117214709</v>
      </c>
      <c r="P271" s="11">
        <f>AVERAGE(E271/L271)</f>
        <v>171.79329608938548</v>
      </c>
      <c r="Q271" t="str">
        <f>LEFT(N271,SEARCH("/",N271,1)-1)</f>
        <v>technology</v>
      </c>
      <c r="R271" t="str">
        <f>RIGHT(N271,LEN(N271)-SEARCH("/",N271,1))</f>
        <v>wearables</v>
      </c>
      <c r="S271" s="14">
        <f>INT((((J271/60)/60)/24)+DATE(1970,1,1))</f>
        <v>42574</v>
      </c>
      <c r="T271" s="14">
        <f>INT((((I271/60)/60)/24)+DATE(1970,1,1))</f>
        <v>42605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9">
        <f>+E272/D272*100</f>
        <v>102.25</v>
      </c>
      <c r="P272" s="11">
        <f>AVERAGE(E272/L272)</f>
        <v>108.77659574468085</v>
      </c>
      <c r="Q272" t="str">
        <f>LEFT(N272,SEARCH("/",N272,1)-1)</f>
        <v>food</v>
      </c>
      <c r="R272" t="str">
        <f>RIGHT(N272,LEN(N272)-SEARCH("/",N272,1))</f>
        <v>small batch</v>
      </c>
      <c r="S272" s="14">
        <f>INT((((J272/60)/60)/24)+DATE(1970,1,1))</f>
        <v>42407</v>
      </c>
      <c r="T272" s="14">
        <f>INT((((I272/60)/60)/24)+DATE(1970,1,1))</f>
        <v>42452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9">
        <f>+E273/D273*100</f>
        <v>102.03333333333333</v>
      </c>
      <c r="P273" s="11">
        <f>AVERAGE(E273/L273)</f>
        <v>141.71296296296296</v>
      </c>
      <c r="Q273" t="str">
        <f>LEFT(N273,SEARCH("/",N273,1)-1)</f>
        <v>theater</v>
      </c>
      <c r="R273" t="str">
        <f>RIGHT(N273,LEN(N273)-SEARCH("/",N273,1))</f>
        <v>plays</v>
      </c>
      <c r="S273" s="14">
        <f>INT((((J273/60)/60)/24)+DATE(1970,1,1))</f>
        <v>42697</v>
      </c>
      <c r="T273" s="14">
        <f>INT((((I273/60)/60)/24)+DATE(1970,1,1))</f>
        <v>42745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9">
        <f>+E274/D274*100</f>
        <v>102.02863333333335</v>
      </c>
      <c r="P274" s="11">
        <f>AVERAGE(E274/L274)</f>
        <v>58.413339694656486</v>
      </c>
      <c r="Q274" t="str">
        <f>LEFT(N274,SEARCH("/",N274,1)-1)</f>
        <v>film &amp; video</v>
      </c>
      <c r="R274" t="str">
        <f>RIGHT(N274,LEN(N274)-SEARCH("/",N274,1))</f>
        <v>documentary</v>
      </c>
      <c r="S274" s="14">
        <f>INT((((J274/60)/60)/24)+DATE(1970,1,1))</f>
        <v>41926</v>
      </c>
      <c r="T274" s="14">
        <f>INT((((I274/60)/60)/24)+DATE(1970,1,1))</f>
        <v>41957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9">
        <f>+E275/D275*100</f>
        <v>122.02</v>
      </c>
      <c r="P275" s="11">
        <f>AVERAGE(E275/L275)</f>
        <v>709.41860465116281</v>
      </c>
      <c r="Q275" t="str">
        <f>LEFT(N275,SEARCH("/",N275,1)-1)</f>
        <v>film &amp; video</v>
      </c>
      <c r="R275" t="str">
        <f>RIGHT(N275,LEN(N275)-SEARCH("/",N275,1))</f>
        <v>documentary</v>
      </c>
      <c r="S275" s="14">
        <f>INT((((J275/60)/60)/24)+DATE(1970,1,1))</f>
        <v>42711</v>
      </c>
      <c r="T275" s="14">
        <f>INT((((I275/60)/60)/24)+DATE(1970,1,1))</f>
        <v>42741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9">
        <f>+E276/D276*100</f>
        <v>303833.2</v>
      </c>
      <c r="P276" s="11">
        <f>AVERAGE(E276/L276)</f>
        <v>42.73322081575246</v>
      </c>
      <c r="Q276" t="str">
        <f>LEFT(N276,SEARCH("/",N276,1)-1)</f>
        <v>music</v>
      </c>
      <c r="R276" t="str">
        <f>RIGHT(N276,LEN(N276)-SEARCH("/",N276,1))</f>
        <v>rock</v>
      </c>
      <c r="S276" s="14">
        <f>INT((((J276/60)/60)/24)+DATE(1970,1,1))</f>
        <v>41855</v>
      </c>
      <c r="T276" s="14">
        <f>INT((((I276/60)/60)/24)+DATE(1970,1,1))</f>
        <v>41885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9">
        <f>+E277/D277*100</f>
        <v>202.23220000000001</v>
      </c>
      <c r="P277" s="11">
        <f>AVERAGE(E277/L277)</f>
        <v>45.547792792792798</v>
      </c>
      <c r="Q277" t="str">
        <f>LEFT(N277,SEARCH("/",N277,1)-1)</f>
        <v>technology</v>
      </c>
      <c r="R277" t="str">
        <f>RIGHT(N277,LEN(N277)-SEARCH("/",N277,1))</f>
        <v>hardware</v>
      </c>
      <c r="S277" s="14">
        <f>INT((((J277/60)/60)/24)+DATE(1970,1,1))</f>
        <v>42396</v>
      </c>
      <c r="T277" s="14">
        <f>INT((((I277/60)/60)/24)+DATE(1970,1,1))</f>
        <v>42426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9">
        <f>+E278/D278*100</f>
        <v>101.05</v>
      </c>
      <c r="P278" s="11">
        <f>AVERAGE(E278/L278)</f>
        <v>125.78838174273859</v>
      </c>
      <c r="Q278" t="str">
        <f>LEFT(N278,SEARCH("/",N278,1)-1)</f>
        <v>film &amp; video</v>
      </c>
      <c r="R278" t="str">
        <f>RIGHT(N278,LEN(N278)-SEARCH("/",N278,1))</f>
        <v>documentary</v>
      </c>
      <c r="S278" s="14">
        <f>INT((((J278/60)/60)/24)+DATE(1970,1,1))</f>
        <v>41598</v>
      </c>
      <c r="T278" s="14">
        <f>INT((((I278/60)/60)/24)+DATE(1970,1,1))</f>
        <v>41630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9">
        <f>+E279/D279*100</f>
        <v>1212.1296000000002</v>
      </c>
      <c r="P279" s="11">
        <f>AVERAGE(E279/L279)</f>
        <v>27.226630727762803</v>
      </c>
      <c r="Q279" t="str">
        <f>LEFT(N279,SEARCH("/",N279,1)-1)</f>
        <v>games</v>
      </c>
      <c r="R279" t="str">
        <f>RIGHT(N279,LEN(N279)-SEARCH("/",N279,1))</f>
        <v>tabletop games</v>
      </c>
      <c r="S279" s="14">
        <f>INT((((J279/60)/60)/24)+DATE(1970,1,1))</f>
        <v>41423</v>
      </c>
      <c r="T279" s="14">
        <f>INT((((I279/60)/60)/24)+DATE(1970,1,1))</f>
        <v>41450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9">
        <f>+E280/D280*100</f>
        <v>201.82666666666668</v>
      </c>
      <c r="P280" s="11">
        <f>AVERAGE(E280/L280)</f>
        <v>77.229591836734699</v>
      </c>
      <c r="Q280" t="str">
        <f>LEFT(N280,SEARCH("/",N280,1)-1)</f>
        <v>technology</v>
      </c>
      <c r="R280" t="str">
        <f>RIGHT(N280,LEN(N280)-SEARCH("/",N280,1))</f>
        <v>hardware</v>
      </c>
      <c r="S280" s="14">
        <f>INT((((J280/60)/60)/24)+DATE(1970,1,1))</f>
        <v>42333</v>
      </c>
      <c r="T280" s="14">
        <f>INT((((I280/60)/60)/24)+DATE(1970,1,1))</f>
        <v>42368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9">
        <f>+E281/D281*100</f>
        <v>100.80333333333333</v>
      </c>
      <c r="P281" s="11">
        <f>AVERAGE(E281/L281)</f>
        <v>95.699367088607602</v>
      </c>
      <c r="Q281" t="str">
        <f>LEFT(N281,SEARCH("/",N281,1)-1)</f>
        <v>film &amp; video</v>
      </c>
      <c r="R281" t="str">
        <f>RIGHT(N281,LEN(N281)-SEARCH("/",N281,1))</f>
        <v>documentary</v>
      </c>
      <c r="S281" s="14">
        <f>INT((((J281/60)/60)/24)+DATE(1970,1,1))</f>
        <v>41589</v>
      </c>
      <c r="T281" s="14">
        <f>INT((((I281/60)/60)/24)+DATE(1970,1,1))</f>
        <v>41619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9">
        <f>+E282/D282*100</f>
        <v>125.94166666666666</v>
      </c>
      <c r="P282" s="11">
        <f>AVERAGE(E282/L282)</f>
        <v>81.252688172043008</v>
      </c>
      <c r="Q282" t="str">
        <f>LEFT(N282,SEARCH("/",N282,1)-1)</f>
        <v>food</v>
      </c>
      <c r="R282" t="str">
        <f>RIGHT(N282,LEN(N282)-SEARCH("/",N282,1))</f>
        <v>small batch</v>
      </c>
      <c r="S282" s="14">
        <f>INT((((J282/60)/60)/24)+DATE(1970,1,1))</f>
        <v>42052</v>
      </c>
      <c r="T282" s="14">
        <f>INT((((I282/60)/60)/24)+DATE(1970,1,1))</f>
        <v>42082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9">
        <f>+E283/D283*100</f>
        <v>104.46206037108834</v>
      </c>
      <c r="P283" s="11">
        <f>AVERAGE(E283/L283)</f>
        <v>109.33695652173913</v>
      </c>
      <c r="Q283" t="str">
        <f>LEFT(N283,SEARCH("/",N283,1)-1)</f>
        <v>technology</v>
      </c>
      <c r="R283" t="str">
        <f>RIGHT(N283,LEN(N283)-SEARCH("/",N283,1))</f>
        <v>wearables</v>
      </c>
      <c r="S283" s="14">
        <f>INT((((J283/60)/60)/24)+DATE(1970,1,1))</f>
        <v>42179</v>
      </c>
      <c r="T283" s="14">
        <f>INT((((I283/60)/60)/24)+DATE(1970,1,1))</f>
        <v>42211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9">
        <f>+E284/D284*100</f>
        <v>23.163076923076922</v>
      </c>
      <c r="P284" s="11">
        <f>AVERAGE(E284/L284)</f>
        <v>449.43283582089555</v>
      </c>
      <c r="Q284" t="str">
        <f>LEFT(N284,SEARCH("/",N284,1)-1)</f>
        <v>film &amp; video</v>
      </c>
      <c r="R284" t="str">
        <f>RIGHT(N284,LEN(N284)-SEARCH("/",N284,1))</f>
        <v>science fiction</v>
      </c>
      <c r="S284" s="14">
        <f>INT((((J284/60)/60)/24)+DATE(1970,1,1))</f>
        <v>42090</v>
      </c>
      <c r="T284" s="14">
        <f>INT((((I284/60)/60)/24)+DATE(1970,1,1))</f>
        <v>42150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9">
        <f>+E285/D285*100</f>
        <v>300.47639999999996</v>
      </c>
      <c r="P285" s="11">
        <f>AVERAGE(E285/L285)</f>
        <v>70.041118881118877</v>
      </c>
      <c r="Q285" t="str">
        <f>LEFT(N285,SEARCH("/",N285,1)-1)</f>
        <v>technology</v>
      </c>
      <c r="R285" t="str">
        <f>RIGHT(N285,LEN(N285)-SEARCH("/",N285,1))</f>
        <v>hardware</v>
      </c>
      <c r="S285" s="14">
        <f>INT((((J285/60)/60)/24)+DATE(1970,1,1))</f>
        <v>41578</v>
      </c>
      <c r="T285" s="14">
        <f>INT((((I285/60)/60)/24)+DATE(1970,1,1))</f>
        <v>41638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9">
        <f>+E286/D286*100</f>
        <v>250.30841666666666</v>
      </c>
      <c r="P286" s="11">
        <f>AVERAGE(E286/L286)</f>
        <v>66.015406593406595</v>
      </c>
      <c r="Q286" t="str">
        <f>LEFT(N286,SEARCH("/",N286,1)-1)</f>
        <v>photography</v>
      </c>
      <c r="R286" t="str">
        <f>RIGHT(N286,LEN(N286)-SEARCH("/",N286,1))</f>
        <v>photobooks</v>
      </c>
      <c r="S286" s="14">
        <f>INT((((J286/60)/60)/24)+DATE(1970,1,1))</f>
        <v>42213</v>
      </c>
      <c r="T286" s="14">
        <f>INT((((I286/60)/60)/24)+DATE(1970,1,1))</f>
        <v>42243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9">
        <f>+E287/D287*100</f>
        <v>120.10400000000001</v>
      </c>
      <c r="P287" s="11">
        <f>AVERAGE(E287/L287)</f>
        <v>92.387692307692305</v>
      </c>
      <c r="Q287" t="str">
        <f>LEFT(N287,SEARCH("/",N287,1)-1)</f>
        <v>theater</v>
      </c>
      <c r="R287" t="str">
        <f>RIGHT(N287,LEN(N287)-SEARCH("/",N287,1))</f>
        <v>spaces</v>
      </c>
      <c r="S287" s="14">
        <f>INT((((J287/60)/60)/24)+DATE(1970,1,1))</f>
        <v>41934</v>
      </c>
      <c r="T287" s="14">
        <f>INT((((I287/60)/60)/24)+DATE(1970,1,1))</f>
        <v>41979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9">
        <f>+E288/D288*100</f>
        <v>119.756</v>
      </c>
      <c r="P288" s="11">
        <f>AVERAGE(E288/L288)</f>
        <v>233.8984375</v>
      </c>
      <c r="Q288" t="str">
        <f>LEFT(N288,SEARCH("/",N288,1)-1)</f>
        <v>theater</v>
      </c>
      <c r="R288" t="str">
        <f>RIGHT(N288,LEN(N288)-SEARCH("/",N288,1))</f>
        <v>spaces</v>
      </c>
      <c r="S288" s="14">
        <f>INT((((J288/60)/60)/24)+DATE(1970,1,1))</f>
        <v>41939</v>
      </c>
      <c r="T288" s="14">
        <f>INT((((I288/60)/60)/24)+DATE(1970,1,1))</f>
        <v>41969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9">
        <f>+E289/D289*100</f>
        <v>118.72620000000001</v>
      </c>
      <c r="P289" s="11">
        <f>AVERAGE(E289/L289)</f>
        <v>230.08953488372092</v>
      </c>
      <c r="Q289" t="str">
        <f>LEFT(N289,SEARCH("/",N289,1)-1)</f>
        <v>film &amp; video</v>
      </c>
      <c r="R289" t="str">
        <f>RIGHT(N289,LEN(N289)-SEARCH("/",N289,1))</f>
        <v>documentary</v>
      </c>
      <c r="S289" s="14">
        <f>INT((((J289/60)/60)/24)+DATE(1970,1,1))</f>
        <v>41134</v>
      </c>
      <c r="T289" s="14">
        <f>INT((((I289/60)/60)/24)+DATE(1970,1,1))</f>
        <v>41159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9">
        <f>+E290/D290*100</f>
        <v>118.12400000000001</v>
      </c>
      <c r="P290" s="11">
        <f>AVERAGE(E290/L290)</f>
        <v>170.69942196531792</v>
      </c>
      <c r="Q290" t="str">
        <f>LEFT(N290,SEARCH("/",N290,1)-1)</f>
        <v>theater</v>
      </c>
      <c r="R290" t="str">
        <f>RIGHT(N290,LEN(N290)-SEARCH("/",N290,1))</f>
        <v>spaces</v>
      </c>
      <c r="S290" s="14">
        <f>INT((((J290/60)/60)/24)+DATE(1970,1,1))</f>
        <v>42655</v>
      </c>
      <c r="T290" s="14">
        <f>INT((((I290/60)/60)/24)+DATE(1970,1,1))</f>
        <v>42685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9">
        <f>+E291/D291*100</f>
        <v>118.08108</v>
      </c>
      <c r="P291" s="11">
        <f>AVERAGE(E291/L291)</f>
        <v>30.654485981308412</v>
      </c>
      <c r="Q291" t="str">
        <f>LEFT(N291,SEARCH("/",N291,1)-1)</f>
        <v>film &amp; video</v>
      </c>
      <c r="R291" t="str">
        <f>RIGHT(N291,LEN(N291)-SEARCH("/",N291,1))</f>
        <v>documentary</v>
      </c>
      <c r="S291" s="14">
        <f>INT((((J291/60)/60)/24)+DATE(1970,1,1))</f>
        <v>41149</v>
      </c>
      <c r="T291" s="14">
        <f>INT((((I291/60)/60)/24)+DATE(1970,1,1))</f>
        <v>41179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9">
        <f>+E292/D292*100</f>
        <v>116.83911999999998</v>
      </c>
      <c r="P292" s="11">
        <f>AVERAGE(E292/L292)</f>
        <v>59.249046653144013</v>
      </c>
      <c r="Q292" t="str">
        <f>LEFT(N292,SEARCH("/",N292,1)-1)</f>
        <v>film &amp; video</v>
      </c>
      <c r="R292" t="str">
        <f>RIGHT(N292,LEN(N292)-SEARCH("/",N292,1))</f>
        <v>documentary</v>
      </c>
      <c r="S292" s="14">
        <f>INT((((J292/60)/60)/24)+DATE(1970,1,1))</f>
        <v>42291</v>
      </c>
      <c r="T292" s="14">
        <f>INT((((I292/60)/60)/24)+DATE(1970,1,1))</f>
        <v>42321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9">
        <f>+E293/D293*100</f>
        <v>116.35599999999999</v>
      </c>
      <c r="P293" s="11">
        <f>AVERAGE(E293/L293)</f>
        <v>95.373770491803285</v>
      </c>
      <c r="Q293" t="str">
        <f>LEFT(N293,SEARCH("/",N293,1)-1)</f>
        <v>theater</v>
      </c>
      <c r="R293" t="str">
        <f>RIGHT(N293,LEN(N293)-SEARCH("/",N293,1))</f>
        <v>spaces</v>
      </c>
      <c r="S293" s="14">
        <f>INT((((J293/60)/60)/24)+DATE(1970,1,1))</f>
        <v>42629</v>
      </c>
      <c r="T293" s="14">
        <f>INT((((I293/60)/60)/24)+DATE(1970,1,1))</f>
        <v>42657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9">
        <f>+E294/D294*100</f>
        <v>82.817599999999999</v>
      </c>
      <c r="P294" s="11">
        <f>AVERAGE(E294/L294)</f>
        <v>301.93916666666667</v>
      </c>
      <c r="Q294" t="str">
        <f>LEFT(N294,SEARCH("/",N294,1)-1)</f>
        <v>technology</v>
      </c>
      <c r="R294" t="str">
        <f>RIGHT(N294,LEN(N294)-SEARCH("/",N294,1))</f>
        <v>wearables</v>
      </c>
      <c r="S294" s="14">
        <f>INT((((J294/60)/60)/24)+DATE(1970,1,1))</f>
        <v>42506</v>
      </c>
      <c r="T294" s="14">
        <f>INT((((I294/60)/60)/24)+DATE(1970,1,1))</f>
        <v>42541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9">
        <f>+E295/D295*100</f>
        <v>288.17</v>
      </c>
      <c r="P295" s="11">
        <f>AVERAGE(E295/L295)</f>
        <v>47.474464579901152</v>
      </c>
      <c r="Q295" t="str">
        <f>LEFT(N295,SEARCH("/",N295,1)-1)</f>
        <v>technology</v>
      </c>
      <c r="R295" t="str">
        <f>RIGHT(N295,LEN(N295)-SEARCH("/",N295,1))</f>
        <v>hardware</v>
      </c>
      <c r="S295" s="14">
        <f>INT((((J295/60)/60)/24)+DATE(1970,1,1))</f>
        <v>42150</v>
      </c>
      <c r="T295" s="14">
        <f>INT((((I295/60)/60)/24)+DATE(1970,1,1))</f>
        <v>42180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9">
        <f>+E296/D296*100</f>
        <v>102.60000000000001</v>
      </c>
      <c r="P296" s="11">
        <f>AVERAGE(E296/L296)</f>
        <v>148.08247422680412</v>
      </c>
      <c r="Q296" t="str">
        <f>LEFT(N296,SEARCH("/",N296,1)-1)</f>
        <v>games</v>
      </c>
      <c r="R296" t="str">
        <f>RIGHT(N296,LEN(N296)-SEARCH("/",N296,1))</f>
        <v>tabletop games</v>
      </c>
      <c r="S296" s="14">
        <f>INT((((J296/60)/60)/24)+DATE(1970,1,1))</f>
        <v>42776</v>
      </c>
      <c r="T296" s="14">
        <f>INT((((I296/60)/60)/24)+DATE(1970,1,1))</f>
        <v>42806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9">
        <f>+E297/D297*100</f>
        <v>114.75999999999999</v>
      </c>
      <c r="P297" s="11">
        <f>AVERAGE(E297/L297)</f>
        <v>129.81900452488688</v>
      </c>
      <c r="Q297" t="str">
        <f>LEFT(N297,SEARCH("/",N297,1)-1)</f>
        <v>film &amp; video</v>
      </c>
      <c r="R297" t="str">
        <f>RIGHT(N297,LEN(N297)-SEARCH("/",N297,1))</f>
        <v>documentary</v>
      </c>
      <c r="S297" s="14">
        <f>INT((((J297/60)/60)/24)+DATE(1970,1,1))</f>
        <v>42586</v>
      </c>
      <c r="T297" s="14">
        <f>INT((((I297/60)/60)/24)+DATE(1970,1,1))</f>
        <v>42624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9">
        <f>+E298/D298*100</f>
        <v>114.53400000000001</v>
      </c>
      <c r="P298" s="11">
        <f>AVERAGE(E298/L298)</f>
        <v>120.30882352941177</v>
      </c>
      <c r="Q298" t="str">
        <f>LEFT(N298,SEARCH("/",N298,1)-1)</f>
        <v>technology</v>
      </c>
      <c r="R298" t="str">
        <f>RIGHT(N298,LEN(N298)-SEARCH("/",N298,1))</f>
        <v>space exploration</v>
      </c>
      <c r="S298" s="14">
        <f>INT((((J298/60)/60)/24)+DATE(1970,1,1))</f>
        <v>42211</v>
      </c>
      <c r="T298" s="14">
        <f>INT((((I298/60)/60)/24)+DATE(1970,1,1))</f>
        <v>42241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9">
        <f>+E299/D299*100</f>
        <v>100.24604569420035</v>
      </c>
      <c r="P299" s="11">
        <f>AVERAGE(E299/L299)</f>
        <v>320.44943820224717</v>
      </c>
      <c r="Q299" t="str">
        <f>LEFT(N299,SEARCH("/",N299,1)-1)</f>
        <v>film &amp; video</v>
      </c>
      <c r="R299" t="str">
        <f>RIGHT(N299,LEN(N299)-SEARCH("/",N299,1))</f>
        <v>television</v>
      </c>
      <c r="S299" s="14">
        <f>INT((((J299/60)/60)/24)+DATE(1970,1,1))</f>
        <v>42461</v>
      </c>
      <c r="T299" s="14">
        <f>INT((((I299/60)/60)/24)+DATE(1970,1,1))</f>
        <v>42503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9">
        <f>+E300/D300*100</f>
        <v>284.74</v>
      </c>
      <c r="P300" s="11">
        <f>AVERAGE(E300/L300)</f>
        <v>107.04511278195488</v>
      </c>
      <c r="Q300" t="str">
        <f>LEFT(N300,SEARCH("/",N300,1)-1)</f>
        <v>games</v>
      </c>
      <c r="R300" t="str">
        <f>RIGHT(N300,LEN(N300)-SEARCH("/",N300,1))</f>
        <v>tabletop games</v>
      </c>
      <c r="S300" s="14">
        <f>INT((((J300/60)/60)/24)+DATE(1970,1,1))</f>
        <v>42380</v>
      </c>
      <c r="T300" s="14">
        <f>INT((((I300/60)/60)/24)+DATE(1970,1,1))</f>
        <v>42394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9">
        <f>+E301/D301*100</f>
        <v>188.66966666666667</v>
      </c>
      <c r="P301" s="11">
        <f>AVERAGE(E301/L301)</f>
        <v>64.173356009070289</v>
      </c>
      <c r="Q301" t="str">
        <f>LEFT(N301,SEARCH("/",N301,1)-1)</f>
        <v>publishing</v>
      </c>
      <c r="R301" t="str">
        <f>RIGHT(N301,LEN(N301)-SEARCH("/",N301,1))</f>
        <v>radio &amp; podcasts</v>
      </c>
      <c r="S301" s="14">
        <f>INT((((J301/60)/60)/24)+DATE(1970,1,1))</f>
        <v>41960</v>
      </c>
      <c r="T301" s="14">
        <f>INT((((I301/60)/60)/24)+DATE(1970,1,1))</f>
        <v>41993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9">
        <f>+E302/D302*100</f>
        <v>113.104</v>
      </c>
      <c r="P302" s="11">
        <f>AVERAGE(E302/L302)</f>
        <v>50.764811490125673</v>
      </c>
      <c r="Q302" t="str">
        <f>LEFT(N302,SEARCH("/",N302,1)-1)</f>
        <v>theater</v>
      </c>
      <c r="R302" t="str">
        <f>RIGHT(N302,LEN(N302)-SEARCH("/",N302,1))</f>
        <v>spaces</v>
      </c>
      <c r="S302" s="14">
        <f>INT((((J302/60)/60)/24)+DATE(1970,1,1))</f>
        <v>41920</v>
      </c>
      <c r="T302" s="14">
        <f>INT((((I302/60)/60)/24)+DATE(1970,1,1))</f>
        <v>41948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9">
        <f>+E303/D303*100</f>
        <v>704.18124999999998</v>
      </c>
      <c r="P303" s="11">
        <f>AVERAGE(E303/L303)</f>
        <v>39.066920943134534</v>
      </c>
      <c r="Q303" t="str">
        <f>LEFT(N303,SEARCH("/",N303,1)-1)</f>
        <v>music</v>
      </c>
      <c r="R303" t="str">
        <f>RIGHT(N303,LEN(N303)-SEARCH("/",N303,1))</f>
        <v>electronic music</v>
      </c>
      <c r="S303" s="14">
        <f>INT((((J303/60)/60)/24)+DATE(1970,1,1))</f>
        <v>41184</v>
      </c>
      <c r="T303" s="14">
        <f>INT((((I303/60)/60)/24)+DATE(1970,1,1))</f>
        <v>41214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9">
        <f>+E304/D304*100</f>
        <v>350.84462500000001</v>
      </c>
      <c r="P304" s="11">
        <f>AVERAGE(E304/L304)</f>
        <v>71.237487309644663</v>
      </c>
      <c r="Q304" t="str">
        <f>LEFT(N304,SEARCH("/",N304,1)-1)</f>
        <v>theater</v>
      </c>
      <c r="R304" t="str">
        <f>RIGHT(N304,LEN(N304)-SEARCH("/",N304,1))</f>
        <v>spaces</v>
      </c>
      <c r="S304" s="14">
        <f>INT((((J304/60)/60)/24)+DATE(1970,1,1))</f>
        <v>41391</v>
      </c>
      <c r="T304" s="14">
        <f>INT((((I304/60)/60)/24)+DATE(1970,1,1))</f>
        <v>41421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9">
        <f>+E305/D305*100</f>
        <v>116.94725</v>
      </c>
      <c r="P305" s="11">
        <f>AVERAGE(E305/L305)</f>
        <v>89.38643312101911</v>
      </c>
      <c r="Q305" t="str">
        <f>LEFT(N305,SEARCH("/",N305,1)-1)</f>
        <v>film &amp; video</v>
      </c>
      <c r="R305" t="str">
        <f>RIGHT(N305,LEN(N305)-SEARCH("/",N305,1))</f>
        <v>documentary</v>
      </c>
      <c r="S305" s="14">
        <f>INT((((J305/60)/60)/24)+DATE(1970,1,1))</f>
        <v>42263</v>
      </c>
      <c r="T305" s="14">
        <f>INT((((I305/60)/60)/24)+DATE(1970,1,1))</f>
        <v>42294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9">
        <f>+E306/D306*100</f>
        <v>55.698440000000005</v>
      </c>
      <c r="P306" s="11">
        <f>AVERAGE(E306/L306)</f>
        <v>331.53833333333336</v>
      </c>
      <c r="Q306" t="str">
        <f>LEFT(N306,SEARCH("/",N306,1)-1)</f>
        <v>film &amp; video</v>
      </c>
      <c r="R306" t="str">
        <f>RIGHT(N306,LEN(N306)-SEARCH("/",N306,1))</f>
        <v>drama</v>
      </c>
      <c r="S306" s="14">
        <f>INT((((J306/60)/60)/24)+DATE(1970,1,1))</f>
        <v>42066</v>
      </c>
      <c r="T306" s="14">
        <f>INT((((I306/60)/60)/24)+DATE(1970,1,1))</f>
        <v>42116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9">
        <f>+E307/D307*100</f>
        <v>120.32608695652173</v>
      </c>
      <c r="P307" s="11">
        <f>AVERAGE(E307/L307)</f>
        <v>98.839285714285708</v>
      </c>
      <c r="Q307" t="str">
        <f>LEFT(N307,SEARCH("/",N307,1)-1)</f>
        <v>photography</v>
      </c>
      <c r="R307" t="str">
        <f>RIGHT(N307,LEN(N307)-SEARCH("/",N307,1))</f>
        <v>photobooks</v>
      </c>
      <c r="S307" s="14">
        <f>INT((((J307/60)/60)/24)+DATE(1970,1,1))</f>
        <v>42339</v>
      </c>
      <c r="T307" s="14">
        <f>INT((((I307/60)/60)/24)+DATE(1970,1,1))</f>
        <v>42388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9">
        <f>+E308/D308*100</f>
        <v>110.4008</v>
      </c>
      <c r="P308" s="11">
        <f>AVERAGE(E308/L308)</f>
        <v>104.15169811320754</v>
      </c>
      <c r="Q308" t="str">
        <f>LEFT(N308,SEARCH("/",N308,1)-1)</f>
        <v>theater</v>
      </c>
      <c r="R308" t="str">
        <f>RIGHT(N308,LEN(N308)-SEARCH("/",N308,1))</f>
        <v>spaces</v>
      </c>
      <c r="S308" s="14">
        <f>INT((((J308/60)/60)/24)+DATE(1970,1,1))</f>
        <v>42627</v>
      </c>
      <c r="T308" s="14">
        <f>INT((((I308/60)/60)/24)+DATE(1970,1,1))</f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9">
        <f>+E309/D309*100</f>
        <v>119.74347826086958</v>
      </c>
      <c r="P309" s="11">
        <f>AVERAGE(E309/L309)</f>
        <v>85.531055900621112</v>
      </c>
      <c r="Q309" t="str">
        <f>LEFT(N309,SEARCH("/",N309,1)-1)</f>
        <v>theater</v>
      </c>
      <c r="R309" t="str">
        <f>RIGHT(N309,LEN(N309)-SEARCH("/",N309,1))</f>
        <v>plays</v>
      </c>
      <c r="S309" s="14">
        <f>INT((((J309/60)/60)/24)+DATE(1970,1,1))</f>
        <v>41834</v>
      </c>
      <c r="T309" s="14">
        <f>INT((((I309/60)/60)/24)+DATE(1970,1,1))</f>
        <v>41866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9">
        <f>+E310/D310*100</f>
        <v>135.98609999999999</v>
      </c>
      <c r="P310" s="11">
        <f>AVERAGE(E310/L310)</f>
        <v>95.764859154929582</v>
      </c>
      <c r="Q310" t="str">
        <f>LEFT(N310,SEARCH("/",N310,1)-1)</f>
        <v>photography</v>
      </c>
      <c r="R310" t="str">
        <f>RIGHT(N310,LEN(N310)-SEARCH("/",N310,1))</f>
        <v>photobooks</v>
      </c>
      <c r="S310" s="14">
        <f>INT((((J310/60)/60)/24)+DATE(1970,1,1))</f>
        <v>42705</v>
      </c>
      <c r="T310" s="14">
        <f>INT((((I310/60)/60)/24)+DATE(1970,1,1))</f>
        <v>42738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9">
        <f>+E311/D311*100</f>
        <v>108.78684000000001</v>
      </c>
      <c r="P311" s="11">
        <f>AVERAGE(E311/L311)</f>
        <v>88.588631921824103</v>
      </c>
      <c r="Q311" t="str">
        <f>LEFT(N311,SEARCH("/",N311,1)-1)</f>
        <v>theater</v>
      </c>
      <c r="R311" t="str">
        <f>RIGHT(N311,LEN(N311)-SEARCH("/",N311,1))</f>
        <v>spaces</v>
      </c>
      <c r="S311" s="14">
        <f>INT((((J311/60)/60)/24)+DATE(1970,1,1))</f>
        <v>41368</v>
      </c>
      <c r="T311" s="14">
        <f>INT((((I311/60)/60)/24)+DATE(1970,1,1))</f>
        <v>41398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9">
        <f>+E312/D312*100</f>
        <v>102.60000000000001</v>
      </c>
      <c r="P312" s="11">
        <f>AVERAGE(E312/L312)</f>
        <v>148.57377049180329</v>
      </c>
      <c r="Q312" t="str">
        <f>LEFT(N312,SEARCH("/",N312,1)-1)</f>
        <v>photography</v>
      </c>
      <c r="R312" t="str">
        <f>RIGHT(N312,LEN(N312)-SEARCH("/",N312,1))</f>
        <v>photobooks</v>
      </c>
      <c r="S312" s="14">
        <f>INT((((J312/60)/60)/24)+DATE(1970,1,1))</f>
        <v>42535</v>
      </c>
      <c r="T312" s="14">
        <f>INT((((I312/60)/60)/24)+DATE(1970,1,1))</f>
        <v>42565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9">
        <f>+E313/D313*100</f>
        <v>107.91200000000001</v>
      </c>
      <c r="P313" s="11">
        <f>AVERAGE(E313/L313)</f>
        <v>145.04301075268816</v>
      </c>
      <c r="Q313" t="str">
        <f>LEFT(N313,SEARCH("/",N313,1)-1)</f>
        <v>film &amp; video</v>
      </c>
      <c r="R313" t="str">
        <f>RIGHT(N313,LEN(N313)-SEARCH("/",N313,1))</f>
        <v>documentary</v>
      </c>
      <c r="S313" s="14">
        <f>INT((((J313/60)/60)/24)+DATE(1970,1,1))</f>
        <v>42473</v>
      </c>
      <c r="T313" s="14">
        <f>INT((((I313/60)/60)/24)+DATE(1970,1,1))</f>
        <v>42503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9">
        <f>+E314/D314*100</f>
        <v>157.31829411764707</v>
      </c>
      <c r="P314" s="11">
        <f>AVERAGE(E314/L314)</f>
        <v>87.685606557377056</v>
      </c>
      <c r="Q314" t="str">
        <f>LEFT(N314,SEARCH("/",N314,1)-1)</f>
        <v>film &amp; video</v>
      </c>
      <c r="R314" t="str">
        <f>RIGHT(N314,LEN(N314)-SEARCH("/",N314,1))</f>
        <v>documentary</v>
      </c>
      <c r="S314" s="14">
        <f>INT((((J314/60)/60)/24)+DATE(1970,1,1))</f>
        <v>42759</v>
      </c>
      <c r="T314" s="14">
        <f>INT((((I314/60)/60)/24)+DATE(1970,1,1))</f>
        <v>42793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9">
        <f>+E315/D315*100</f>
        <v>106.476</v>
      </c>
      <c r="P315" s="11">
        <f>AVERAGE(E315/L315)</f>
        <v>151.24431818181819</v>
      </c>
      <c r="Q315" t="str">
        <f>LEFT(N315,SEARCH("/",N315,1)-1)</f>
        <v>photography</v>
      </c>
      <c r="R315" t="str">
        <f>RIGHT(N315,LEN(N315)-SEARCH("/",N315,1))</f>
        <v>photobooks</v>
      </c>
      <c r="S315" s="14">
        <f>INT((((J315/60)/60)/24)+DATE(1970,1,1))</f>
        <v>42234</v>
      </c>
      <c r="T315" s="14">
        <f>INT((((I315/60)/60)/24)+DATE(1970,1,1))</f>
        <v>42274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9">
        <f>+E316/D316*100</f>
        <v>106.30800000000001</v>
      </c>
      <c r="P316" s="11">
        <f>AVERAGE(E316/L316)</f>
        <v>75.502840909090907</v>
      </c>
      <c r="Q316" t="str">
        <f>LEFT(N316,SEARCH("/",N316,1)-1)</f>
        <v>food</v>
      </c>
      <c r="R316" t="str">
        <f>RIGHT(N316,LEN(N316)-SEARCH("/",N316,1))</f>
        <v>small batch</v>
      </c>
      <c r="S316" s="14">
        <f>INT((((J316/60)/60)/24)+DATE(1970,1,1))</f>
        <v>42011</v>
      </c>
      <c r="T316" s="14">
        <f>INT((((I316/60)/60)/24)+DATE(1970,1,1))</f>
        <v>42041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9">
        <f>+E317/D317*100</f>
        <v>105.982</v>
      </c>
      <c r="P317" s="11">
        <f>AVERAGE(E317/L317)</f>
        <v>111.79535864978902</v>
      </c>
      <c r="Q317" t="str">
        <f>LEFT(N317,SEARCH("/",N317,1)-1)</f>
        <v>film &amp; video</v>
      </c>
      <c r="R317" t="str">
        <f>RIGHT(N317,LEN(N317)-SEARCH("/",N317,1))</f>
        <v>documentary</v>
      </c>
      <c r="S317" s="14">
        <f>INT((((J317/60)/60)/24)+DATE(1970,1,1))</f>
        <v>41934</v>
      </c>
      <c r="T317" s="14">
        <f>INT((((I317/60)/60)/24)+DATE(1970,1,1))</f>
        <v>41964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9">
        <f>+E318/D318*100</f>
        <v>105.91999999999999</v>
      </c>
      <c r="P318" s="11">
        <f>AVERAGE(E318/L318)</f>
        <v>211.84</v>
      </c>
      <c r="Q318" t="str">
        <f>LEFT(N318,SEARCH("/",N318,1)-1)</f>
        <v>food</v>
      </c>
      <c r="R318" t="str">
        <f>RIGHT(N318,LEN(N318)-SEARCH("/",N318,1))</f>
        <v>small batch</v>
      </c>
      <c r="S318" s="14">
        <f>INT((((J318/60)/60)/24)+DATE(1970,1,1))</f>
        <v>41807</v>
      </c>
      <c r="T318" s="14">
        <f>INT((((I318/60)/60)/24)+DATE(1970,1,1))</f>
        <v>41837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9">
        <f>+E319/D319*100</f>
        <v>105.80799999999999</v>
      </c>
      <c r="P319" s="11">
        <f>AVERAGE(E319/L319)</f>
        <v>174.02631578947367</v>
      </c>
      <c r="Q319" t="str">
        <f>LEFT(N319,SEARCH("/",N319,1)-1)</f>
        <v>technology</v>
      </c>
      <c r="R319" t="str">
        <f>RIGHT(N319,LEN(N319)-SEARCH("/",N319,1))</f>
        <v>wearables</v>
      </c>
      <c r="S319" s="14">
        <f>INT((((J319/60)/60)/24)+DATE(1970,1,1))</f>
        <v>42100</v>
      </c>
      <c r="T319" s="14">
        <f>INT((((I319/60)/60)/24)+DATE(1970,1,1))</f>
        <v>42155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9">
        <f>+E320/D320*100</f>
        <v>176.29999999999998</v>
      </c>
      <c r="P320" s="11">
        <f>AVERAGE(E320/L320)</f>
        <v>91.189655172413794</v>
      </c>
      <c r="Q320" t="str">
        <f>LEFT(N320,SEARCH("/",N320,1)-1)</f>
        <v>film &amp; video</v>
      </c>
      <c r="R320" t="str">
        <f>RIGHT(N320,LEN(N320)-SEARCH("/",N320,1))</f>
        <v>documentary</v>
      </c>
      <c r="S320" s="14">
        <f>INT((((J320/60)/60)/24)+DATE(1970,1,1))</f>
        <v>41184</v>
      </c>
      <c r="T320" s="14">
        <f>INT((((I320/60)/60)/24)+DATE(1970,1,1))</f>
        <v>41215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9">
        <f>+E321/D321*100</f>
        <v>132.19</v>
      </c>
      <c r="P321" s="11">
        <f>AVERAGE(E321/L321)</f>
        <v>99.766037735849054</v>
      </c>
      <c r="Q321" t="str">
        <f>LEFT(N321,SEARCH("/",N321,1)-1)</f>
        <v>publishing</v>
      </c>
      <c r="R321" t="str">
        <f>RIGHT(N321,LEN(N321)-SEARCH("/",N321,1))</f>
        <v>nonfiction</v>
      </c>
      <c r="S321" s="14">
        <f>INT((((J321/60)/60)/24)+DATE(1970,1,1))</f>
        <v>40854</v>
      </c>
      <c r="T321" s="14">
        <f>INT((((I321/60)/60)/24)+DATE(1970,1,1))</f>
        <v>40884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9">
        <f>+E322/D322*100</f>
        <v>101.38461538461539</v>
      </c>
      <c r="P322" s="11">
        <f>AVERAGE(E322/L322)</f>
        <v>201.22137404580153</v>
      </c>
      <c r="Q322" t="str">
        <f>LEFT(N322,SEARCH("/",N322,1)-1)</f>
        <v>film &amp; video</v>
      </c>
      <c r="R322" t="str">
        <f>RIGHT(N322,LEN(N322)-SEARCH("/",N322,1))</f>
        <v>documentary</v>
      </c>
      <c r="S322" s="14">
        <f>INT((((J322/60)/60)/24)+DATE(1970,1,1))</f>
        <v>41719</v>
      </c>
      <c r="T322" s="14">
        <f>INT((((I322/60)/60)/24)+DATE(1970,1,1))</f>
        <v>41749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9">
        <f>+E323/D323*100</f>
        <v>29.276666666666667</v>
      </c>
      <c r="P323" s="11">
        <f>AVERAGE(E323/L323)</f>
        <v>84.99677419354839</v>
      </c>
      <c r="Q323" t="str">
        <f>LEFT(N323,SEARCH("/",N323,1)-1)</f>
        <v>technology</v>
      </c>
      <c r="R323" t="str">
        <f>RIGHT(N323,LEN(N323)-SEARCH("/",N323,1))</f>
        <v>wearables</v>
      </c>
      <c r="S323" s="14">
        <f>INT((((J323/60)/60)/24)+DATE(1970,1,1))</f>
        <v>42506</v>
      </c>
      <c r="T323" s="14">
        <f>INT((((I323/60)/60)/24)+DATE(1970,1,1))</f>
        <v>42540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9">
        <f>+E324/D324*100</f>
        <v>105.22388000000001</v>
      </c>
      <c r="P324" s="11">
        <f>AVERAGE(E324/L324)</f>
        <v>346.13118421052633</v>
      </c>
      <c r="Q324" t="str">
        <f>LEFT(N324,SEARCH("/",N324,1)-1)</f>
        <v>technology</v>
      </c>
      <c r="R324" t="str">
        <f>RIGHT(N324,LEN(N324)-SEARCH("/",N324,1))</f>
        <v>hardware</v>
      </c>
      <c r="S324" s="14">
        <f>INT((((J324/60)/60)/24)+DATE(1970,1,1))</f>
        <v>42633</v>
      </c>
      <c r="T324" s="14">
        <f>INT((((I324/60)/60)/24)+DATE(1970,1,1))</f>
        <v>42663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9">
        <f>+E325/D325*100</f>
        <v>131.20499999999998</v>
      </c>
      <c r="P325" s="11">
        <f>AVERAGE(E325/L325)</f>
        <v>546.6875</v>
      </c>
      <c r="Q325" t="str">
        <f>LEFT(N325,SEARCH("/",N325,1)-1)</f>
        <v>technology</v>
      </c>
      <c r="R325" t="str">
        <f>RIGHT(N325,LEN(N325)-SEARCH("/",N325,1))</f>
        <v>hardware</v>
      </c>
      <c r="S325" s="14">
        <f>INT((((J325/60)/60)/24)+DATE(1970,1,1))</f>
        <v>42692</v>
      </c>
      <c r="T325" s="14">
        <f>INT((((I325/60)/60)/24)+DATE(1970,1,1))</f>
        <v>42722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9">
        <f>+E326/D326*100</f>
        <v>104.93380000000001</v>
      </c>
      <c r="P326" s="11">
        <f>AVERAGE(E326/L326)</f>
        <v>118.70339366515837</v>
      </c>
      <c r="Q326" t="str">
        <f>LEFT(N326,SEARCH("/",N326,1)-1)</f>
        <v>music</v>
      </c>
      <c r="R326" t="str">
        <f>RIGHT(N326,LEN(N326)-SEARCH("/",N326,1))</f>
        <v>pop</v>
      </c>
      <c r="S326" s="14">
        <f>INT((((J326/60)/60)/24)+DATE(1970,1,1))</f>
        <v>41023</v>
      </c>
      <c r="T326" s="14">
        <f>INT((((I326/60)/60)/24)+DATE(1970,1,1))</f>
        <v>41053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9">
        <f>+E327/D327*100</f>
        <v>104.72999999999999</v>
      </c>
      <c r="P327" s="11">
        <f>AVERAGE(E327/L327)</f>
        <v>104.31274900398407</v>
      </c>
      <c r="Q327" t="str">
        <f>LEFT(N327,SEARCH("/",N327,1)-1)</f>
        <v>film &amp; video</v>
      </c>
      <c r="R327" t="str">
        <f>RIGHT(N327,LEN(N327)-SEARCH("/",N327,1))</f>
        <v>documentary</v>
      </c>
      <c r="S327" s="14">
        <f>INT((((J327/60)/60)/24)+DATE(1970,1,1))</f>
        <v>41085</v>
      </c>
      <c r="T327" s="14">
        <f>INT((((I327/60)/60)/24)+DATE(1970,1,1))</f>
        <v>41120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9">
        <f>+E328/D328*100</f>
        <v>174</v>
      </c>
      <c r="P328" s="11">
        <f>AVERAGE(E328/L328)</f>
        <v>86.138613861386133</v>
      </c>
      <c r="Q328" t="str">
        <f>LEFT(N328,SEARCH("/",N328,1)-1)</f>
        <v>film &amp; video</v>
      </c>
      <c r="R328" t="str">
        <f>RIGHT(N328,LEN(N328)-SEARCH("/",N328,1))</f>
        <v>documentary</v>
      </c>
      <c r="S328" s="14">
        <f>INT((((J328/60)/60)/24)+DATE(1970,1,1))</f>
        <v>42078</v>
      </c>
      <c r="T328" s="14">
        <f>INT((((I328/60)/60)/24)+DATE(1970,1,1))</f>
        <v>42118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9">
        <f>+E329/D329*100</f>
        <v>159.16819571865443</v>
      </c>
      <c r="P329" s="11">
        <f>AVERAGE(E329/L329)</f>
        <v>102.86166007905139</v>
      </c>
      <c r="Q329" t="str">
        <f>LEFT(N329,SEARCH("/",N329,1)-1)</f>
        <v>photography</v>
      </c>
      <c r="R329" t="str">
        <f>RIGHT(N329,LEN(N329)-SEARCH("/",N329,1))</f>
        <v>photobooks</v>
      </c>
      <c r="S329" s="14">
        <f>INT((((J329/60)/60)/24)+DATE(1970,1,1))</f>
        <v>42633</v>
      </c>
      <c r="T329" s="14">
        <f>INT((((I329/60)/60)/24)+DATE(1970,1,1))</f>
        <v>42663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9">
        <f>+E330/D330*100</f>
        <v>103.2</v>
      </c>
      <c r="P330" s="11">
        <f>AVERAGE(E330/L330)</f>
        <v>175.51020408163265</v>
      </c>
      <c r="Q330" t="str">
        <f>LEFT(N330,SEARCH("/",N330,1)-1)</f>
        <v>theater</v>
      </c>
      <c r="R330" t="str">
        <f>RIGHT(N330,LEN(N330)-SEARCH("/",N330,1))</f>
        <v>musical</v>
      </c>
      <c r="S330" s="14">
        <f>INT((((J330/60)/60)/24)+DATE(1970,1,1))</f>
        <v>42103</v>
      </c>
      <c r="T330" s="14">
        <f>INT((((I330/60)/60)/24)+DATE(1970,1,1))</f>
        <v>42133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9">
        <f>+E331/D331*100</f>
        <v>128.69999999999999</v>
      </c>
      <c r="P331" s="11">
        <f>AVERAGE(E331/L331)</f>
        <v>99.382239382239376</v>
      </c>
      <c r="Q331" t="str">
        <f>LEFT(N331,SEARCH("/",N331,1)-1)</f>
        <v>music</v>
      </c>
      <c r="R331" t="str">
        <f>RIGHT(N331,LEN(N331)-SEARCH("/",N331,1))</f>
        <v>indie rock</v>
      </c>
      <c r="S331" s="14">
        <f>INT((((J331/60)/60)/24)+DATE(1970,1,1))</f>
        <v>41348</v>
      </c>
      <c r="T331" s="14">
        <f>INT((((I331/60)/60)/24)+DATE(1970,1,1))</f>
        <v>41393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9">
        <f>+E332/D332*100</f>
        <v>46.100628930817614</v>
      </c>
      <c r="P332" s="11">
        <f>AVERAGE(E332/L332)</f>
        <v>136.46276595744681</v>
      </c>
      <c r="Q332" t="str">
        <f>LEFT(N332,SEARCH("/",N332,1)-1)</f>
        <v>technology</v>
      </c>
      <c r="R332" t="str">
        <f>RIGHT(N332,LEN(N332)-SEARCH("/",N332,1))</f>
        <v>wearables</v>
      </c>
      <c r="S332" s="14">
        <f>INT((((J332/60)/60)/24)+DATE(1970,1,1))</f>
        <v>42766</v>
      </c>
      <c r="T332" s="14">
        <f>INT((((I332/60)/60)/24)+DATE(1970,1,1))</f>
        <v>42808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9">
        <f>+E333/D333*100</f>
        <v>102.592</v>
      </c>
      <c r="P333" s="11">
        <f>AVERAGE(E333/L333)</f>
        <v>78.195121951219505</v>
      </c>
      <c r="Q333" t="str">
        <f>LEFT(N333,SEARCH("/",N333,1)-1)</f>
        <v>film &amp; video</v>
      </c>
      <c r="R333" t="str">
        <f>RIGHT(N333,LEN(N333)-SEARCH("/",N333,1))</f>
        <v>documentary</v>
      </c>
      <c r="S333" s="14">
        <f>INT((((J333/60)/60)/24)+DATE(1970,1,1))</f>
        <v>41662</v>
      </c>
      <c r="T333" s="14">
        <f>INT((((I333/60)/60)/24)+DATE(1970,1,1))</f>
        <v>41692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9">
        <f>+E334/D334*100</f>
        <v>213.14633333333336</v>
      </c>
      <c r="P334" s="11">
        <f>AVERAGE(E334/L334)</f>
        <v>38.175462686567165</v>
      </c>
      <c r="Q334" t="str">
        <f>LEFT(N334,SEARCH("/",N334,1)-1)</f>
        <v>music</v>
      </c>
      <c r="R334" t="str">
        <f>RIGHT(N334,LEN(N334)-SEARCH("/",N334,1))</f>
        <v>rock</v>
      </c>
      <c r="S334" s="14">
        <f>INT((((J334/60)/60)/24)+DATE(1970,1,1))</f>
        <v>41487</v>
      </c>
      <c r="T334" s="14">
        <f>INT((((I334/60)/60)/24)+DATE(1970,1,1))</f>
        <v>41517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9">
        <f>+E335/D335*100</f>
        <v>102.27200000000001</v>
      </c>
      <c r="P335" s="11">
        <f>AVERAGE(E335/L335)</f>
        <v>115.69230769230769</v>
      </c>
      <c r="Q335" t="str">
        <f>LEFT(N335,SEARCH("/",N335,1)-1)</f>
        <v>food</v>
      </c>
      <c r="R335" t="str">
        <f>RIGHT(N335,LEN(N335)-SEARCH("/",N335,1))</f>
        <v>small batch</v>
      </c>
      <c r="S335" s="14">
        <f>INT((((J335/60)/60)/24)+DATE(1970,1,1))</f>
        <v>41771</v>
      </c>
      <c r="T335" s="14">
        <f>INT((((I335/60)/60)/24)+DATE(1970,1,1))</f>
        <v>41801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9">
        <f>+E336/D336*100</f>
        <v>254.45000000000002</v>
      </c>
      <c r="P336" s="11">
        <f>AVERAGE(E336/L336)</f>
        <v>47.383612662942269</v>
      </c>
      <c r="Q336" t="str">
        <f>LEFT(N336,SEARCH("/",N336,1)-1)</f>
        <v>food</v>
      </c>
      <c r="R336" t="str">
        <f>RIGHT(N336,LEN(N336)-SEARCH("/",N336,1))</f>
        <v>small batch</v>
      </c>
      <c r="S336" s="14">
        <f>INT((((J336/60)/60)/24)+DATE(1970,1,1))</f>
        <v>42139</v>
      </c>
      <c r="T336" s="14">
        <f>INT((((I336/60)/60)/24)+DATE(1970,1,1))</f>
        <v>42169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9">
        <f>+E337/D337*100</f>
        <v>101.72264</v>
      </c>
      <c r="P337" s="11">
        <f>AVERAGE(E337/L337)</f>
        <v>85.337785234899329</v>
      </c>
      <c r="Q337" t="str">
        <f>LEFT(N337,SEARCH("/",N337,1)-1)</f>
        <v>film &amp; video</v>
      </c>
      <c r="R337" t="str">
        <f>RIGHT(N337,LEN(N337)-SEARCH("/",N337,1))</f>
        <v>documentary</v>
      </c>
      <c r="S337" s="14">
        <f>INT((((J337/60)/60)/24)+DATE(1970,1,1))</f>
        <v>40626</v>
      </c>
      <c r="T337" s="14">
        <f>INT((((I337/60)/60)/24)+DATE(1970,1,1))</f>
        <v>40657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9">
        <f>+E338/D338*100</f>
        <v>101.55199999999999</v>
      </c>
      <c r="P338" s="11">
        <f>AVERAGE(E338/L338)</f>
        <v>119.1924882629108</v>
      </c>
      <c r="Q338" t="str">
        <f>LEFT(N338,SEARCH("/",N338,1)-1)</f>
        <v>theater</v>
      </c>
      <c r="R338" t="str">
        <f>RIGHT(N338,LEN(N338)-SEARCH("/",N338,1))</f>
        <v>plays</v>
      </c>
      <c r="S338" s="14">
        <f>INT((((J338/60)/60)/24)+DATE(1970,1,1))</f>
        <v>41918</v>
      </c>
      <c r="T338" s="14">
        <f>INT((((I338/60)/60)/24)+DATE(1970,1,1))</f>
        <v>41948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9">
        <f>+E339/D339*100</f>
        <v>104.85537190082646</v>
      </c>
      <c r="P339" s="11">
        <f>AVERAGE(E339/L339)</f>
        <v>84.023178807947019</v>
      </c>
      <c r="Q339" t="str">
        <f>LEFT(N339,SEARCH("/",N339,1)-1)</f>
        <v>film &amp; video</v>
      </c>
      <c r="R339" t="str">
        <f>RIGHT(N339,LEN(N339)-SEARCH("/",N339,1))</f>
        <v>documentary</v>
      </c>
      <c r="S339" s="14">
        <f>INT((((J339/60)/60)/24)+DATE(1970,1,1))</f>
        <v>41935</v>
      </c>
      <c r="T339" s="14">
        <f>INT((((I339/60)/60)/24)+DATE(1970,1,1))</f>
        <v>41957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9">
        <f>+E340/D340*100</f>
        <v>101.248</v>
      </c>
      <c r="P340" s="11">
        <f>AVERAGE(E340/L340)</f>
        <v>200.88888888888889</v>
      </c>
      <c r="Q340" t="str">
        <f>LEFT(N340,SEARCH("/",N340,1)-1)</f>
        <v>film &amp; video</v>
      </c>
      <c r="R340" t="str">
        <f>RIGHT(N340,LEN(N340)-SEARCH("/",N340,1))</f>
        <v>documentary</v>
      </c>
      <c r="S340" s="14">
        <f>INT((((J340/60)/60)/24)+DATE(1970,1,1))</f>
        <v>41113</v>
      </c>
      <c r="T340" s="14">
        <f>INT((((I340/60)/60)/24)+DATE(1970,1,1))</f>
        <v>41143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9">
        <f>+E341/D341*100</f>
        <v>5.0347999999999997</v>
      </c>
      <c r="P341" s="11">
        <f>AVERAGE(E341/L341)</f>
        <v>267.80851063829789</v>
      </c>
      <c r="Q341" t="str">
        <f>LEFT(N341,SEARCH("/",N341,1)-1)</f>
        <v>games</v>
      </c>
      <c r="R341" t="str">
        <f>RIGHT(N341,LEN(N341)-SEARCH("/",N341,1))</f>
        <v>video games</v>
      </c>
      <c r="S341" s="14">
        <f>INT((((J341/60)/60)/24)+DATE(1970,1,1))</f>
        <v>41486</v>
      </c>
      <c r="T341" s="14">
        <f>INT((((I341/60)/60)/24)+DATE(1970,1,1))</f>
        <v>41516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9">
        <f>+E342/D342*100</f>
        <v>100.52799999999999</v>
      </c>
      <c r="P342" s="11">
        <f>AVERAGE(E342/L342)</f>
        <v>239.35238095238094</v>
      </c>
      <c r="Q342" t="str">
        <f>LEFT(N342,SEARCH("/",N342,1)-1)</f>
        <v>technology</v>
      </c>
      <c r="R342" t="str">
        <f>RIGHT(N342,LEN(N342)-SEARCH("/",N342,1))</f>
        <v>wearables</v>
      </c>
      <c r="S342" s="14">
        <f>INT((((J342/60)/60)/24)+DATE(1970,1,1))</f>
        <v>41956</v>
      </c>
      <c r="T342" s="14">
        <f>INT((((I342/60)/60)/24)+DATE(1970,1,1))</f>
        <v>41986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9">
        <f>+E343/D343*100</f>
        <v>100.352</v>
      </c>
      <c r="P343" s="11">
        <f>AVERAGE(E343/L343)</f>
        <v>115.08256880733946</v>
      </c>
      <c r="Q343" t="str">
        <f>LEFT(N343,SEARCH("/",N343,1)-1)</f>
        <v>theater</v>
      </c>
      <c r="R343" t="str">
        <f>RIGHT(N343,LEN(N343)-SEARCH("/",N343,1))</f>
        <v>spaces</v>
      </c>
      <c r="S343" s="14">
        <f>INT((((J343/60)/60)/24)+DATE(1970,1,1))</f>
        <v>42576</v>
      </c>
      <c r="T343" s="14">
        <f>INT((((I343/60)/60)/24)+DATE(1970,1,1))</f>
        <v>42606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9">
        <f>+E344/D344*100</f>
        <v>495.8</v>
      </c>
      <c r="P344" s="11">
        <f>AVERAGE(E344/L344)</f>
        <v>25.091093117408906</v>
      </c>
      <c r="Q344" t="str">
        <f>LEFT(N344,SEARCH("/",N344,1)-1)</f>
        <v>games</v>
      </c>
      <c r="R344" t="str">
        <f>RIGHT(N344,LEN(N344)-SEARCH("/",N344,1))</f>
        <v>tabletop games</v>
      </c>
      <c r="S344" s="14">
        <f>INT((((J344/60)/60)/24)+DATE(1970,1,1))</f>
        <v>41806</v>
      </c>
      <c r="T344" s="14">
        <f>INT((((I344/60)/60)/24)+DATE(1970,1,1))</f>
        <v>41839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9">
        <f>+E345/D345*100</f>
        <v>49.381999999999998</v>
      </c>
      <c r="P345" s="11">
        <f>AVERAGE(E345/L345)</f>
        <v>176.36428571428573</v>
      </c>
      <c r="Q345" t="str">
        <f>LEFT(N345,SEARCH("/",N345,1)-1)</f>
        <v>technology</v>
      </c>
      <c r="R345" t="str">
        <f>RIGHT(N345,LEN(N345)-SEARCH("/",N345,1))</f>
        <v>wearables</v>
      </c>
      <c r="S345" s="14">
        <f>INT((((J345/60)/60)/24)+DATE(1970,1,1))</f>
        <v>42767</v>
      </c>
      <c r="T345" s="14">
        <f>INT((((I345/60)/60)/24)+DATE(1970,1,1))</f>
        <v>42797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9">
        <f>+E346/D346*100</f>
        <v>25.41340206185567</v>
      </c>
      <c r="P346" s="11">
        <f>AVERAGE(E346/L346)</f>
        <v>725.02941176470586</v>
      </c>
      <c r="Q346" t="str">
        <f>LEFT(N346,SEARCH("/",N346,1)-1)</f>
        <v>film &amp; video</v>
      </c>
      <c r="R346" t="str">
        <f>RIGHT(N346,LEN(N346)-SEARCH("/",N346,1))</f>
        <v>animation</v>
      </c>
      <c r="S346" s="14">
        <f>INT((((J346/60)/60)/24)+DATE(1970,1,1))</f>
        <v>42327</v>
      </c>
      <c r="T346" s="14">
        <f>INT((((I346/60)/60)/24)+DATE(1970,1,1))</f>
        <v>42367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9">
        <f>+E347/D347*100</f>
        <v>272.27777777777777</v>
      </c>
      <c r="P347" s="11">
        <f>AVERAGE(E347/L347)</f>
        <v>98.413654618473899</v>
      </c>
      <c r="Q347" t="str">
        <f>LEFT(N347,SEARCH("/",N347,1)-1)</f>
        <v>games</v>
      </c>
      <c r="R347" t="str">
        <f>RIGHT(N347,LEN(N347)-SEARCH("/",N347,1))</f>
        <v>tabletop games</v>
      </c>
      <c r="S347" s="14">
        <f>INT((((J347/60)/60)/24)+DATE(1970,1,1))</f>
        <v>42573</v>
      </c>
      <c r="T347" s="14">
        <f>INT((((I347/60)/60)/24)+DATE(1970,1,1))</f>
        <v>42588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9">
        <f>+E348/D348*100</f>
        <v>111.31818181818183</v>
      </c>
      <c r="P348" s="11">
        <f>AVERAGE(E348/L348)</f>
        <v>42.517361111111114</v>
      </c>
      <c r="Q348" t="str">
        <f>LEFT(N348,SEARCH("/",N348,1)-1)</f>
        <v>film &amp; video</v>
      </c>
      <c r="R348" t="str">
        <f>RIGHT(N348,LEN(N348)-SEARCH("/",N348,1))</f>
        <v>documentary</v>
      </c>
      <c r="S348" s="14">
        <f>INT((((J348/60)/60)/24)+DATE(1970,1,1))</f>
        <v>41282</v>
      </c>
      <c r="T348" s="14">
        <f>INT((((I348/60)/60)/24)+DATE(1970,1,1))</f>
        <v>41312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9">
        <f>+E349/D349*100</f>
        <v>106.16782608695652</v>
      </c>
      <c r="P349" s="11">
        <f>AVERAGE(E349/L349)</f>
        <v>251.7381443298969</v>
      </c>
      <c r="Q349" t="str">
        <f>LEFT(N349,SEARCH("/",N349,1)-1)</f>
        <v>theater</v>
      </c>
      <c r="R349" t="str">
        <f>RIGHT(N349,LEN(N349)-SEARCH("/",N349,1))</f>
        <v>plays</v>
      </c>
      <c r="S349" s="14">
        <f>INT((((J349/60)/60)/24)+DATE(1970,1,1))</f>
        <v>42614</v>
      </c>
      <c r="T349" s="14">
        <f>INT((((I349/60)/60)/24)+DATE(1970,1,1))</f>
        <v>42644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9">
        <f>+E350/D350*100</f>
        <v>162.14066666666668</v>
      </c>
      <c r="P350" s="11">
        <f>AVERAGE(E350/L350)</f>
        <v>62.522107969151669</v>
      </c>
      <c r="Q350" t="str">
        <f>LEFT(N350,SEARCH("/",N350,1)-1)</f>
        <v>music</v>
      </c>
      <c r="R350" t="str">
        <f>RIGHT(N350,LEN(N350)-SEARCH("/",N350,1))</f>
        <v>rock</v>
      </c>
      <c r="S350" s="14">
        <f>INT((((J350/60)/60)/24)+DATE(1970,1,1))</f>
        <v>41458</v>
      </c>
      <c r="T350" s="14">
        <f>INT((((I350/60)/60)/24)+DATE(1970,1,1))</f>
        <v>41493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9">
        <f>+E351/D351*100</f>
        <v>243.15000000000003</v>
      </c>
      <c r="P351" s="11">
        <f>AVERAGE(E351/L351)</f>
        <v>82.145270270270274</v>
      </c>
      <c r="Q351" t="str">
        <f>LEFT(N351,SEARCH("/",N351,1)-1)</f>
        <v>games</v>
      </c>
      <c r="R351" t="str">
        <f>RIGHT(N351,LEN(N351)-SEARCH("/",N351,1))</f>
        <v>tabletop games</v>
      </c>
      <c r="S351" s="14">
        <f>INT((((J351/60)/60)/24)+DATE(1970,1,1))</f>
        <v>42644</v>
      </c>
      <c r="T351" s="14">
        <f>INT((((I351/60)/60)/24)+DATE(1970,1,1))</f>
        <v>42672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9">
        <f>+E352/D352*100</f>
        <v>161.97999999999999</v>
      </c>
      <c r="P352" s="11">
        <f>AVERAGE(E352/L352)</f>
        <v>39.507317073170732</v>
      </c>
      <c r="Q352" t="str">
        <f>LEFT(N352,SEARCH("/",N352,1)-1)</f>
        <v>photography</v>
      </c>
      <c r="R352" t="str">
        <f>RIGHT(N352,LEN(N352)-SEARCH("/",N352,1))</f>
        <v>photobooks</v>
      </c>
      <c r="S352" s="14">
        <f>INT((((J352/60)/60)/24)+DATE(1970,1,1))</f>
        <v>41948</v>
      </c>
      <c r="T352" s="14">
        <f>INT((((I352/60)/60)/24)+DATE(1970,1,1))</f>
        <v>41979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9">
        <f>+E353/D353*100</f>
        <v>484.02000000000004</v>
      </c>
      <c r="P353" s="11">
        <f>AVERAGE(E353/L353)</f>
        <v>82.316326530612244</v>
      </c>
      <c r="Q353" t="str">
        <f>LEFT(N353,SEARCH("/",N353,1)-1)</f>
        <v>photography</v>
      </c>
      <c r="R353" t="str">
        <f>RIGHT(N353,LEN(N353)-SEARCH("/",N353,1))</f>
        <v>photobooks</v>
      </c>
      <c r="S353" s="14">
        <f>INT((((J353/60)/60)/24)+DATE(1970,1,1))</f>
        <v>42391</v>
      </c>
      <c r="T353" s="14">
        <f>INT((((I353/60)/60)/24)+DATE(1970,1,1))</f>
        <v>42415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9">
        <f>+E354/D354*100</f>
        <v>126.8842105263158</v>
      </c>
      <c r="P354" s="11">
        <f>AVERAGE(E354/L354)</f>
        <v>117.6</v>
      </c>
      <c r="Q354" t="str">
        <f>LEFT(N354,SEARCH("/",N354,1)-1)</f>
        <v>technology</v>
      </c>
      <c r="R354" t="str">
        <f>RIGHT(N354,LEN(N354)-SEARCH("/",N354,1))</f>
        <v>hardware</v>
      </c>
      <c r="S354" s="14">
        <f>INT((((J354/60)/60)/24)+DATE(1970,1,1))</f>
        <v>41863</v>
      </c>
      <c r="T354" s="14">
        <f>INT((((I354/60)/60)/24)+DATE(1970,1,1))</f>
        <v>41898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9">
        <f>+E355/D355*100</f>
        <v>7.4837500000000006</v>
      </c>
      <c r="P355" s="11">
        <f>AVERAGE(E355/L355)</f>
        <v>177.39259259259259</v>
      </c>
      <c r="Q355" t="str">
        <f>LEFT(N355,SEARCH("/",N355,1)-1)</f>
        <v>technology</v>
      </c>
      <c r="R355" t="str">
        <f>RIGHT(N355,LEN(N355)-SEARCH("/",N355,1))</f>
        <v>wearables</v>
      </c>
      <c r="S355" s="14">
        <f>INT((((J355/60)/60)/24)+DATE(1970,1,1))</f>
        <v>41809</v>
      </c>
      <c r="T355" s="14">
        <f>INT((((I355/60)/60)/24)+DATE(1970,1,1))</f>
        <v>41845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9">
        <f>+E356/D356*100</f>
        <v>118.63774999999998</v>
      </c>
      <c r="P356" s="11">
        <f>AVERAGE(E356/L356)</f>
        <v>388.9762295081967</v>
      </c>
      <c r="Q356" t="str">
        <f>LEFT(N356,SEARCH("/",N356,1)-1)</f>
        <v>music</v>
      </c>
      <c r="R356" t="str">
        <f>RIGHT(N356,LEN(N356)-SEARCH("/",N356,1))</f>
        <v>electronic music</v>
      </c>
      <c r="S356" s="14">
        <f>INT((((J356/60)/60)/24)+DATE(1970,1,1))</f>
        <v>42370</v>
      </c>
      <c r="T356" s="14">
        <f>INT((((I356/60)/60)/24)+DATE(1970,1,1))</f>
        <v>42400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9">
        <f>+E357/D357*100</f>
        <v>102.30434782608695</v>
      </c>
      <c r="P357" s="11">
        <f>AVERAGE(E357/L357)</f>
        <v>189.75806451612902</v>
      </c>
      <c r="Q357" t="str">
        <f>LEFT(N357,SEARCH("/",N357,1)-1)</f>
        <v>food</v>
      </c>
      <c r="R357" t="str">
        <f>RIGHT(N357,LEN(N357)-SEARCH("/",N357,1))</f>
        <v>small batch</v>
      </c>
      <c r="S357" s="14">
        <f>INT((((J357/60)/60)/24)+DATE(1970,1,1))</f>
        <v>42423</v>
      </c>
      <c r="T357" s="14">
        <f>INT((((I357/60)/60)/24)+DATE(1970,1,1))</f>
        <v>42453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9">
        <f>+E358/D358*100</f>
        <v>117.52499999999999</v>
      </c>
      <c r="P358" s="11">
        <f>AVERAGE(E358/L358)</f>
        <v>110.35211267605634</v>
      </c>
      <c r="Q358" t="str">
        <f>LEFT(N358,SEARCH("/",N358,1)-1)</f>
        <v>theater</v>
      </c>
      <c r="R358" t="str">
        <f>RIGHT(N358,LEN(N358)-SEARCH("/",N358,1))</f>
        <v>plays</v>
      </c>
      <c r="S358" s="14">
        <f>INT((((J358/60)/60)/24)+DATE(1970,1,1))</f>
        <v>41909</v>
      </c>
      <c r="T358" s="14">
        <f>INT((((I358/60)/60)/24)+DATE(1970,1,1))</f>
        <v>41950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9">
        <f>+E359/D359*100</f>
        <v>585.35</v>
      </c>
      <c r="P359" s="11">
        <f>AVERAGE(E359/L359)</f>
        <v>222.99047619047619</v>
      </c>
      <c r="Q359" t="str">
        <f>LEFT(N359,SEARCH("/",N359,1)-1)</f>
        <v>technology</v>
      </c>
      <c r="R359" t="str">
        <f>RIGHT(N359,LEN(N359)-SEARCH("/",N359,1))</f>
        <v>hardware</v>
      </c>
      <c r="S359" s="14">
        <f>INT((((J359/60)/60)/24)+DATE(1970,1,1))</f>
        <v>41099</v>
      </c>
      <c r="T359" s="14">
        <f>INT((((I359/60)/60)/24)+DATE(1970,1,1))</f>
        <v>41134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9">
        <f>+E360/D360*100</f>
        <v>105.84090909090908</v>
      </c>
      <c r="P360" s="11">
        <f>AVERAGE(E360/L360)</f>
        <v>146.44654088050314</v>
      </c>
      <c r="Q360" t="str">
        <f>LEFT(N360,SEARCH("/",N360,1)-1)</f>
        <v>theater</v>
      </c>
      <c r="R360" t="str">
        <f>RIGHT(N360,LEN(N360)-SEARCH("/",N360,1))</f>
        <v>spaces</v>
      </c>
      <c r="S360" s="14">
        <f>INT((((J360/60)/60)/24)+DATE(1970,1,1))</f>
        <v>41841</v>
      </c>
      <c r="T360" s="14">
        <f>INT((((I360/60)/60)/24)+DATE(1970,1,1))</f>
        <v>41871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9">
        <f>+E361/D361*100</f>
        <v>124.84324324324325</v>
      </c>
      <c r="P361" s="11">
        <f>AVERAGE(E361/L361)</f>
        <v>95.834024896265561</v>
      </c>
      <c r="Q361" t="str">
        <f>LEFT(N361,SEARCH("/",N361,1)-1)</f>
        <v>photography</v>
      </c>
      <c r="R361" t="str">
        <f>RIGHT(N361,LEN(N361)-SEARCH("/",N361,1))</f>
        <v>photobooks</v>
      </c>
      <c r="S361" s="14">
        <f>INT((((J361/60)/60)/24)+DATE(1970,1,1))</f>
        <v>41964</v>
      </c>
      <c r="T361" s="14">
        <f>INT((((I361/60)/60)/24)+DATE(1970,1,1))</f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9">
        <f>+E362/D362*100</f>
        <v>104.93636363636362</v>
      </c>
      <c r="P362" s="11">
        <f>AVERAGE(E362/L362)</f>
        <v>61.562666666666665</v>
      </c>
      <c r="Q362" t="str">
        <f>LEFT(N362,SEARCH("/",N362,1)-1)</f>
        <v>photography</v>
      </c>
      <c r="R362" t="str">
        <f>RIGHT(N362,LEN(N362)-SEARCH("/",N362,1))</f>
        <v>photobooks</v>
      </c>
      <c r="S362" s="14">
        <f>INT((((J362/60)/60)/24)+DATE(1970,1,1))</f>
        <v>42741</v>
      </c>
      <c r="T362" s="14">
        <f>INT((((I362/60)/60)/24)+DATE(1970,1,1))</f>
        <v>42772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9">
        <f>+E363/D363*100</f>
        <v>318.69988910451895</v>
      </c>
      <c r="P363" s="11">
        <f>AVERAGE(E363/L363)</f>
        <v>131.37719999999999</v>
      </c>
      <c r="Q363" t="str">
        <f>LEFT(N363,SEARCH("/",N363,1)-1)</f>
        <v>theater</v>
      </c>
      <c r="R363" t="str">
        <f>RIGHT(N363,LEN(N363)-SEARCH("/",N363,1))</f>
        <v>spaces</v>
      </c>
      <c r="S363" s="14">
        <f>INT((((J363/60)/60)/24)+DATE(1970,1,1))</f>
        <v>42534</v>
      </c>
      <c r="T363" s="14">
        <f>INT((((I363/60)/60)/24)+DATE(1970,1,1))</f>
        <v>42564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9">
        <f>+E364/D364*100</f>
        <v>114.66525000000001</v>
      </c>
      <c r="P364" s="11">
        <f>AVERAGE(E364/L364)</f>
        <v>80.185489510489504</v>
      </c>
      <c r="Q364" t="str">
        <f>LEFT(N364,SEARCH("/",N364,1)-1)</f>
        <v>technology</v>
      </c>
      <c r="R364" t="str">
        <f>RIGHT(N364,LEN(N364)-SEARCH("/",N364,1))</f>
        <v>space exploration</v>
      </c>
      <c r="S364" s="14">
        <f>INT((((J364/60)/60)/24)+DATE(1970,1,1))</f>
        <v>42218</v>
      </c>
      <c r="T364" s="14">
        <f>INT((((I364/60)/60)/24)+DATE(1970,1,1))</f>
        <v>42246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9">
        <f>+E365/D365*100</f>
        <v>412.17692027666544</v>
      </c>
      <c r="P365" s="11">
        <f>AVERAGE(E365/L365)</f>
        <v>44.056420233463037</v>
      </c>
      <c r="Q365" t="str">
        <f>LEFT(N365,SEARCH("/",N365,1)-1)</f>
        <v>games</v>
      </c>
      <c r="R365" t="str">
        <f>RIGHT(N365,LEN(N365)-SEARCH("/",N365,1))</f>
        <v>tabletop games</v>
      </c>
      <c r="S365" s="14">
        <f>INT((((J365/60)/60)/24)+DATE(1970,1,1))</f>
        <v>42633</v>
      </c>
      <c r="T365" s="14">
        <f>INT((((I365/60)/60)/24)+DATE(1970,1,1))</f>
        <v>42668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9">
        <f>+E366/D366*100</f>
        <v>2260300</v>
      </c>
      <c r="P366" s="11">
        <f>AVERAGE(E366/L366)</f>
        <v>138.66871165644173</v>
      </c>
      <c r="Q366" t="str">
        <f>LEFT(N366,SEARCH("/",N366,1)-1)</f>
        <v>technology</v>
      </c>
      <c r="R366" t="str">
        <f>RIGHT(N366,LEN(N366)-SEARCH("/",N366,1))</f>
        <v>hardware</v>
      </c>
      <c r="S366" s="14">
        <f>INT((((J366/60)/60)/24)+DATE(1970,1,1))</f>
        <v>42626</v>
      </c>
      <c r="T366" s="14">
        <f>INT((((I366/60)/60)/24)+DATE(1970,1,1))</f>
        <v>42656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9">
        <f>+E367/D367*100</f>
        <v>100.63392857142857</v>
      </c>
      <c r="P367" s="11">
        <f>AVERAGE(E367/L367)</f>
        <v>216.75</v>
      </c>
      <c r="Q367" t="str">
        <f>LEFT(N367,SEARCH("/",N367,1)-1)</f>
        <v>film &amp; video</v>
      </c>
      <c r="R367" t="str">
        <f>RIGHT(N367,LEN(N367)-SEARCH("/",N367,1))</f>
        <v>documentary</v>
      </c>
      <c r="S367" s="14">
        <f>INT((((J367/60)/60)/24)+DATE(1970,1,1))</f>
        <v>42178</v>
      </c>
      <c r="T367" s="14">
        <f>INT((((I367/60)/60)/24)+DATE(1970,1,1))</f>
        <v>42208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9">
        <f>+E368/D368*100</f>
        <v>112.105</v>
      </c>
      <c r="P368" s="11">
        <f>AVERAGE(E368/L368)</f>
        <v>58.540469973890339</v>
      </c>
      <c r="Q368" t="str">
        <f>LEFT(N368,SEARCH("/",N368,1)-1)</f>
        <v>film &amp; video</v>
      </c>
      <c r="R368" t="str">
        <f>RIGHT(N368,LEN(N368)-SEARCH("/",N368,1))</f>
        <v>documentary</v>
      </c>
      <c r="S368" s="14">
        <f>INT((((J368/60)/60)/24)+DATE(1970,1,1))</f>
        <v>41980</v>
      </c>
      <c r="T368" s="14">
        <f>INT((((I368/60)/60)/24)+DATE(1970,1,1))</f>
        <v>42010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9">
        <f>+E369/D369*100</f>
        <v>101.8</v>
      </c>
      <c r="P369" s="11">
        <f>AVERAGE(E369/L369)</f>
        <v>140.85534591194968</v>
      </c>
      <c r="Q369" t="str">
        <f>LEFT(N369,SEARCH("/",N369,1)-1)</f>
        <v>music</v>
      </c>
      <c r="R369" t="str">
        <f>RIGHT(N369,LEN(N369)-SEARCH("/",N369,1))</f>
        <v>rock</v>
      </c>
      <c r="S369" s="14">
        <f>INT((((J369/60)/60)/24)+DATE(1970,1,1))</f>
        <v>41449</v>
      </c>
      <c r="T369" s="14">
        <f>INT((((I369/60)/60)/24)+DATE(1970,1,1))</f>
        <v>41479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9">
        <f>+E370/D370*100</f>
        <v>111.72500000000001</v>
      </c>
      <c r="P370" s="11">
        <f>AVERAGE(E370/L370)</f>
        <v>148.96666666666667</v>
      </c>
      <c r="Q370" t="str">
        <f>LEFT(N370,SEARCH("/",N370,1)-1)</f>
        <v>film &amp; video</v>
      </c>
      <c r="R370" t="str">
        <f>RIGHT(N370,LEN(N370)-SEARCH("/",N370,1))</f>
        <v>television</v>
      </c>
      <c r="S370" s="14">
        <f>INT((((J370/60)/60)/24)+DATE(1970,1,1))</f>
        <v>41929</v>
      </c>
      <c r="T370" s="14">
        <f>INT((((I370/60)/60)/24)+DATE(1970,1,1))</f>
        <v>41959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9">
        <f>+E371/D371*100</f>
        <v>101.44545454545455</v>
      </c>
      <c r="P371" s="11">
        <f>AVERAGE(E371/L371)</f>
        <v>67.835866261398181</v>
      </c>
      <c r="Q371" t="str">
        <f>LEFT(N371,SEARCH("/",N371,1)-1)</f>
        <v>photography</v>
      </c>
      <c r="R371" t="str">
        <f>RIGHT(N371,LEN(N371)-SEARCH("/",N371,1))</f>
        <v>photobooks</v>
      </c>
      <c r="S371" s="14">
        <f>INT((((J371/60)/60)/24)+DATE(1970,1,1))</f>
        <v>42426</v>
      </c>
      <c r="T371" s="14">
        <f>INT((((I371/60)/60)/24)+DATE(1970,1,1))</f>
        <v>42454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9">
        <f>+E372/D372*100</f>
        <v>148.10000000000002</v>
      </c>
      <c r="P372" s="11">
        <f>AVERAGE(E372/L372)</f>
        <v>207.61682242990653</v>
      </c>
      <c r="Q372" t="str">
        <f>LEFT(N372,SEARCH("/",N372,1)-1)</f>
        <v>photography</v>
      </c>
      <c r="R372" t="str">
        <f>RIGHT(N372,LEN(N372)-SEARCH("/",N372,1))</f>
        <v>photobooks</v>
      </c>
      <c r="S372" s="14">
        <f>INT((((J372/60)/60)/24)+DATE(1970,1,1))</f>
        <v>42668</v>
      </c>
      <c r="T372" s="14">
        <f>INT((((I372/60)/60)/24)+DATE(1970,1,1))</f>
        <v>42698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9">
        <f>+E373/D373*100</f>
        <v>112.10606060606061</v>
      </c>
      <c r="P373" s="11">
        <f>AVERAGE(E373/L373)</f>
        <v>116.21465968586388</v>
      </c>
      <c r="Q373" t="str">
        <f>LEFT(N373,SEARCH("/",N373,1)-1)</f>
        <v>photography</v>
      </c>
      <c r="R373" t="str">
        <f>RIGHT(N373,LEN(N373)-SEARCH("/",N373,1))</f>
        <v>photobooks</v>
      </c>
      <c r="S373" s="14">
        <f>INT((((J373/60)/60)/24)+DATE(1970,1,1))</f>
        <v>42654</v>
      </c>
      <c r="T373" s="14">
        <f>INT((((I373/60)/60)/24)+DATE(1970,1,1))</f>
        <v>42684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9">
        <f>+E374/D374*100</f>
        <v>62.839999999999996</v>
      </c>
      <c r="P374" s="11">
        <f>AVERAGE(E374/L374)</f>
        <v>128.61988304093566</v>
      </c>
      <c r="Q374" t="str">
        <f>LEFT(N374,SEARCH("/",N374,1)-1)</f>
        <v>technology</v>
      </c>
      <c r="R374" t="str">
        <f>RIGHT(N374,LEN(N374)-SEARCH("/",N374,1))</f>
        <v>makerspaces</v>
      </c>
      <c r="S374" s="14">
        <f>INT((((J374/60)/60)/24)+DATE(1970,1,1))</f>
        <v>42529</v>
      </c>
      <c r="T374" s="14">
        <f>INT((((I374/60)/60)/24)+DATE(1970,1,1))</f>
        <v>42556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9">
        <f>+E375/D375*100</f>
        <v>109.67499999999998</v>
      </c>
      <c r="P375" s="11">
        <f>AVERAGE(E375/L375)</f>
        <v>55.956632653061227</v>
      </c>
      <c r="Q375" t="str">
        <f>LEFT(N375,SEARCH("/",N375,1)-1)</f>
        <v>games</v>
      </c>
      <c r="R375" t="str">
        <f>RIGHT(N375,LEN(N375)-SEARCH("/",N375,1))</f>
        <v>tabletop games</v>
      </c>
      <c r="S375" s="14">
        <f>INT((((J375/60)/60)/24)+DATE(1970,1,1))</f>
        <v>42583</v>
      </c>
      <c r="T375" s="14">
        <f>INT((((I375/60)/60)/24)+DATE(1970,1,1))</f>
        <v>42620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9">
        <f>+E376/D376*100</f>
        <v>109.52500000000001</v>
      </c>
      <c r="P376" s="11">
        <f>AVERAGE(E376/L376)</f>
        <v>92.037815126050418</v>
      </c>
      <c r="Q376" t="str">
        <f>LEFT(N376,SEARCH("/",N376,1)-1)</f>
        <v>theater</v>
      </c>
      <c r="R376" t="str">
        <f>RIGHT(N376,LEN(N376)-SEARCH("/",N376,1))</f>
        <v>plays</v>
      </c>
      <c r="S376" s="14">
        <f>INT((((J376/60)/60)/24)+DATE(1970,1,1))</f>
        <v>42461</v>
      </c>
      <c r="T376" s="14">
        <f>INT((((I376/60)/60)/24)+DATE(1970,1,1))</f>
        <v>42491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9">
        <f>+E377/D377*100</f>
        <v>104.3047619047619</v>
      </c>
      <c r="P377" s="11">
        <f>AVERAGE(E377/L377)</f>
        <v>81.125925925925927</v>
      </c>
      <c r="Q377" t="str">
        <f>LEFT(N377,SEARCH("/",N377,1)-1)</f>
        <v>theater</v>
      </c>
      <c r="R377" t="str">
        <f>RIGHT(N377,LEN(N377)-SEARCH("/",N377,1))</f>
        <v>plays</v>
      </c>
      <c r="S377" s="14">
        <f>INT((((J377/60)/60)/24)+DATE(1970,1,1))</f>
        <v>42135</v>
      </c>
      <c r="T377" s="14">
        <f>INT((((I377/60)/60)/24)+DATE(1970,1,1))</f>
        <v>42167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9">
        <f>+E378/D378*100</f>
        <v>121.5816111111111</v>
      </c>
      <c r="P378" s="11">
        <f>AVERAGE(E378/L378)</f>
        <v>64.366735294117646</v>
      </c>
      <c r="Q378" t="str">
        <f>LEFT(N378,SEARCH("/",N378,1)-1)</f>
        <v>music</v>
      </c>
      <c r="R378" t="str">
        <f>RIGHT(N378,LEN(N378)-SEARCH("/",N378,1))</f>
        <v>rock</v>
      </c>
      <c r="S378" s="14">
        <f>INT((((J378/60)/60)/24)+DATE(1970,1,1))</f>
        <v>42745</v>
      </c>
      <c r="T378" s="14">
        <f>INT((((I378/60)/60)/24)+DATE(1970,1,1))</f>
        <v>42776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9">
        <f>+E379/D379*100</f>
        <v>145.88</v>
      </c>
      <c r="P379" s="11">
        <f>AVERAGE(E379/L379)</f>
        <v>47.058064516129029</v>
      </c>
      <c r="Q379" t="str">
        <f>LEFT(N379,SEARCH("/",N379,1)-1)</f>
        <v>technology</v>
      </c>
      <c r="R379" t="str">
        <f>RIGHT(N379,LEN(N379)-SEARCH("/",N379,1))</f>
        <v>space exploration</v>
      </c>
      <c r="S379" s="14">
        <f>INT((((J379/60)/60)/24)+DATE(1970,1,1))</f>
        <v>42115</v>
      </c>
      <c r="T379" s="14">
        <f>INT((((I379/60)/60)/24)+DATE(1970,1,1))</f>
        <v>42145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9">
        <f>+E380/D380*100</f>
        <v>103.95714285714286</v>
      </c>
      <c r="P380" s="11">
        <f>AVERAGE(E380/L380)</f>
        <v>79.967032967032964</v>
      </c>
      <c r="Q380" t="str">
        <f>LEFT(N380,SEARCH("/",N380,1)-1)</f>
        <v>photography</v>
      </c>
      <c r="R380" t="str">
        <f>RIGHT(N380,LEN(N380)-SEARCH("/",N380,1))</f>
        <v>photobooks</v>
      </c>
      <c r="S380" s="14">
        <f>INT((((J380/60)/60)/24)+DATE(1970,1,1))</f>
        <v>42409</v>
      </c>
      <c r="T380" s="14">
        <f>INT((((I380/60)/60)/24)+DATE(1970,1,1))</f>
        <v>42469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9">
        <f>+E381/D381*100</f>
        <v>108.71389999999998</v>
      </c>
      <c r="P381" s="11">
        <f>AVERAGE(E381/L381)</f>
        <v>92.130423728813554</v>
      </c>
      <c r="Q381" t="str">
        <f>LEFT(N381,SEARCH("/",N381,1)-1)</f>
        <v>theater</v>
      </c>
      <c r="R381" t="str">
        <f>RIGHT(N381,LEN(N381)-SEARCH("/",N381,1))</f>
        <v>spaces</v>
      </c>
      <c r="S381" s="14">
        <f>INT((((J381/60)/60)/24)+DATE(1970,1,1))</f>
        <v>41610</v>
      </c>
      <c r="T381" s="14">
        <f>INT((((I381/60)/60)/24)+DATE(1970,1,1))</f>
        <v>41637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9">
        <f>+E382/D382*100</f>
        <v>120.46777777777777</v>
      </c>
      <c r="P382" s="11">
        <f>AVERAGE(E382/L382)</f>
        <v>88.147154471544724</v>
      </c>
      <c r="Q382" t="str">
        <f>LEFT(N382,SEARCH("/",N382,1)-1)</f>
        <v>music</v>
      </c>
      <c r="R382" t="str">
        <f>RIGHT(N382,LEN(N382)-SEARCH("/",N382,1))</f>
        <v>indie rock</v>
      </c>
      <c r="S382" s="14">
        <f>INT((((J382/60)/60)/24)+DATE(1970,1,1))</f>
        <v>40555</v>
      </c>
      <c r="T382" s="14">
        <f>INT((((I382/60)/60)/24)+DATE(1970,1,1))</f>
        <v>40603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9">
        <f>+E383/D383*100</f>
        <v>108.395</v>
      </c>
      <c r="P383" s="11">
        <f>AVERAGE(E383/L383)</f>
        <v>65.298192771084331</v>
      </c>
      <c r="Q383" t="str">
        <f>LEFT(N383,SEARCH("/",N383,1)-1)</f>
        <v>film &amp; video</v>
      </c>
      <c r="R383" t="str">
        <f>RIGHT(N383,LEN(N383)-SEARCH("/",N383,1))</f>
        <v>documentary</v>
      </c>
      <c r="S383" s="14">
        <f>INT((((J383/60)/60)/24)+DATE(1970,1,1))</f>
        <v>41193</v>
      </c>
      <c r="T383" s="14">
        <f>INT((((I383/60)/60)/24)+DATE(1970,1,1))</f>
        <v>41223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9">
        <f>+E384/D384*100</f>
        <v>123.64125714285714</v>
      </c>
      <c r="P384" s="11">
        <f>AVERAGE(E384/L384)</f>
        <v>110.39397959183674</v>
      </c>
      <c r="Q384" t="str">
        <f>LEFT(N384,SEARCH("/",N384,1)-1)</f>
        <v>photography</v>
      </c>
      <c r="R384" t="str">
        <f>RIGHT(N384,LEN(N384)-SEARCH("/",N384,1))</f>
        <v>photobooks</v>
      </c>
      <c r="S384" s="14">
        <f>INT((((J384/60)/60)/24)+DATE(1970,1,1))</f>
        <v>42751</v>
      </c>
      <c r="T384" s="14">
        <f>INT((((I384/60)/60)/24)+DATE(1970,1,1))</f>
        <v>42780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9">
        <f>+E385/D385*100</f>
        <v>179.9</v>
      </c>
      <c r="P385" s="11">
        <f>AVERAGE(E385/L385)</f>
        <v>96.375</v>
      </c>
      <c r="Q385" t="str">
        <f>LEFT(N385,SEARCH("/",N385,1)-1)</f>
        <v>photography</v>
      </c>
      <c r="R385" t="str">
        <f>RIGHT(N385,LEN(N385)-SEARCH("/",N385,1))</f>
        <v>photobooks</v>
      </c>
      <c r="S385" s="14">
        <f>INT((((J385/60)/60)/24)+DATE(1970,1,1))</f>
        <v>42552</v>
      </c>
      <c r="T385" s="14">
        <f>INT((((I385/60)/60)/24)+DATE(1970,1,1))</f>
        <v>42588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9">
        <f>+E386/D386*100</f>
        <v>107.86500000000001</v>
      </c>
      <c r="P386" s="11">
        <f>AVERAGE(E386/L386)</f>
        <v>106.79702970297029</v>
      </c>
      <c r="Q386" t="str">
        <f>LEFT(N386,SEARCH("/",N386,1)-1)</f>
        <v>theater</v>
      </c>
      <c r="R386" t="str">
        <f>RIGHT(N386,LEN(N386)-SEARCH("/",N386,1))</f>
        <v>plays</v>
      </c>
      <c r="S386" s="14">
        <f>INT((((J386/60)/60)/24)+DATE(1970,1,1))</f>
        <v>41933</v>
      </c>
      <c r="T386" s="14">
        <f>INT((((I386/60)/60)/24)+DATE(1970,1,1))</f>
        <v>41963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9">
        <f>+E387/D387*100</f>
        <v>107.4</v>
      </c>
      <c r="P387" s="11">
        <f>AVERAGE(E387/L387)</f>
        <v>97.63636363636364</v>
      </c>
      <c r="Q387" t="str">
        <f>LEFT(N387,SEARCH("/",N387,1)-1)</f>
        <v>film &amp; video</v>
      </c>
      <c r="R387" t="str">
        <f>RIGHT(N387,LEN(N387)-SEARCH("/",N387,1))</f>
        <v>documentary</v>
      </c>
      <c r="S387" s="14">
        <f>INT((((J387/60)/60)/24)+DATE(1970,1,1))</f>
        <v>41017</v>
      </c>
      <c r="T387" s="14">
        <f>INT((((I387/60)/60)/24)+DATE(1970,1,1))</f>
        <v>41067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9">
        <f>+E388/D388*100</f>
        <v>118.94444444444446</v>
      </c>
      <c r="P388" s="11">
        <f>AVERAGE(E388/L388)</f>
        <v>89.957983193277315</v>
      </c>
      <c r="Q388" t="str">
        <f>LEFT(N388,SEARCH("/",N388,1)-1)</f>
        <v>film &amp; video</v>
      </c>
      <c r="R388" t="str">
        <f>RIGHT(N388,LEN(N388)-SEARCH("/",N388,1))</f>
        <v>documentary</v>
      </c>
      <c r="S388" s="14">
        <f>INT((((J388/60)/60)/24)+DATE(1970,1,1))</f>
        <v>41134</v>
      </c>
      <c r="T388" s="14">
        <f>INT((((I388/60)/60)/24)+DATE(1970,1,1))</f>
        <v>41155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9">
        <f>+E389/D389*100</f>
        <v>42.76</v>
      </c>
      <c r="P389" s="11">
        <f>AVERAGE(E389/L389)</f>
        <v>215.95959595959596</v>
      </c>
      <c r="Q389" t="str">
        <f>LEFT(N389,SEARCH("/",N389,1)-1)</f>
        <v>technology</v>
      </c>
      <c r="R389" t="str">
        <f>RIGHT(N389,LEN(N389)-SEARCH("/",N389,1))</f>
        <v>gadgets</v>
      </c>
      <c r="S389" s="14">
        <f>INT((((J389/60)/60)/24)+DATE(1970,1,1))</f>
        <v>42514</v>
      </c>
      <c r="T389" s="14">
        <f>INT((((I389/60)/60)/24)+DATE(1970,1,1))</f>
        <v>42544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9">
        <f>+E390/D390*100</f>
        <v>106.80499999999999</v>
      </c>
      <c r="P390" s="11">
        <f>AVERAGE(E390/L390)</f>
        <v>224.85263157894738</v>
      </c>
      <c r="Q390" t="str">
        <f>LEFT(N390,SEARCH("/",N390,1)-1)</f>
        <v>film &amp; video</v>
      </c>
      <c r="R390" t="str">
        <f>RIGHT(N390,LEN(N390)-SEARCH("/",N390,1))</f>
        <v>documentary</v>
      </c>
      <c r="S390" s="14">
        <f>INT((((J390/60)/60)/24)+DATE(1970,1,1))</f>
        <v>42687</v>
      </c>
      <c r="T390" s="14">
        <f>INT((((I390/60)/60)/24)+DATE(1970,1,1))</f>
        <v>42718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9">
        <f>+E391/D391*100</f>
        <v>106.80000000000001</v>
      </c>
      <c r="P391" s="11">
        <f>AVERAGE(E391/L391)</f>
        <v>267</v>
      </c>
      <c r="Q391" t="str">
        <f>LEFT(N391,SEARCH("/",N391,1)-1)</f>
        <v>technology</v>
      </c>
      <c r="R391" t="str">
        <f>RIGHT(N391,LEN(N391)-SEARCH("/",N391,1))</f>
        <v>makerspaces</v>
      </c>
      <c r="S391" s="14">
        <f>INT((((J391/60)/60)/24)+DATE(1970,1,1))</f>
        <v>42207</v>
      </c>
      <c r="T391" s="14">
        <f>INT((((I391/60)/60)/24)+DATE(1970,1,1))</f>
        <v>42237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9">
        <f>+E392/D392*100</f>
        <v>106.58000000000001</v>
      </c>
      <c r="P392" s="11">
        <f>AVERAGE(E392/L392)</f>
        <v>134.91139240506328</v>
      </c>
      <c r="Q392" t="str">
        <f>LEFT(N392,SEARCH("/",N392,1)-1)</f>
        <v>film &amp; video</v>
      </c>
      <c r="R392" t="str">
        <f>RIGHT(N392,LEN(N392)-SEARCH("/",N392,1))</f>
        <v>documentary</v>
      </c>
      <c r="S392" s="14">
        <f>INT((((J392/60)/60)/24)+DATE(1970,1,1))</f>
        <v>42331</v>
      </c>
      <c r="T392" s="14">
        <f>INT((((I392/60)/60)/24)+DATE(1970,1,1))</f>
        <v>42360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9">
        <f>+E393/D393*100</f>
        <v>47.333333333333336</v>
      </c>
      <c r="P393" s="11">
        <f>AVERAGE(E393/L393)</f>
        <v>53.25</v>
      </c>
      <c r="Q393" t="str">
        <f>LEFT(N393,SEARCH("/",N393,1)-1)</f>
        <v>technology</v>
      </c>
      <c r="R393" t="str">
        <f>RIGHT(N393,LEN(N393)-SEARCH("/",N393,1))</f>
        <v>wearables</v>
      </c>
      <c r="S393" s="14">
        <f>INT((((J393/60)/60)/24)+DATE(1970,1,1))</f>
        <v>42009</v>
      </c>
      <c r="T393" s="14">
        <f>INT((((I393/60)/60)/24)+DATE(1970,1,1))</f>
        <v>42039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9">
        <f>+E394/D394*100</f>
        <v>65.101538461538468</v>
      </c>
      <c r="P394" s="11">
        <f>AVERAGE(E394/L394)</f>
        <v>170.62903225806451</v>
      </c>
      <c r="Q394" t="str">
        <f>LEFT(N394,SEARCH("/",N394,1)-1)</f>
        <v>photography</v>
      </c>
      <c r="R394" t="str">
        <f>RIGHT(N394,LEN(N394)-SEARCH("/",N394,1))</f>
        <v>photobooks</v>
      </c>
      <c r="S394" s="14">
        <f>INT((((J394/60)/60)/24)+DATE(1970,1,1))</f>
        <v>41891</v>
      </c>
      <c r="T394" s="14">
        <f>INT((((I394/60)/60)/24)+DATE(1970,1,1))</f>
        <v>41936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9">
        <f>+E395/D395*100</f>
        <v>28.192</v>
      </c>
      <c r="P395" s="11">
        <f>AVERAGE(E395/L395)</f>
        <v>370.94736842105266</v>
      </c>
      <c r="Q395" t="str">
        <f>LEFT(N395,SEARCH("/",N395,1)-1)</f>
        <v>games</v>
      </c>
      <c r="R395" t="str">
        <f>RIGHT(N395,LEN(N395)-SEARCH("/",N395,1))</f>
        <v>video games</v>
      </c>
      <c r="S395" s="14">
        <f>INT((((J395/60)/60)/24)+DATE(1970,1,1))</f>
        <v>42694</v>
      </c>
      <c r="T395" s="14">
        <f>INT((((I395/60)/60)/24)+DATE(1970,1,1))</f>
        <v>42727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9">
        <f>+E396/D396*100</f>
        <v>104.59625</v>
      </c>
      <c r="P396" s="11">
        <f>AVERAGE(E396/L396)</f>
        <v>373.55803571428572</v>
      </c>
      <c r="Q396" t="str">
        <f>LEFT(N396,SEARCH("/",N396,1)-1)</f>
        <v>technology</v>
      </c>
      <c r="R396" t="str">
        <f>RIGHT(N396,LEN(N396)-SEARCH("/",N396,1))</f>
        <v>makerspaces</v>
      </c>
      <c r="S396" s="14">
        <f>INT((((J396/60)/60)/24)+DATE(1970,1,1))</f>
        <v>42222</v>
      </c>
      <c r="T396" s="14">
        <f>INT((((I396/60)/60)/24)+DATE(1970,1,1))</f>
        <v>42251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9">
        <f>+E397/D397*100</f>
        <v>104.21799999999999</v>
      </c>
      <c r="P397" s="11">
        <f>AVERAGE(E397/L397)</f>
        <v>64.933333333333323</v>
      </c>
      <c r="Q397" t="str">
        <f>LEFT(N397,SEARCH("/",N397,1)-1)</f>
        <v>technology</v>
      </c>
      <c r="R397" t="str">
        <f>RIGHT(N397,LEN(N397)-SEARCH("/",N397,1))</f>
        <v>space exploration</v>
      </c>
      <c r="S397" s="14">
        <f>INT((((J397/60)/60)/24)+DATE(1970,1,1))</f>
        <v>40998</v>
      </c>
      <c r="T397" s="14">
        <f>INT((((I397/60)/60)/24)+DATE(1970,1,1))</f>
        <v>41028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9">
        <f>+E398/D398*100</f>
        <v>104.10165000000001</v>
      </c>
      <c r="P398" s="11">
        <f>AVERAGE(E398/L398)</f>
        <v>138.8022</v>
      </c>
      <c r="Q398" t="str">
        <f>LEFT(N398,SEARCH("/",N398,1)-1)</f>
        <v>film &amp; video</v>
      </c>
      <c r="R398" t="str">
        <f>RIGHT(N398,LEN(N398)-SEARCH("/",N398,1))</f>
        <v>documentary</v>
      </c>
      <c r="S398" s="14">
        <f>INT((((J398/60)/60)/24)+DATE(1970,1,1))</f>
        <v>40868</v>
      </c>
      <c r="T398" s="14">
        <f>INT((((I398/60)/60)/24)+DATE(1970,1,1))</f>
        <v>40909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9">
        <f>+E399/D399*100</f>
        <v>103.77499999999999</v>
      </c>
      <c r="P399" s="11">
        <f>AVERAGE(E399/L399)</f>
        <v>266.08974358974359</v>
      </c>
      <c r="Q399" t="str">
        <f>LEFT(N399,SEARCH("/",N399,1)-1)</f>
        <v>music</v>
      </c>
      <c r="R399" t="str">
        <f>RIGHT(N399,LEN(N399)-SEARCH("/",N399,1))</f>
        <v>classical music</v>
      </c>
      <c r="S399" s="14">
        <f>INT((((J399/60)/60)/24)+DATE(1970,1,1))</f>
        <v>41943</v>
      </c>
      <c r="T399" s="14">
        <f>INT((((I399/60)/60)/24)+DATE(1970,1,1))</f>
        <v>41974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9">
        <f>+E400/D400*100</f>
        <v>137.92666666666668</v>
      </c>
      <c r="P400" s="11">
        <f>AVERAGE(E400/L400)</f>
        <v>98.990430622009569</v>
      </c>
      <c r="Q400" t="str">
        <f>LEFT(N400,SEARCH("/",N400,1)-1)</f>
        <v>music</v>
      </c>
      <c r="R400" t="str">
        <f>RIGHT(N400,LEN(N400)-SEARCH("/",N400,1))</f>
        <v>rock</v>
      </c>
      <c r="S400" s="14">
        <f>INT((((J400/60)/60)/24)+DATE(1970,1,1))</f>
        <v>41228</v>
      </c>
      <c r="T400" s="14">
        <f>INT((((I400/60)/60)/24)+DATE(1970,1,1))</f>
        <v>41258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9">
        <f>+E401/D401*100</f>
        <v>105.80000000000001</v>
      </c>
      <c r="P401" s="11">
        <f>AVERAGE(E401/L401)</f>
        <v>206.31</v>
      </c>
      <c r="Q401" t="str">
        <f>LEFT(N401,SEARCH("/",N401,1)-1)</f>
        <v>games</v>
      </c>
      <c r="R401" t="str">
        <f>RIGHT(N401,LEN(N401)-SEARCH("/",N401,1))</f>
        <v>tabletop games</v>
      </c>
      <c r="S401" s="14">
        <f>INT((((J401/60)/60)/24)+DATE(1970,1,1))</f>
        <v>42152</v>
      </c>
      <c r="T401" s="14">
        <f>INT((((I401/60)/60)/24)+DATE(1970,1,1))</f>
        <v>42182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9">
        <f>+E402/D402*100</f>
        <v>114.27249999999999</v>
      </c>
      <c r="P402" s="11">
        <f>AVERAGE(E402/L402)</f>
        <v>101.8269801980198</v>
      </c>
      <c r="Q402" t="str">
        <f>LEFT(N402,SEARCH("/",N402,1)-1)</f>
        <v>film &amp; video</v>
      </c>
      <c r="R402" t="str">
        <f>RIGHT(N402,LEN(N402)-SEARCH("/",N402,1))</f>
        <v>documentary</v>
      </c>
      <c r="S402" s="14">
        <f>INT((((J402/60)/60)/24)+DATE(1970,1,1))</f>
        <v>40675</v>
      </c>
      <c r="T402" s="14">
        <f>INT((((I402/60)/60)/24)+DATE(1970,1,1))</f>
        <v>40695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9">
        <f>+E403/D403*100</f>
        <v>82.207999999999998</v>
      </c>
      <c r="P403" s="11">
        <f>AVERAGE(E403/L403)</f>
        <v>216.33684210526314</v>
      </c>
      <c r="Q403" t="str">
        <f>LEFT(N403,SEARCH("/",N403,1)-1)</f>
        <v>technology</v>
      </c>
      <c r="R403" t="str">
        <f>RIGHT(N403,LEN(N403)-SEARCH("/",N403,1))</f>
        <v>wearables</v>
      </c>
      <c r="S403" s="14">
        <f>INT((((J403/60)/60)/24)+DATE(1970,1,1))</f>
        <v>42388</v>
      </c>
      <c r="T403" s="14">
        <f>INT((((I403/60)/60)/24)+DATE(1970,1,1))</f>
        <v>42418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9">
        <f>+E404/D404*100</f>
        <v>110.76216216216217</v>
      </c>
      <c r="P404" s="11">
        <f>AVERAGE(E404/L404)</f>
        <v>97.113744075829388</v>
      </c>
      <c r="Q404" t="str">
        <f>LEFT(N404,SEARCH("/",N404,1)-1)</f>
        <v>photography</v>
      </c>
      <c r="R404" t="str">
        <f>RIGHT(N404,LEN(N404)-SEARCH("/",N404,1))</f>
        <v>photobooks</v>
      </c>
      <c r="S404" s="14">
        <f>INT((((J404/60)/60)/24)+DATE(1970,1,1))</f>
        <v>41786</v>
      </c>
      <c r="T404" s="14">
        <f>INT((((I404/60)/60)/24)+DATE(1970,1,1))</f>
        <v>41817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9">
        <f>+E405/D405*100</f>
        <v>157.37692307692308</v>
      </c>
      <c r="P405" s="11">
        <f>AVERAGE(E405/L405)</f>
        <v>67.970099667774093</v>
      </c>
      <c r="Q405" t="str">
        <f>LEFT(N405,SEARCH("/",N405,1)-1)</f>
        <v>games</v>
      </c>
      <c r="R405" t="str">
        <f>RIGHT(N405,LEN(N405)-SEARCH("/",N405,1))</f>
        <v>tabletop games</v>
      </c>
      <c r="S405" s="14">
        <f>INT((((J405/60)/60)/24)+DATE(1970,1,1))</f>
        <v>41561</v>
      </c>
      <c r="T405" s="14">
        <f>INT((((I405/60)/60)/24)+DATE(1970,1,1))</f>
        <v>41591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9">
        <f>+E406/D406*100</f>
        <v>108.64893617021276</v>
      </c>
      <c r="P406" s="11">
        <f>AVERAGE(E406/L406)</f>
        <v>99.15533980582525</v>
      </c>
      <c r="Q406" t="str">
        <f>LEFT(N406,SEARCH("/",N406,1)-1)</f>
        <v>music</v>
      </c>
      <c r="R406" t="str">
        <f>RIGHT(N406,LEN(N406)-SEARCH("/",N406,1))</f>
        <v>rock</v>
      </c>
      <c r="S406" s="14">
        <f>INT((((J406/60)/60)/24)+DATE(1970,1,1))</f>
        <v>42445</v>
      </c>
      <c r="T406" s="14">
        <f>INT((((I406/60)/60)/24)+DATE(1970,1,1))</f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9">
        <f>+E407/D407*100</f>
        <v>145.70000000000002</v>
      </c>
      <c r="P407" s="11">
        <f>AVERAGE(E407/L407)</f>
        <v>91.882882882882882</v>
      </c>
      <c r="Q407" t="str">
        <f>LEFT(N407,SEARCH("/",N407,1)-1)</f>
        <v>photography</v>
      </c>
      <c r="R407" t="str">
        <f>RIGHT(N407,LEN(N407)-SEARCH("/",N407,1))</f>
        <v>photobooks</v>
      </c>
      <c r="S407" s="14">
        <f>INT((((J407/60)/60)/24)+DATE(1970,1,1))</f>
        <v>42247</v>
      </c>
      <c r="T407" s="14">
        <f>INT((((I407/60)/60)/24)+DATE(1970,1,1))</f>
        <v>42279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9">
        <f>+E408/D408*100</f>
        <v>101.82500000000002</v>
      </c>
      <c r="P408" s="11">
        <f>AVERAGE(E408/L408)</f>
        <v>177.08695652173913</v>
      </c>
      <c r="Q408" t="str">
        <f>LEFT(N408,SEARCH("/",N408,1)-1)</f>
        <v>theater</v>
      </c>
      <c r="R408" t="str">
        <f>RIGHT(N408,LEN(N408)-SEARCH("/",N408,1))</f>
        <v>plays</v>
      </c>
      <c r="S408" s="14">
        <f>INT((((J408/60)/60)/24)+DATE(1970,1,1))</f>
        <v>42602</v>
      </c>
      <c r="T408" s="14">
        <f>INT((((I408/60)/60)/24)+DATE(1970,1,1))</f>
        <v>42621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9">
        <f>+E409/D409*100</f>
        <v>113.01761111111111</v>
      </c>
      <c r="P409" s="11">
        <f>AVERAGE(E409/L409)</f>
        <v>109.96308108108107</v>
      </c>
      <c r="Q409" t="str">
        <f>LEFT(N409,SEARCH("/",N409,1)-1)</f>
        <v>music</v>
      </c>
      <c r="R409" t="str">
        <f>RIGHT(N409,LEN(N409)-SEARCH("/",N409,1))</f>
        <v>classical music</v>
      </c>
      <c r="S409" s="14">
        <f>INT((((J409/60)/60)/24)+DATE(1970,1,1))</f>
        <v>41298</v>
      </c>
      <c r="T409" s="14">
        <f>INT((((I409/60)/60)/24)+DATE(1970,1,1))</f>
        <v>41329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9">
        <f>+E410/D410*100</f>
        <v>101.265</v>
      </c>
      <c r="P410" s="11">
        <f>AVERAGE(E410/L410)</f>
        <v>168.77500000000001</v>
      </c>
      <c r="Q410" t="str">
        <f>LEFT(N410,SEARCH("/",N410,1)-1)</f>
        <v>publishing</v>
      </c>
      <c r="R410" t="str">
        <f>RIGHT(N410,LEN(N410)-SEARCH("/",N410,1))</f>
        <v>nonfiction</v>
      </c>
      <c r="S410" s="14">
        <f>INT((((J410/60)/60)/24)+DATE(1970,1,1))</f>
        <v>42382</v>
      </c>
      <c r="T410" s="14">
        <f>INT((((I410/60)/60)/24)+DATE(1970,1,1))</f>
        <v>42412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9">
        <f>+E411/D411*100</f>
        <v>109.13513513513513</v>
      </c>
      <c r="P411" s="11">
        <f>AVERAGE(E411/L411)</f>
        <v>199.9009900990099</v>
      </c>
      <c r="Q411" t="str">
        <f>LEFT(N411,SEARCH("/",N411,1)-1)</f>
        <v>film &amp; video</v>
      </c>
      <c r="R411" t="str">
        <f>RIGHT(N411,LEN(N411)-SEARCH("/",N411,1))</f>
        <v>television</v>
      </c>
      <c r="S411" s="14">
        <f>INT((((J411/60)/60)/24)+DATE(1970,1,1))</f>
        <v>41878</v>
      </c>
      <c r="T411" s="14">
        <f>INT((((I411/60)/60)/24)+DATE(1970,1,1))</f>
        <v>41908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9">
        <f>+E412/D412*100</f>
        <v>100.64</v>
      </c>
      <c r="P412" s="11">
        <f>AVERAGE(E412/L412)</f>
        <v>141.74647887323943</v>
      </c>
      <c r="Q412" t="str">
        <f>LEFT(N412,SEARCH("/",N412,1)-1)</f>
        <v>film &amp; video</v>
      </c>
      <c r="R412" t="str">
        <f>RIGHT(N412,LEN(N412)-SEARCH("/",N412,1))</f>
        <v>documentary</v>
      </c>
      <c r="S412" s="14">
        <f>INT((((J412/60)/60)/24)+DATE(1970,1,1))</f>
        <v>42089</v>
      </c>
      <c r="T412" s="14">
        <f>INT((((I412/60)/60)/24)+DATE(1970,1,1))</f>
        <v>42125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9">
        <f>+E413/D413*100</f>
        <v>100.61</v>
      </c>
      <c r="P413" s="11">
        <f>AVERAGE(E413/L413)</f>
        <v>104.25906735751295</v>
      </c>
      <c r="Q413" t="str">
        <f>LEFT(N413,SEARCH("/",N413,1)-1)</f>
        <v>film &amp; video</v>
      </c>
      <c r="R413" t="str">
        <f>RIGHT(N413,LEN(N413)-SEARCH("/",N413,1))</f>
        <v>documentary</v>
      </c>
      <c r="S413" s="14">
        <f>INT((((J413/60)/60)/24)+DATE(1970,1,1))</f>
        <v>40865</v>
      </c>
      <c r="T413" s="14">
        <f>INT((((I413/60)/60)/24)+DATE(1970,1,1))</f>
        <v>40895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9">
        <f>+E414/D414*100</f>
        <v>100.6</v>
      </c>
      <c r="P414" s="11">
        <f>AVERAGE(E414/L414)</f>
        <v>182.90909090909091</v>
      </c>
      <c r="Q414" t="str">
        <f>LEFT(N414,SEARCH("/",N414,1)-1)</f>
        <v>theater</v>
      </c>
      <c r="R414" t="str">
        <f>RIGHT(N414,LEN(N414)-SEARCH("/",N414,1))</f>
        <v>plays</v>
      </c>
      <c r="S414" s="14">
        <f>INT((((J414/60)/60)/24)+DATE(1970,1,1))</f>
        <v>42702</v>
      </c>
      <c r="T414" s="14">
        <f>INT((((I414/60)/60)/24)+DATE(1970,1,1))</f>
        <v>42732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9">
        <f>+E415/D415*100</f>
        <v>100.35000000000001</v>
      </c>
      <c r="P415" s="11">
        <f>AVERAGE(E415/L415)</f>
        <v>143.35714285714286</v>
      </c>
      <c r="Q415" t="str">
        <f>LEFT(N415,SEARCH("/",N415,1)-1)</f>
        <v>publishing</v>
      </c>
      <c r="R415" t="str">
        <f>RIGHT(N415,LEN(N415)-SEARCH("/",N415,1))</f>
        <v>nonfiction</v>
      </c>
      <c r="S415" s="14">
        <f>INT((((J415/60)/60)/24)+DATE(1970,1,1))</f>
        <v>42321</v>
      </c>
      <c r="T415" s="14">
        <f>INT((((I415/60)/60)/24)+DATE(1970,1,1))</f>
        <v>42351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9">
        <f>+E416/D416*100</f>
        <v>100.16000000000001</v>
      </c>
      <c r="P416" s="11">
        <f>AVERAGE(E416/L416)</f>
        <v>417.33333333333331</v>
      </c>
      <c r="Q416" t="str">
        <f>LEFT(N416,SEARCH("/",N416,1)-1)</f>
        <v>music</v>
      </c>
      <c r="R416" t="str">
        <f>RIGHT(N416,LEN(N416)-SEARCH("/",N416,1))</f>
        <v>rock</v>
      </c>
      <c r="S416" s="14">
        <f>INT((((J416/60)/60)/24)+DATE(1970,1,1))</f>
        <v>41736</v>
      </c>
      <c r="T416" s="14">
        <f>INT((((I416/60)/60)/24)+DATE(1970,1,1))</f>
        <v>41768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9">
        <f>+E417/D417*100</f>
        <v>100.12570000000001</v>
      </c>
      <c r="P417" s="11">
        <f>AVERAGE(E417/L417)</f>
        <v>606.82242424242418</v>
      </c>
      <c r="Q417" t="str">
        <f>LEFT(N417,SEARCH("/",N417,1)-1)</f>
        <v>film &amp; video</v>
      </c>
      <c r="R417" t="str">
        <f>RIGHT(N417,LEN(N417)-SEARCH("/",N417,1))</f>
        <v>television</v>
      </c>
      <c r="S417" s="14">
        <f>INT((((J417/60)/60)/24)+DATE(1970,1,1))</f>
        <v>42230</v>
      </c>
      <c r="T417" s="14">
        <f>INT((((I417/60)/60)/24)+DATE(1970,1,1))</f>
        <v>42261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9">
        <f>+E418/D418*100</f>
        <v>100.11000000000001</v>
      </c>
      <c r="P418" s="11">
        <f>AVERAGE(E418/L418)</f>
        <v>168.25210084033614</v>
      </c>
      <c r="Q418" t="str">
        <f>LEFT(N418,SEARCH("/",N418,1)-1)</f>
        <v>theater</v>
      </c>
      <c r="R418" t="str">
        <f>RIGHT(N418,LEN(N418)-SEARCH("/",N418,1))</f>
        <v>plays</v>
      </c>
      <c r="S418" s="14">
        <f>INT((((J418/60)/60)/24)+DATE(1970,1,1))</f>
        <v>42050</v>
      </c>
      <c r="T418" s="14">
        <f>INT((((I418/60)/60)/24)+DATE(1970,1,1))</f>
        <v>42085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9">
        <f>+E419/D419*100</f>
        <v>153.3153846153846</v>
      </c>
      <c r="P419" s="11">
        <f>AVERAGE(E419/L419)</f>
        <v>135.58503401360545</v>
      </c>
      <c r="Q419" t="str">
        <f>LEFT(N419,SEARCH("/",N419,1)-1)</f>
        <v>games</v>
      </c>
      <c r="R419" t="str">
        <f>RIGHT(N419,LEN(N419)-SEARCH("/",N419,1))</f>
        <v>tabletop games</v>
      </c>
      <c r="S419" s="14">
        <f>INT((((J419/60)/60)/24)+DATE(1970,1,1))</f>
        <v>42062</v>
      </c>
      <c r="T419" s="14">
        <f>INT((((I419/60)/60)/24)+DATE(1970,1,1))</f>
        <v>42091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9">
        <f>+E420/D420*100</f>
        <v>141.85714285714286</v>
      </c>
      <c r="P420" s="11">
        <f>AVERAGE(E420/L420)</f>
        <v>117.51479289940828</v>
      </c>
      <c r="Q420" t="str">
        <f>LEFT(N420,SEARCH("/",N420,1)-1)</f>
        <v>film &amp; video</v>
      </c>
      <c r="R420" t="str">
        <f>RIGHT(N420,LEN(N420)-SEARCH("/",N420,1))</f>
        <v>television</v>
      </c>
      <c r="S420" s="14">
        <f>INT((((J420/60)/60)/24)+DATE(1970,1,1))</f>
        <v>41971</v>
      </c>
      <c r="T420" s="14">
        <f>INT((((I420/60)/60)/24)+DATE(1970,1,1))</f>
        <v>42001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9">
        <f>+E421/D421*100</f>
        <v>2.2157147647256061</v>
      </c>
      <c r="P421" s="11">
        <f>AVERAGE(E421/L421)</f>
        <v>3304</v>
      </c>
      <c r="Q421" t="str">
        <f>LEFT(N421,SEARCH("/",N421,1)-1)</f>
        <v>technology</v>
      </c>
      <c r="R421" t="str">
        <f>RIGHT(N421,LEN(N421)-SEARCH("/",N421,1))</f>
        <v>wearables</v>
      </c>
      <c r="S421" s="14">
        <f>INT((((J421/60)/60)/24)+DATE(1970,1,1))</f>
        <v>42749</v>
      </c>
      <c r="T421" s="14">
        <f>INT((((I421/60)/60)/24)+DATE(1970,1,1))</f>
        <v>42809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9">
        <f>+E422/D422*100</f>
        <v>6.5900366666666672</v>
      </c>
      <c r="P422" s="11">
        <f>AVERAGE(E422/L422)</f>
        <v>63.569485530546629</v>
      </c>
      <c r="Q422" t="str">
        <f>LEFT(N422,SEARCH("/",N422,1)-1)</f>
        <v>games</v>
      </c>
      <c r="R422" t="str">
        <f>RIGHT(N422,LEN(N422)-SEARCH("/",N422,1))</f>
        <v>video games</v>
      </c>
      <c r="S422" s="14">
        <f>INT((((J422/60)/60)/24)+DATE(1970,1,1))</f>
        <v>41264</v>
      </c>
      <c r="T422" s="14">
        <f>INT((((I422/60)/60)/24)+DATE(1970,1,1))</f>
        <v>41309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9">
        <f>+E423/D423*100</f>
        <v>39.942857142857143</v>
      </c>
      <c r="P423" s="11">
        <f>AVERAGE(E423/L423)</f>
        <v>99.857142857142861</v>
      </c>
      <c r="Q423" t="str">
        <f>LEFT(N423,SEARCH("/",N423,1)-1)</f>
        <v>technology</v>
      </c>
      <c r="R423" t="str">
        <f>RIGHT(N423,LEN(N423)-SEARCH("/",N423,1))</f>
        <v>wearables</v>
      </c>
      <c r="S423" s="14">
        <f>INT((((J423/60)/60)/24)+DATE(1970,1,1))</f>
        <v>42662</v>
      </c>
      <c r="T423" s="14">
        <f>INT((((I423/60)/60)/24)+DATE(1970,1,1))</f>
        <v>42692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9">
        <f>+E424/D424*100</f>
        <v>558.7714285714286</v>
      </c>
      <c r="P424" s="11">
        <f>AVERAGE(E424/L424)</f>
        <v>58.379104477611939</v>
      </c>
      <c r="Q424" t="str">
        <f>LEFT(N424,SEARCH("/",N424,1)-1)</f>
        <v>photography</v>
      </c>
      <c r="R424" t="str">
        <f>RIGHT(N424,LEN(N424)-SEARCH("/",N424,1))</f>
        <v>photobooks</v>
      </c>
      <c r="S424" s="14">
        <f>INT((((J424/60)/60)/24)+DATE(1970,1,1))</f>
        <v>42741</v>
      </c>
      <c r="T424" s="14">
        <f>INT((((I424/60)/60)/24)+DATE(1970,1,1))</f>
        <v>42771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9">
        <f>+E425/D425*100</f>
        <v>108.46283333333334</v>
      </c>
      <c r="P425" s="11">
        <f>AVERAGE(E425/L425)</f>
        <v>60.820280373831778</v>
      </c>
      <c r="Q425" t="str">
        <f>LEFT(N425,SEARCH("/",N425,1)-1)</f>
        <v>games</v>
      </c>
      <c r="R425" t="str">
        <f>RIGHT(N425,LEN(N425)-SEARCH("/",N425,1))</f>
        <v>tabletop games</v>
      </c>
      <c r="S425" s="14">
        <f>INT((((J425/60)/60)/24)+DATE(1970,1,1))</f>
        <v>42381</v>
      </c>
      <c r="T425" s="14">
        <f>INT((((I425/60)/60)/24)+DATE(1970,1,1))</f>
        <v>42412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9">
        <f>+E426/D426*100</f>
        <v>25.912000000000003</v>
      </c>
      <c r="P426" s="11">
        <f>AVERAGE(E426/L426)</f>
        <v>150.65116279069767</v>
      </c>
      <c r="Q426" t="str">
        <f>LEFT(N426,SEARCH("/",N426,1)-1)</f>
        <v>technology</v>
      </c>
      <c r="R426" t="str">
        <f>RIGHT(N426,LEN(N426)-SEARCH("/",N426,1))</f>
        <v>wearables</v>
      </c>
      <c r="S426" s="14">
        <f>INT((((J426/60)/60)/24)+DATE(1970,1,1))</f>
        <v>41864</v>
      </c>
      <c r="T426" s="14">
        <f>INT((((I426/60)/60)/24)+DATE(1970,1,1))</f>
        <v>41899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9">
        <f>+E427/D427*100</f>
        <v>38.86</v>
      </c>
      <c r="P427" s="11">
        <f>AVERAGE(E427/L427)</f>
        <v>113.62573099415205</v>
      </c>
      <c r="Q427" t="str">
        <f>LEFT(N427,SEARCH("/",N427,1)-1)</f>
        <v>technology</v>
      </c>
      <c r="R427" t="str">
        <f>RIGHT(N427,LEN(N427)-SEARCH("/",N427,1))</f>
        <v>wearables</v>
      </c>
      <c r="S427" s="14">
        <f>INT((((J427/60)/60)/24)+DATE(1970,1,1))</f>
        <v>41993</v>
      </c>
      <c r="T427" s="14">
        <f>INT((((I427/60)/60)/24)+DATE(1970,1,1))</f>
        <v>42023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9">
        <f>+E428/D428*100</f>
        <v>104.45405405405405</v>
      </c>
      <c r="P428" s="11">
        <f>AVERAGE(E428/L428)</f>
        <v>50.852631578947367</v>
      </c>
      <c r="Q428" t="str">
        <f>LEFT(N428,SEARCH("/",N428,1)-1)</f>
        <v>games</v>
      </c>
      <c r="R428" t="str">
        <f>RIGHT(N428,LEN(N428)-SEARCH("/",N428,1))</f>
        <v>tabletop games</v>
      </c>
      <c r="S428" s="14">
        <f>INT((((J428/60)/60)/24)+DATE(1970,1,1))</f>
        <v>42200</v>
      </c>
      <c r="T428" s="14">
        <f>INT((((I428/60)/60)/24)+DATE(1970,1,1))</f>
        <v>42214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9">
        <f>+E429/D429*100</f>
        <v>192.92499999999998</v>
      </c>
      <c r="P429" s="11">
        <f>AVERAGE(E429/L429)</f>
        <v>63.04738562091503</v>
      </c>
      <c r="Q429" t="str">
        <f>LEFT(N429,SEARCH("/",N429,1)-1)</f>
        <v>technology</v>
      </c>
      <c r="R429" t="str">
        <f>RIGHT(N429,LEN(N429)-SEARCH("/",N429,1))</f>
        <v>hardware</v>
      </c>
      <c r="S429" s="14">
        <f>INT((((J429/60)/60)/24)+DATE(1970,1,1))</f>
        <v>41742</v>
      </c>
      <c r="T429" s="14">
        <f>INT((((I429/60)/60)/24)+DATE(1970,1,1))</f>
        <v>41772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9">
        <f>+E430/D430*100</f>
        <v>38.39</v>
      </c>
      <c r="P430" s="11">
        <f>AVERAGE(E430/L430)</f>
        <v>158.63636363636363</v>
      </c>
      <c r="Q430" t="str">
        <f>LEFT(N430,SEARCH("/",N430,1)-1)</f>
        <v>technology</v>
      </c>
      <c r="R430" t="str">
        <f>RIGHT(N430,LEN(N430)-SEARCH("/",N430,1))</f>
        <v>wearables</v>
      </c>
      <c r="S430" s="14">
        <f>INT((((J430/60)/60)/24)+DATE(1970,1,1))</f>
        <v>42480</v>
      </c>
      <c r="T430" s="14">
        <f>INT((((I430/60)/60)/24)+DATE(1970,1,1))</f>
        <v>42525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9">
        <f>+E431/D431*100</f>
        <v>100.67894736842105</v>
      </c>
      <c r="P431" s="11">
        <f>AVERAGE(E431/L431)</f>
        <v>135.66666666666666</v>
      </c>
      <c r="Q431" t="str">
        <f>LEFT(N431,SEARCH("/",N431,1)-1)</f>
        <v>photography</v>
      </c>
      <c r="R431" t="str">
        <f>RIGHT(N431,LEN(N431)-SEARCH("/",N431,1))</f>
        <v>photobooks</v>
      </c>
      <c r="S431" s="14">
        <f>INT((((J431/60)/60)/24)+DATE(1970,1,1))</f>
        <v>42052</v>
      </c>
      <c r="T431" s="14">
        <f>INT((((I431/60)/60)/24)+DATE(1970,1,1))</f>
        <v>42082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9">
        <f>+E432/D432*100</f>
        <v>102.85405405405406</v>
      </c>
      <c r="P432" s="11">
        <f>AVERAGE(E432/L432)</f>
        <v>91.480769230769226</v>
      </c>
      <c r="Q432" t="str">
        <f>LEFT(N432,SEARCH("/",N432,1)-1)</f>
        <v>film &amp; video</v>
      </c>
      <c r="R432" t="str">
        <f>RIGHT(N432,LEN(N432)-SEARCH("/",N432,1))</f>
        <v>documentary</v>
      </c>
      <c r="S432" s="14">
        <f>INT((((J432/60)/60)/24)+DATE(1970,1,1))</f>
        <v>41529</v>
      </c>
      <c r="T432" s="14">
        <f>INT((((I432/60)/60)/24)+DATE(1970,1,1))</f>
        <v>41559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9">
        <f>+E433/D433*100</f>
        <v>125.69999999999999</v>
      </c>
      <c r="P433" s="11">
        <f>AVERAGE(E433/L433)</f>
        <v>190.45454545454547</v>
      </c>
      <c r="Q433" t="str">
        <f>LEFT(N433,SEARCH("/",N433,1)-1)</f>
        <v>technology</v>
      </c>
      <c r="R433" t="str">
        <f>RIGHT(N433,LEN(N433)-SEARCH("/",N433,1))</f>
        <v>wearables</v>
      </c>
      <c r="S433" s="14">
        <f>INT((((J433/60)/60)/24)+DATE(1970,1,1))</f>
        <v>42331</v>
      </c>
      <c r="T433" s="14">
        <f>INT((((I433/60)/60)/24)+DATE(1970,1,1))</f>
        <v>42361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9">
        <f>+E434/D434*100</f>
        <v>377.02</v>
      </c>
      <c r="P434" s="11">
        <f>AVERAGE(E434/L434)</f>
        <v>65.00344827586207</v>
      </c>
      <c r="Q434" t="str">
        <f>LEFT(N434,SEARCH("/",N434,1)-1)</f>
        <v>games</v>
      </c>
      <c r="R434" t="str">
        <f>RIGHT(N434,LEN(N434)-SEARCH("/",N434,1))</f>
        <v>tabletop games</v>
      </c>
      <c r="S434" s="14">
        <f>INT((((J434/60)/60)/24)+DATE(1970,1,1))</f>
        <v>42647</v>
      </c>
      <c r="T434" s="14">
        <f>INT((((I434/60)/60)/24)+DATE(1970,1,1))</f>
        <v>42659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9">
        <f>+E435/D435*100</f>
        <v>1867.1</v>
      </c>
      <c r="P435" s="11">
        <f>AVERAGE(E435/L435)</f>
        <v>90.635922330097088</v>
      </c>
      <c r="Q435" t="str">
        <f>LEFT(N435,SEARCH("/",N435,1)-1)</f>
        <v>games</v>
      </c>
      <c r="R435" t="str">
        <f>RIGHT(N435,LEN(N435)-SEARCH("/",N435,1))</f>
        <v>tabletop games</v>
      </c>
      <c r="S435" s="14">
        <f>INT((((J435/60)/60)/24)+DATE(1970,1,1))</f>
        <v>42702</v>
      </c>
      <c r="T435" s="14">
        <f>INT((((I435/60)/60)/24)+DATE(1970,1,1))</f>
        <v>42712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9">
        <f>+E436/D436*100</f>
        <v>100.9027027027027</v>
      </c>
      <c r="P436" s="11">
        <f>AVERAGE(E436/L436)</f>
        <v>90.616504854368927</v>
      </c>
      <c r="Q436" t="str">
        <f>LEFT(N436,SEARCH("/",N436,1)-1)</f>
        <v>film &amp; video</v>
      </c>
      <c r="R436" t="str">
        <f>RIGHT(N436,LEN(N436)-SEARCH("/",N436,1))</f>
        <v>documentary</v>
      </c>
      <c r="S436" s="14">
        <f>INT((((J436/60)/60)/24)+DATE(1970,1,1))</f>
        <v>40763</v>
      </c>
      <c r="T436" s="14">
        <f>INT((((I436/60)/60)/24)+DATE(1970,1,1))</f>
        <v>40794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9">
        <f>+E437/D437*100</f>
        <v>103.58333333333334</v>
      </c>
      <c r="P437" s="11">
        <f>AVERAGE(E437/L437)</f>
        <v>125.97972972972973</v>
      </c>
      <c r="Q437" t="str">
        <f>LEFT(N437,SEARCH("/",N437,1)-1)</f>
        <v>theater</v>
      </c>
      <c r="R437" t="str">
        <f>RIGHT(N437,LEN(N437)-SEARCH("/",N437,1))</f>
        <v>spaces</v>
      </c>
      <c r="S437" s="14">
        <f>INT((((J437/60)/60)/24)+DATE(1970,1,1))</f>
        <v>42465</v>
      </c>
      <c r="T437" s="14">
        <f>INT((((I437/60)/60)/24)+DATE(1970,1,1))</f>
        <v>42493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9">
        <f>+E438/D438*100</f>
        <v>103.47222222222223</v>
      </c>
      <c r="P438" s="11">
        <f>AVERAGE(E438/L438)</f>
        <v>111.52694610778443</v>
      </c>
      <c r="Q438" t="str">
        <f>LEFT(N438,SEARCH("/",N438,1)-1)</f>
        <v>photography</v>
      </c>
      <c r="R438" t="str">
        <f>RIGHT(N438,LEN(N438)-SEARCH("/",N438,1))</f>
        <v>photobooks</v>
      </c>
      <c r="S438" s="14">
        <f>INT((((J438/60)/60)/24)+DATE(1970,1,1))</f>
        <v>41955</v>
      </c>
      <c r="T438" s="14">
        <f>INT((((I438/60)/60)/24)+DATE(1970,1,1))</f>
        <v>41992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9">
        <f>+E439/D439*100</f>
        <v>123.61333333333333</v>
      </c>
      <c r="P439" s="11">
        <f>AVERAGE(E439/L439)</f>
        <v>67.671532846715323</v>
      </c>
      <c r="Q439" t="str">
        <f>LEFT(N439,SEARCH("/",N439,1)-1)</f>
        <v>music</v>
      </c>
      <c r="R439" t="str">
        <f>RIGHT(N439,LEN(N439)-SEARCH("/",N439,1))</f>
        <v>rock</v>
      </c>
      <c r="S439" s="14">
        <f>INT((((J439/60)/60)/24)+DATE(1970,1,1))</f>
        <v>41586</v>
      </c>
      <c r="T439" s="14">
        <f>INT((((I439/60)/60)/24)+DATE(1970,1,1))</f>
        <v>41617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9">
        <f>+E440/D440*100</f>
        <v>108.65882352941176</v>
      </c>
      <c r="P440" s="11">
        <f>AVERAGE(E440/L440)</f>
        <v>159.24137931034483</v>
      </c>
      <c r="Q440" t="str">
        <f>LEFT(N440,SEARCH("/",N440,1)-1)</f>
        <v>photography</v>
      </c>
      <c r="R440" t="str">
        <f>RIGHT(N440,LEN(N440)-SEARCH("/",N440,1))</f>
        <v>photobooks</v>
      </c>
      <c r="S440" s="14">
        <f>INT((((J440/60)/60)/24)+DATE(1970,1,1))</f>
        <v>42619</v>
      </c>
      <c r="T440" s="14">
        <f>INT((((I440/60)/60)/24)+DATE(1970,1,1))</f>
        <v>42649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9">
        <f>+E441/D441*100</f>
        <v>101.22777777777779</v>
      </c>
      <c r="P441" s="11">
        <f>AVERAGE(E441/L441)</f>
        <v>109.10778443113773</v>
      </c>
      <c r="Q441" t="str">
        <f>LEFT(N441,SEARCH("/",N441,1)-1)</f>
        <v>music</v>
      </c>
      <c r="R441" t="str">
        <f>RIGHT(N441,LEN(N441)-SEARCH("/",N441,1))</f>
        <v>indie rock</v>
      </c>
      <c r="S441" s="14">
        <f>INT((((J441/60)/60)/24)+DATE(1970,1,1))</f>
        <v>41834</v>
      </c>
      <c r="T441" s="14">
        <f>INT((((I441/60)/60)/24)+DATE(1970,1,1))</f>
        <v>41859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9">
        <f>+E442/D442*100</f>
        <v>121.23333333333332</v>
      </c>
      <c r="P442" s="11">
        <f>AVERAGE(E442/L442)</f>
        <v>80.464601769911511</v>
      </c>
      <c r="Q442" t="str">
        <f>LEFT(N442,SEARCH("/",N442,1)-1)</f>
        <v>theater</v>
      </c>
      <c r="R442" t="str">
        <f>RIGHT(N442,LEN(N442)-SEARCH("/",N442,1))</f>
        <v>spaces</v>
      </c>
      <c r="S442" s="14">
        <f>INT((((J442/60)/60)/24)+DATE(1970,1,1))</f>
        <v>41758</v>
      </c>
      <c r="T442" s="14">
        <f>INT((((I442/60)/60)/24)+DATE(1970,1,1))</f>
        <v>41786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9">
        <f>+E443/D443*100</f>
        <v>103.42857142857143</v>
      </c>
      <c r="P443" s="11">
        <f>AVERAGE(E443/L443)</f>
        <v>174.03846153846155</v>
      </c>
      <c r="Q443" t="str">
        <f>LEFT(N443,SEARCH("/",N443,1)-1)</f>
        <v>technology</v>
      </c>
      <c r="R443" t="str">
        <f>RIGHT(N443,LEN(N443)-SEARCH("/",N443,1))</f>
        <v>makerspaces</v>
      </c>
      <c r="S443" s="14">
        <f>INT((((J443/60)/60)/24)+DATE(1970,1,1))</f>
        <v>42313</v>
      </c>
      <c r="T443" s="14">
        <f>INT((((I443/60)/60)/24)+DATE(1970,1,1))</f>
        <v>42347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9">
        <f>+E444/D444*100</f>
        <v>139.1</v>
      </c>
      <c r="P444" s="11">
        <f>AVERAGE(E444/L444)</f>
        <v>65.756363636363631</v>
      </c>
      <c r="Q444" t="str">
        <f>LEFT(N444,SEARCH("/",N444,1)-1)</f>
        <v>film &amp; video</v>
      </c>
      <c r="R444" t="str">
        <f>RIGHT(N444,LEN(N444)-SEARCH("/",N444,1))</f>
        <v>documentary</v>
      </c>
      <c r="S444" s="14">
        <f>INT((((J444/60)/60)/24)+DATE(1970,1,1))</f>
        <v>41319</v>
      </c>
      <c r="T444" s="14">
        <f>INT((((I444/60)/60)/24)+DATE(1970,1,1))</f>
        <v>41349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9">
        <f>+E445/D445*100</f>
        <v>277.93846153846158</v>
      </c>
      <c r="P445" s="11">
        <f>AVERAGE(E445/L445)</f>
        <v>67.159851301115239</v>
      </c>
      <c r="Q445" t="str">
        <f>LEFT(N445,SEARCH("/",N445,1)-1)</f>
        <v>photography</v>
      </c>
      <c r="R445" t="str">
        <f>RIGHT(N445,LEN(N445)-SEARCH("/",N445,1))</f>
        <v>photobooks</v>
      </c>
      <c r="S445" s="14">
        <f>INT((((J445/60)/60)/24)+DATE(1970,1,1))</f>
        <v>41772</v>
      </c>
      <c r="T445" s="14">
        <f>INT((((I445/60)/60)/24)+DATE(1970,1,1))</f>
        <v>41800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9">
        <f>+E446/D446*100</f>
        <v>223.92500000000001</v>
      </c>
      <c r="P446" s="11">
        <f>AVERAGE(E446/L446)</f>
        <v>58.92763157894737</v>
      </c>
      <c r="Q446" t="str">
        <f>LEFT(N446,SEARCH("/",N446,1)-1)</f>
        <v>technology</v>
      </c>
      <c r="R446" t="str">
        <f>RIGHT(N446,LEN(N446)-SEARCH("/",N446,1))</f>
        <v>space exploration</v>
      </c>
      <c r="S446" s="14">
        <f>INT((((J446/60)/60)/24)+DATE(1970,1,1))</f>
        <v>42767</v>
      </c>
      <c r="T446" s="14">
        <f>INT((((I446/60)/60)/24)+DATE(1970,1,1))</f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9">
        <f>+E447/D447*100</f>
        <v>178.95250000000001</v>
      </c>
      <c r="P447" s="11">
        <f>AVERAGE(E447/L447)</f>
        <v>73.341188524590166</v>
      </c>
      <c r="Q447" t="str">
        <f>LEFT(N447,SEARCH("/",N447,1)-1)</f>
        <v>film &amp; video</v>
      </c>
      <c r="R447" t="str">
        <f>RIGHT(N447,LEN(N447)-SEARCH("/",N447,1))</f>
        <v>documentary</v>
      </c>
      <c r="S447" s="14">
        <f>INT((((J447/60)/60)/24)+DATE(1970,1,1))</f>
        <v>40469</v>
      </c>
      <c r="T447" s="14">
        <f>INT((((I447/60)/60)/24)+DATE(1970,1,1))</f>
        <v>40499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9">
        <f>+E448/D448*100</f>
        <v>123.27586206896552</v>
      </c>
      <c r="P448" s="11">
        <f>AVERAGE(E448/L448)</f>
        <v>99.860335195530723</v>
      </c>
      <c r="Q448" t="str">
        <f>LEFT(N448,SEARCH("/",N448,1)-1)</f>
        <v>film &amp; video</v>
      </c>
      <c r="R448" t="str">
        <f>RIGHT(N448,LEN(N448)-SEARCH("/",N448,1))</f>
        <v>documentary</v>
      </c>
      <c r="S448" s="14">
        <f>INT((((J448/60)/60)/24)+DATE(1970,1,1))</f>
        <v>42114</v>
      </c>
      <c r="T448" s="14">
        <f>INT((((I448/60)/60)/24)+DATE(1970,1,1))</f>
        <v>42144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9">
        <f>+E449/D449*100</f>
        <v>104.73529411764706</v>
      </c>
      <c r="P449" s="11">
        <f>AVERAGE(E449/L449)</f>
        <v>80.202702702702709</v>
      </c>
      <c r="Q449" t="str">
        <f>LEFT(N449,SEARCH("/",N449,1)-1)</f>
        <v>film &amp; video</v>
      </c>
      <c r="R449" t="str">
        <f>RIGHT(N449,LEN(N449)-SEARCH("/",N449,1))</f>
        <v>documentary</v>
      </c>
      <c r="S449" s="14">
        <f>INT((((J449/60)/60)/24)+DATE(1970,1,1))</f>
        <v>40357</v>
      </c>
      <c r="T449" s="14">
        <f>INT((((I449/60)/60)/24)+DATE(1970,1,1))</f>
        <v>40401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9">
        <f>+E450/D450*100</f>
        <v>354.62</v>
      </c>
      <c r="P450" s="11">
        <f>AVERAGE(E450/L450)</f>
        <v>89.100502512562812</v>
      </c>
      <c r="Q450" t="str">
        <f>LEFT(N450,SEARCH("/",N450,1)-1)</f>
        <v>technology</v>
      </c>
      <c r="R450" t="str">
        <f>RIGHT(N450,LEN(N450)-SEARCH("/",N450,1))</f>
        <v>space exploration</v>
      </c>
      <c r="S450" s="14">
        <f>INT((((J450/60)/60)/24)+DATE(1970,1,1))</f>
        <v>41667</v>
      </c>
      <c r="T450" s="14">
        <f>INT((((I450/60)/60)/24)+DATE(1970,1,1))</f>
        <v>41697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9">
        <f>+E451/D451*100</f>
        <v>117.86666666666667</v>
      </c>
      <c r="P451" s="11">
        <f>AVERAGE(E451/L451)</f>
        <v>180.40816326530611</v>
      </c>
      <c r="Q451" t="str">
        <f>LEFT(N451,SEARCH("/",N451,1)-1)</f>
        <v>photography</v>
      </c>
      <c r="R451" t="str">
        <f>RIGHT(N451,LEN(N451)-SEARCH("/",N451,1))</f>
        <v>photobooks</v>
      </c>
      <c r="S451" s="14">
        <f>INT((((J451/60)/60)/24)+DATE(1970,1,1))</f>
        <v>41939</v>
      </c>
      <c r="T451" s="14">
        <f>INT((((I451/60)/60)/24)+DATE(1970,1,1))</f>
        <v>41969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9">
        <f>+E452/D452*100</f>
        <v>70.36</v>
      </c>
      <c r="P452" s="11">
        <f>AVERAGE(E452/L452)</f>
        <v>382.39130434782606</v>
      </c>
      <c r="Q452" t="str">
        <f>LEFT(N452,SEARCH("/",N452,1)-1)</f>
        <v>technology</v>
      </c>
      <c r="R452" t="str">
        <f>RIGHT(N452,LEN(N452)-SEARCH("/",N452,1))</f>
        <v>wearables</v>
      </c>
      <c r="S452" s="14">
        <f>INT((((J452/60)/60)/24)+DATE(1970,1,1))</f>
        <v>42612</v>
      </c>
      <c r="T452" s="14">
        <f>INT((((I452/60)/60)/24)+DATE(1970,1,1))</f>
        <v>42644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9">
        <f>+E453/D453*100</f>
        <v>25.087142857142858</v>
      </c>
      <c r="P453" s="11">
        <f>AVERAGE(E453/L453)</f>
        <v>89.59693877551021</v>
      </c>
      <c r="Q453" t="str">
        <f>LEFT(N453,SEARCH("/",N453,1)-1)</f>
        <v>technology</v>
      </c>
      <c r="R453" t="str">
        <f>RIGHT(N453,LEN(N453)-SEARCH("/",N453,1))</f>
        <v>wearables</v>
      </c>
      <c r="S453" s="14">
        <f>INT((((J453/60)/60)/24)+DATE(1970,1,1))</f>
        <v>42652</v>
      </c>
      <c r="T453" s="14">
        <f>INT((((I453/60)/60)/24)+DATE(1970,1,1))</f>
        <v>42686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9">
        <f>+E454/D454*100</f>
        <v>116.96666666666667</v>
      </c>
      <c r="P454" s="11">
        <f>AVERAGE(E454/L454)</f>
        <v>133.93129770992365</v>
      </c>
      <c r="Q454" t="str">
        <f>LEFT(N454,SEARCH("/",N454,1)-1)</f>
        <v>music</v>
      </c>
      <c r="R454" t="str">
        <f>RIGHT(N454,LEN(N454)-SEARCH("/",N454,1))</f>
        <v>rock</v>
      </c>
      <c r="S454" s="14">
        <f>INT((((J454/60)/60)/24)+DATE(1970,1,1))</f>
        <v>42081</v>
      </c>
      <c r="T454" s="14">
        <f>INT((((I454/60)/60)/24)+DATE(1970,1,1))</f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9">
        <f>+E455/D455*100</f>
        <v>100</v>
      </c>
      <c r="P455" s="11">
        <f>AVERAGE(E455/L455)</f>
        <v>224.12820512820514</v>
      </c>
      <c r="Q455" t="str">
        <f>LEFT(N455,SEARCH("/",N455,1)-1)</f>
        <v>music</v>
      </c>
      <c r="R455" t="str">
        <f>RIGHT(N455,LEN(N455)-SEARCH("/",N455,1))</f>
        <v>rock</v>
      </c>
      <c r="S455" s="14">
        <f>INT((((J455/60)/60)/24)+DATE(1970,1,1))</f>
        <v>42093</v>
      </c>
      <c r="T455" s="14">
        <f>INT((((I455/60)/60)/24)+DATE(1970,1,1))</f>
        <v>42128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9">
        <f>+E456/D456*100</f>
        <v>116.29333333333334</v>
      </c>
      <c r="P456" s="11">
        <f>AVERAGE(E456/L456)</f>
        <v>71.491803278688522</v>
      </c>
      <c r="Q456" t="str">
        <f>LEFT(N456,SEARCH("/",N456,1)-1)</f>
        <v>theater</v>
      </c>
      <c r="R456" t="str">
        <f>RIGHT(N456,LEN(N456)-SEARCH("/",N456,1))</f>
        <v>plays</v>
      </c>
      <c r="S456" s="14">
        <f>INT((((J456/60)/60)/24)+DATE(1970,1,1))</f>
        <v>41835</v>
      </c>
      <c r="T456" s="14">
        <f>INT((((I456/60)/60)/24)+DATE(1970,1,1))</f>
        <v>41855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9">
        <f>+E457/D457*100</f>
        <v>116.08000000000001</v>
      </c>
      <c r="P457" s="11">
        <f>AVERAGE(E457/L457)</f>
        <v>116.85906040268456</v>
      </c>
      <c r="Q457" t="str">
        <f>LEFT(N457,SEARCH("/",N457,1)-1)</f>
        <v>film &amp; video</v>
      </c>
      <c r="R457" t="str">
        <f>RIGHT(N457,LEN(N457)-SEARCH("/",N457,1))</f>
        <v>documentary</v>
      </c>
      <c r="S457" s="14">
        <f>INT((((J457/60)/60)/24)+DATE(1970,1,1))</f>
        <v>40987</v>
      </c>
      <c r="T457" s="14">
        <f>INT((((I457/60)/60)/24)+DATE(1970,1,1))</f>
        <v>41032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9">
        <f>+E458/D458*100</f>
        <v>104.16766467065868</v>
      </c>
      <c r="P458" s="11">
        <f>AVERAGE(E458/L458)</f>
        <v>123.37588652482269</v>
      </c>
      <c r="Q458" t="str">
        <f>LEFT(N458,SEARCH("/",N458,1)-1)</f>
        <v>photography</v>
      </c>
      <c r="R458" t="str">
        <f>RIGHT(N458,LEN(N458)-SEARCH("/",N458,1))</f>
        <v>photobooks</v>
      </c>
      <c r="S458" s="14">
        <f>INT((((J458/60)/60)/24)+DATE(1970,1,1))</f>
        <v>42430</v>
      </c>
      <c r="T458" s="14">
        <f>INT((((I458/60)/60)/24)+DATE(1970,1,1))</f>
        <v>42460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9">
        <f>+E459/D459*100</f>
        <v>115.93333333333334</v>
      </c>
      <c r="P459" s="11">
        <f>AVERAGE(E459/L459)</f>
        <v>152.54385964912279</v>
      </c>
      <c r="Q459" t="str">
        <f>LEFT(N459,SEARCH("/",N459,1)-1)</f>
        <v>music</v>
      </c>
      <c r="R459" t="str">
        <f>RIGHT(N459,LEN(N459)-SEARCH("/",N459,1))</f>
        <v>indie rock</v>
      </c>
      <c r="S459" s="14">
        <f>INT((((J459/60)/60)/24)+DATE(1970,1,1))</f>
        <v>41426</v>
      </c>
      <c r="T459" s="14">
        <f>INT((((I459/60)/60)/24)+DATE(1970,1,1))</f>
        <v>41457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9">
        <f>+E460/D460*100</f>
        <v>144.58441666666667</v>
      </c>
      <c r="P460" s="11">
        <f>AVERAGE(E460/L460)</f>
        <v>70.5289837398374</v>
      </c>
      <c r="Q460" t="str">
        <f>LEFT(N460,SEARCH("/",N460,1)-1)</f>
        <v>music</v>
      </c>
      <c r="R460" t="str">
        <f>RIGHT(N460,LEN(N460)-SEARCH("/",N460,1))</f>
        <v>indie rock</v>
      </c>
      <c r="S460" s="14">
        <f>INT((((J460/60)/60)/24)+DATE(1970,1,1))</f>
        <v>41228</v>
      </c>
      <c r="T460" s="14">
        <f>INT((((I460/60)/60)/24)+DATE(1970,1,1))</f>
        <v>41258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9">
        <f>+E461/D461*100</f>
        <v>181.86315789473684</v>
      </c>
      <c r="P461" s="11">
        <f>AVERAGE(E461/L461)</f>
        <v>143.97499999999999</v>
      </c>
      <c r="Q461" t="str">
        <f>LEFT(N461,SEARCH("/",N461,1)-1)</f>
        <v>technology</v>
      </c>
      <c r="R461" t="str">
        <f>RIGHT(N461,LEN(N461)-SEARCH("/",N461,1))</f>
        <v>hardware</v>
      </c>
      <c r="S461" s="14">
        <f>INT((((J461/60)/60)/24)+DATE(1970,1,1))</f>
        <v>42654</v>
      </c>
      <c r="T461" s="14">
        <f>INT((((I461/60)/60)/24)+DATE(1970,1,1))</f>
        <v>42684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9">
        <f>+E462/D462*100</f>
        <v>107.87731249999999</v>
      </c>
      <c r="P462" s="11">
        <f>AVERAGE(E462/L462)</f>
        <v>69.598266129032254</v>
      </c>
      <c r="Q462" t="str">
        <f>LEFT(N462,SEARCH("/",N462,1)-1)</f>
        <v>publishing</v>
      </c>
      <c r="R462" t="str">
        <f>RIGHT(N462,LEN(N462)-SEARCH("/",N462,1))</f>
        <v>radio &amp; podcasts</v>
      </c>
      <c r="S462" s="14">
        <f>INT((((J462/60)/60)/24)+DATE(1970,1,1))</f>
        <v>42340</v>
      </c>
      <c r="T462" s="14">
        <f>INT((((I462/60)/60)/24)+DATE(1970,1,1))</f>
        <v>42381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9">
        <f>+E463/D463*100</f>
        <v>171.76130000000001</v>
      </c>
      <c r="P463" s="11">
        <f>AVERAGE(E463/L463)</f>
        <v>58.422210884353746</v>
      </c>
      <c r="Q463" t="str">
        <f>LEFT(N463,SEARCH("/",N463,1)-1)</f>
        <v>technology</v>
      </c>
      <c r="R463" t="str">
        <f>RIGHT(N463,LEN(N463)-SEARCH("/",N463,1))</f>
        <v>space exploration</v>
      </c>
      <c r="S463" s="14">
        <f>INT((((J463/60)/60)/24)+DATE(1970,1,1))</f>
        <v>41982</v>
      </c>
      <c r="T463" s="14">
        <f>INT((((I463/60)/60)/24)+DATE(1970,1,1))</f>
        <v>42013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9">
        <f>+E464/D464*100</f>
        <v>107.31250000000001</v>
      </c>
      <c r="P464" s="11">
        <f>AVERAGE(E464/L464)</f>
        <v>89.895287958115176</v>
      </c>
      <c r="Q464" t="str">
        <f>LEFT(N464,SEARCH("/",N464,1)-1)</f>
        <v>music</v>
      </c>
      <c r="R464" t="str">
        <f>RIGHT(N464,LEN(N464)-SEARCH("/",N464,1))</f>
        <v>indie rock</v>
      </c>
      <c r="S464" s="14">
        <f>INT((((J464/60)/60)/24)+DATE(1970,1,1))</f>
        <v>41135</v>
      </c>
      <c r="T464" s="14">
        <f>INT((((I464/60)/60)/24)+DATE(1970,1,1))</f>
        <v>41162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9">
        <f>+E465/D465*100</f>
        <v>11.436666666666667</v>
      </c>
      <c r="P465" s="11">
        <f>AVERAGE(E465/L465)</f>
        <v>112.86184210526316</v>
      </c>
      <c r="Q465" t="str">
        <f>LEFT(N465,SEARCH("/",N465,1)-1)</f>
        <v>technology</v>
      </c>
      <c r="R465" t="str">
        <f>RIGHT(N465,LEN(N465)-SEARCH("/",N465,1))</f>
        <v>space exploration</v>
      </c>
      <c r="S465" s="14">
        <f>INT((((J465/60)/60)/24)+DATE(1970,1,1))</f>
        <v>42767</v>
      </c>
      <c r="T465" s="14">
        <f>INT((((I465/60)/60)/24)+DATE(1970,1,1))</f>
        <v>42806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9">
        <f>+E466/D466*100</f>
        <v>113.77333333333333</v>
      </c>
      <c r="P466" s="11">
        <f>AVERAGE(E466/L466)</f>
        <v>108.01265822784811</v>
      </c>
      <c r="Q466" t="str">
        <f>LEFT(N466,SEARCH("/",N466,1)-1)</f>
        <v>film &amp; video</v>
      </c>
      <c r="R466" t="str">
        <f>RIGHT(N466,LEN(N466)-SEARCH("/",N466,1))</f>
        <v>documentary</v>
      </c>
      <c r="S466" s="14">
        <f>INT((((J466/60)/60)/24)+DATE(1970,1,1))</f>
        <v>41950</v>
      </c>
      <c r="T466" s="14">
        <f>INT((((I466/60)/60)/24)+DATE(1970,1,1))</f>
        <v>41984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9">
        <f>+E467/D467*100</f>
        <v>170.28880000000001</v>
      </c>
      <c r="P467" s="11">
        <f>AVERAGE(E467/L467)</f>
        <v>90.579148936170213</v>
      </c>
      <c r="Q467" t="str">
        <f>LEFT(N467,SEARCH("/",N467,1)-1)</f>
        <v>film &amp; video</v>
      </c>
      <c r="R467" t="str">
        <f>RIGHT(N467,LEN(N467)-SEARCH("/",N467,1))</f>
        <v>documentary</v>
      </c>
      <c r="S467" s="14">
        <f>INT((((J467/60)/60)/24)+DATE(1970,1,1))</f>
        <v>42261</v>
      </c>
      <c r="T467" s="14">
        <f>INT((((I467/60)/60)/24)+DATE(1970,1,1))</f>
        <v>42291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9">
        <f>+E468/D468*100</f>
        <v>5.6613333333333333</v>
      </c>
      <c r="P468" s="11">
        <f>AVERAGE(E468/L468)</f>
        <v>182.6236559139785</v>
      </c>
      <c r="Q468" t="str">
        <f>LEFT(N468,SEARCH("/",N468,1)-1)</f>
        <v>technology</v>
      </c>
      <c r="R468" t="str">
        <f>RIGHT(N468,LEN(N468)-SEARCH("/",N468,1))</f>
        <v>wearables</v>
      </c>
      <c r="S468" s="14">
        <f>INT((((J468/60)/60)/24)+DATE(1970,1,1))</f>
        <v>42586</v>
      </c>
      <c r="T468" s="14">
        <f>INT((((I468/60)/60)/24)+DATE(1970,1,1))</f>
        <v>42626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9">
        <f>+E469/D469*100</f>
        <v>674.48</v>
      </c>
      <c r="P469" s="11">
        <f>AVERAGE(E469/L469)</f>
        <v>70.848739495798313</v>
      </c>
      <c r="Q469" t="str">
        <f>LEFT(N469,SEARCH("/",N469,1)-1)</f>
        <v>technology</v>
      </c>
      <c r="R469" t="str">
        <f>RIGHT(N469,LEN(N469)-SEARCH("/",N469,1))</f>
        <v>hardware</v>
      </c>
      <c r="S469" s="14">
        <f>INT((((J469/60)/60)/24)+DATE(1970,1,1))</f>
        <v>41201</v>
      </c>
      <c r="T469" s="14">
        <f>INT((((I469/60)/60)/24)+DATE(1970,1,1))</f>
        <v>41231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9">
        <f>+E470/D470*100</f>
        <v>140.05000000000001</v>
      </c>
      <c r="P470" s="11">
        <f>AVERAGE(E470/L470)</f>
        <v>95.48863636363636</v>
      </c>
      <c r="Q470" t="str">
        <f>LEFT(N470,SEARCH("/",N470,1)-1)</f>
        <v>technology</v>
      </c>
      <c r="R470" t="str">
        <f>RIGHT(N470,LEN(N470)-SEARCH("/",N470,1))</f>
        <v>hardware</v>
      </c>
      <c r="S470" s="14">
        <f>INT((((J470/60)/60)/24)+DATE(1970,1,1))</f>
        <v>41944</v>
      </c>
      <c r="T470" s="14">
        <f>INT((((I470/60)/60)/24)+DATE(1970,1,1))</f>
        <v>42004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9">
        <f>+E471/D471*100</f>
        <v>102.45398773006136</v>
      </c>
      <c r="P471" s="11">
        <f>AVERAGE(E471/L471)</f>
        <v>165.34653465346534</v>
      </c>
      <c r="Q471" t="str">
        <f>LEFT(N471,SEARCH("/",N471,1)-1)</f>
        <v>photography</v>
      </c>
      <c r="R471" t="str">
        <f>RIGHT(N471,LEN(N471)-SEARCH("/",N471,1))</f>
        <v>photobooks</v>
      </c>
      <c r="S471" s="14">
        <f>INT((((J471/60)/60)/24)+DATE(1970,1,1))</f>
        <v>42125</v>
      </c>
      <c r="T471" s="14">
        <f>INT((((I471/60)/60)/24)+DATE(1970,1,1))</f>
        <v>42155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9">
        <f>+E472/D472*100</f>
        <v>110.91186666666665</v>
      </c>
      <c r="P472" s="11">
        <f>AVERAGE(E472/L472)</f>
        <v>127.97523076923076</v>
      </c>
      <c r="Q472" t="str">
        <f>LEFT(N472,SEARCH("/",N472,1)-1)</f>
        <v>music</v>
      </c>
      <c r="R472" t="str">
        <f>RIGHT(N472,LEN(N472)-SEARCH("/",N472,1))</f>
        <v>rock</v>
      </c>
      <c r="S472" s="14">
        <f>INT((((J472/60)/60)/24)+DATE(1970,1,1))</f>
        <v>40513</v>
      </c>
      <c r="T472" s="14">
        <f>INT((((I472/60)/60)/24)+DATE(1970,1,1))</f>
        <v>40603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9">
        <f>+E473/D473*100</f>
        <v>103.58125</v>
      </c>
      <c r="P473" s="11">
        <f>AVERAGE(E473/L473)</f>
        <v>48.037681159420288</v>
      </c>
      <c r="Q473" t="str">
        <f>LEFT(N473,SEARCH("/",N473,1)-1)</f>
        <v>photography</v>
      </c>
      <c r="R473" t="str">
        <f>RIGHT(N473,LEN(N473)-SEARCH("/",N473,1))</f>
        <v>photobooks</v>
      </c>
      <c r="S473" s="14">
        <f>INT((((J473/60)/60)/24)+DATE(1970,1,1))</f>
        <v>42414</v>
      </c>
      <c r="T473" s="14">
        <f>INT((((I473/60)/60)/24)+DATE(1970,1,1))</f>
        <v>42451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9">
        <f>+E474/D474*100</f>
        <v>110.13360000000002</v>
      </c>
      <c r="P474" s="11">
        <f>AVERAGE(E474/L474)</f>
        <v>70.000169491525426</v>
      </c>
      <c r="Q474" t="str">
        <f>LEFT(N474,SEARCH("/",N474,1)-1)</f>
        <v>film &amp; video</v>
      </c>
      <c r="R474" t="str">
        <f>RIGHT(N474,LEN(N474)-SEARCH("/",N474,1))</f>
        <v>documentary</v>
      </c>
      <c r="S474" s="14">
        <f>INT((((J474/60)/60)/24)+DATE(1970,1,1))</f>
        <v>42559</v>
      </c>
      <c r="T474" s="14">
        <f>INT((((I474/60)/60)/24)+DATE(1970,1,1))</f>
        <v>42616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9">
        <f>+E475/D475*100</f>
        <v>110.00666666666667</v>
      </c>
      <c r="P475" s="11">
        <f>AVERAGE(E475/L475)</f>
        <v>128.9140625</v>
      </c>
      <c r="Q475" t="str">
        <f>LEFT(N475,SEARCH("/",N475,1)-1)</f>
        <v>theater</v>
      </c>
      <c r="R475" t="str">
        <f>RIGHT(N475,LEN(N475)-SEARCH("/",N475,1))</f>
        <v>spaces</v>
      </c>
      <c r="S475" s="14">
        <f>INT((((J475/60)/60)/24)+DATE(1970,1,1))</f>
        <v>42083</v>
      </c>
      <c r="T475" s="14">
        <f>INT((((I475/60)/60)/24)+DATE(1970,1,1))</f>
        <v>42110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9">
        <f>+E476/D476*100</f>
        <v>109.76666666666665</v>
      </c>
      <c r="P476" s="11">
        <f>AVERAGE(E476/L476)</f>
        <v>99.787878787878782</v>
      </c>
      <c r="Q476" t="str">
        <f>LEFT(N476,SEARCH("/",N476,1)-1)</f>
        <v>theater</v>
      </c>
      <c r="R476" t="str">
        <f>RIGHT(N476,LEN(N476)-SEARCH("/",N476,1))</f>
        <v>plays</v>
      </c>
      <c r="S476" s="14">
        <f>INT((((J476/60)/60)/24)+DATE(1970,1,1))</f>
        <v>42290</v>
      </c>
      <c r="T476" s="14">
        <f>INT((((I476/60)/60)/24)+DATE(1970,1,1))</f>
        <v>42320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9">
        <f>+E477/D477*100</f>
        <v>109.15333333333332</v>
      </c>
      <c r="P477" s="11">
        <f>AVERAGE(E477/L477)</f>
        <v>121.28148148148148</v>
      </c>
      <c r="Q477" t="str">
        <f>LEFT(N477,SEARCH("/",N477,1)-1)</f>
        <v>film &amp; video</v>
      </c>
      <c r="R477" t="str">
        <f>RIGHT(N477,LEN(N477)-SEARCH("/",N477,1))</f>
        <v>documentary</v>
      </c>
      <c r="S477" s="14">
        <f>INT((((J477/60)/60)/24)+DATE(1970,1,1))</f>
        <v>41313</v>
      </c>
      <c r="T477" s="14">
        <f>INT((((I477/60)/60)/24)+DATE(1970,1,1))</f>
        <v>41358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9">
        <f>+E478/D478*100</f>
        <v>108.60666666666667</v>
      </c>
      <c r="P478" s="11">
        <f>AVERAGE(E478/L478)</f>
        <v>139.23931623931625</v>
      </c>
      <c r="Q478" t="str">
        <f>LEFT(N478,SEARCH("/",N478,1)-1)</f>
        <v>theater</v>
      </c>
      <c r="R478" t="str">
        <f>RIGHT(N478,LEN(N478)-SEARCH("/",N478,1))</f>
        <v>plays</v>
      </c>
      <c r="S478" s="14">
        <f>INT((((J478/60)/60)/24)+DATE(1970,1,1))</f>
        <v>42780</v>
      </c>
      <c r="T478" s="14">
        <f>INT((((I478/60)/60)/24)+DATE(1970,1,1))</f>
        <v>42810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9">
        <f>+E479/D479*100</f>
        <v>108.21333333333334</v>
      </c>
      <c r="P479" s="11">
        <f>AVERAGE(E479/L479)</f>
        <v>90.177777777777777</v>
      </c>
      <c r="Q479" t="str">
        <f>LEFT(N479,SEARCH("/",N479,1)-1)</f>
        <v>technology</v>
      </c>
      <c r="R479" t="str">
        <f>RIGHT(N479,LEN(N479)-SEARCH("/",N479,1))</f>
        <v>hardware</v>
      </c>
      <c r="S479" s="14">
        <f>INT((((J479/60)/60)/24)+DATE(1970,1,1))</f>
        <v>42138</v>
      </c>
      <c r="T479" s="14">
        <f>INT((((I479/60)/60)/24)+DATE(1970,1,1))</f>
        <v>42168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9">
        <f>+E480/D480*100</f>
        <v>294.72727272727275</v>
      </c>
      <c r="P480" s="11">
        <f>AVERAGE(E480/L480)</f>
        <v>92.102272727272734</v>
      </c>
      <c r="Q480" t="str">
        <f>LEFT(N480,SEARCH("/",N480,1)-1)</f>
        <v>music</v>
      </c>
      <c r="R480" t="str">
        <f>RIGHT(N480,LEN(N480)-SEARCH("/",N480,1))</f>
        <v>rock</v>
      </c>
      <c r="S480" s="14">
        <f>INT((((J480/60)/60)/24)+DATE(1970,1,1))</f>
        <v>40587</v>
      </c>
      <c r="T480" s="14">
        <f>INT((((I480/60)/60)/24)+DATE(1970,1,1))</f>
        <v>40636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9">
        <f>+E481/D481*100</f>
        <v>108</v>
      </c>
      <c r="P481" s="11">
        <f>AVERAGE(E481/L481)</f>
        <v>462.85714285714283</v>
      </c>
      <c r="Q481" t="str">
        <f>LEFT(N481,SEARCH("/",N481,1)-1)</f>
        <v>photography</v>
      </c>
      <c r="R481" t="str">
        <f>RIGHT(N481,LEN(N481)-SEARCH("/",N481,1))</f>
        <v>photobooks</v>
      </c>
      <c r="S481" s="14">
        <f>INT((((J481/60)/60)/24)+DATE(1970,1,1))</f>
        <v>42420</v>
      </c>
      <c r="T481" s="14">
        <f>INT((((I481/60)/60)/24)+DATE(1970,1,1))</f>
        <v>42450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9">
        <f>+E482/D482*100</f>
        <v>101.03500000000001</v>
      </c>
      <c r="P482" s="11">
        <f>AVERAGE(E482/L482)</f>
        <v>39.91506172839506</v>
      </c>
      <c r="Q482" t="str">
        <f>LEFT(N482,SEARCH("/",N482,1)-1)</f>
        <v>photography</v>
      </c>
      <c r="R482" t="str">
        <f>RIGHT(N482,LEN(N482)-SEARCH("/",N482,1))</f>
        <v>photobooks</v>
      </c>
      <c r="S482" s="14">
        <f>INT((((J482/60)/60)/24)+DATE(1970,1,1))</f>
        <v>41809</v>
      </c>
      <c r="T482" s="14">
        <f>INT((((I482/60)/60)/24)+DATE(1970,1,1))</f>
        <v>41839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9">
        <f>+E483/D483*100</f>
        <v>107.63413333333334</v>
      </c>
      <c r="P483" s="11">
        <f>AVERAGE(E483/L483)</f>
        <v>117.84759124087591</v>
      </c>
      <c r="Q483" t="str">
        <f>LEFT(N483,SEARCH("/",N483,1)-1)</f>
        <v>film &amp; video</v>
      </c>
      <c r="R483" t="str">
        <f>RIGHT(N483,LEN(N483)-SEARCH("/",N483,1))</f>
        <v>documentary</v>
      </c>
      <c r="S483" s="14">
        <f>INT((((J483/60)/60)/24)+DATE(1970,1,1))</f>
        <v>41354</v>
      </c>
      <c r="T483" s="14">
        <f>INT((((I483/60)/60)/24)+DATE(1970,1,1))</f>
        <v>41399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9">
        <f>+E484/D484*100</f>
        <v>106.66666666666667</v>
      </c>
      <c r="P484" s="11">
        <f>AVERAGE(E484/L484)</f>
        <v>81.632653061224488</v>
      </c>
      <c r="Q484" t="str">
        <f>LEFT(N484,SEARCH("/",N484,1)-1)</f>
        <v>film &amp; video</v>
      </c>
      <c r="R484" t="str">
        <f>RIGHT(N484,LEN(N484)-SEARCH("/",N484,1))</f>
        <v>documentary</v>
      </c>
      <c r="S484" s="14">
        <f>INT((((J484/60)/60)/24)+DATE(1970,1,1))</f>
        <v>41082</v>
      </c>
      <c r="T484" s="14">
        <f>INT((((I484/60)/60)/24)+DATE(1970,1,1))</f>
        <v>41097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9">
        <f>+E485/D485*100</f>
        <v>113.83571428571429</v>
      </c>
      <c r="P485" s="11">
        <f>AVERAGE(E485/L485)</f>
        <v>68.106837606837601</v>
      </c>
      <c r="Q485" t="str">
        <f>LEFT(N485,SEARCH("/",N485,1)-1)</f>
        <v>games</v>
      </c>
      <c r="R485" t="str">
        <f>RIGHT(N485,LEN(N485)-SEARCH("/",N485,1))</f>
        <v>tabletop games</v>
      </c>
      <c r="S485" s="14">
        <f>INT((((J485/60)/60)/24)+DATE(1970,1,1))</f>
        <v>42675</v>
      </c>
      <c r="T485" s="14">
        <f>INT((((I485/60)/60)/24)+DATE(1970,1,1))</f>
        <v>42706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9">
        <f>+E486/D486*100</f>
        <v>159.29509999999999</v>
      </c>
      <c r="P486" s="11">
        <f>AVERAGE(E486/L486)</f>
        <v>77.327718446601949</v>
      </c>
      <c r="Q486" t="str">
        <f>LEFT(N486,SEARCH("/",N486,1)-1)</f>
        <v>technology</v>
      </c>
      <c r="R486" t="str">
        <f>RIGHT(N486,LEN(N486)-SEARCH("/",N486,1))</f>
        <v>makerspaces</v>
      </c>
      <c r="S486" s="14">
        <f>INT((((J486/60)/60)/24)+DATE(1970,1,1))</f>
        <v>42235</v>
      </c>
      <c r="T486" s="14">
        <f>INT((((I486/60)/60)/24)+DATE(1970,1,1))</f>
        <v>42272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9">
        <f>+E487/D487*100</f>
        <v>106.12433333333333</v>
      </c>
      <c r="P487" s="11">
        <f>AVERAGE(E487/L487)</f>
        <v>38.543946731234868</v>
      </c>
      <c r="Q487" t="str">
        <f>LEFT(N487,SEARCH("/",N487,1)-1)</f>
        <v>music</v>
      </c>
      <c r="R487" t="str">
        <f>RIGHT(N487,LEN(N487)-SEARCH("/",N487,1))</f>
        <v>rock</v>
      </c>
      <c r="S487" s="14">
        <f>INT((((J487/60)/60)/24)+DATE(1970,1,1))</f>
        <v>41121</v>
      </c>
      <c r="T487" s="14">
        <f>INT((((I487/60)/60)/24)+DATE(1970,1,1))</f>
        <v>41156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9">
        <f>+E488/D488*100</f>
        <v>636.14</v>
      </c>
      <c r="P488" s="11">
        <f>AVERAGE(E488/L488)</f>
        <v>94.103550295857985</v>
      </c>
      <c r="Q488" t="str">
        <f>LEFT(N488,SEARCH("/",N488,1)-1)</f>
        <v>games</v>
      </c>
      <c r="R488" t="str">
        <f>RIGHT(N488,LEN(N488)-SEARCH("/",N488,1))</f>
        <v>tabletop games</v>
      </c>
      <c r="S488" s="14">
        <f>INT((((J488/60)/60)/24)+DATE(1970,1,1))</f>
        <v>42505</v>
      </c>
      <c r="T488" s="14">
        <f>INT((((I488/60)/60)/24)+DATE(1970,1,1))</f>
        <v>42540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9">
        <f>+E489/D489*100</f>
        <v>39.627499999999998</v>
      </c>
      <c r="P489" s="11">
        <f>AVERAGE(E489/L489)</f>
        <v>152.41346153846155</v>
      </c>
      <c r="Q489" t="str">
        <f>LEFT(N489,SEARCH("/",N489,1)-1)</f>
        <v>technology</v>
      </c>
      <c r="R489" t="str">
        <f>RIGHT(N489,LEN(N489)-SEARCH("/",N489,1))</f>
        <v>wearables</v>
      </c>
      <c r="S489" s="14">
        <f>INT((((J489/60)/60)/24)+DATE(1970,1,1))</f>
        <v>42747</v>
      </c>
      <c r="T489" s="14">
        <f>INT((((I489/60)/60)/24)+DATE(1970,1,1))</f>
        <v>42807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9">
        <f>+E490/D490*100</f>
        <v>105.38666666666667</v>
      </c>
      <c r="P490" s="11">
        <f>AVERAGE(E490/L490)</f>
        <v>205.2987012987013</v>
      </c>
      <c r="Q490" t="str">
        <f>LEFT(N490,SEARCH("/",N490,1)-1)</f>
        <v>technology</v>
      </c>
      <c r="R490" t="str">
        <f>RIGHT(N490,LEN(N490)-SEARCH("/",N490,1))</f>
        <v>space exploration</v>
      </c>
      <c r="S490" s="14">
        <f>INT((((J490/60)/60)/24)+DATE(1970,1,1))</f>
        <v>42279</v>
      </c>
      <c r="T490" s="14">
        <f>INT((((I490/60)/60)/24)+DATE(1970,1,1))</f>
        <v>42339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9">
        <f>+E491/D491*100</f>
        <v>104.96000000000001</v>
      </c>
      <c r="P491" s="11">
        <f>AVERAGE(E491/L491)</f>
        <v>63.2289156626506</v>
      </c>
      <c r="Q491" t="str">
        <f>LEFT(N491,SEARCH("/",N491,1)-1)</f>
        <v>theater</v>
      </c>
      <c r="R491" t="str">
        <f>RIGHT(N491,LEN(N491)-SEARCH("/",N491,1))</f>
        <v>spaces</v>
      </c>
      <c r="S491" s="14">
        <f>INT((((J491/60)/60)/24)+DATE(1970,1,1))</f>
        <v>42724</v>
      </c>
      <c r="T491" s="14">
        <f>INT((((I491/60)/60)/24)+DATE(1970,1,1))</f>
        <v>42754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9">
        <f>+E492/D492*100</f>
        <v>524.16666666666663</v>
      </c>
      <c r="P492" s="11">
        <f>AVERAGE(E492/L492)</f>
        <v>44.171348314606739</v>
      </c>
      <c r="Q492" t="str">
        <f>LEFT(N492,SEARCH("/",N492,1)-1)</f>
        <v>games</v>
      </c>
      <c r="R492" t="str">
        <f>RIGHT(N492,LEN(N492)-SEARCH("/",N492,1))</f>
        <v>tabletop games</v>
      </c>
      <c r="S492" s="14">
        <f>INT((((J492/60)/60)/24)+DATE(1970,1,1))</f>
        <v>41879</v>
      </c>
      <c r="T492" s="14">
        <f>INT((((I492/60)/60)/24)+DATE(1970,1,1))</f>
        <v>41914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9">
        <f>+E493/D493*100</f>
        <v>104.82000000000001</v>
      </c>
      <c r="P493" s="11">
        <f>AVERAGE(E493/L493)</f>
        <v>67.771551724137936</v>
      </c>
      <c r="Q493" t="str">
        <f>LEFT(N493,SEARCH("/",N493,1)-1)</f>
        <v>film &amp; video</v>
      </c>
      <c r="R493" t="str">
        <f>RIGHT(N493,LEN(N493)-SEARCH("/",N493,1))</f>
        <v>documentary</v>
      </c>
      <c r="S493" s="14">
        <f>INT((((J493/60)/60)/24)+DATE(1970,1,1))</f>
        <v>41550</v>
      </c>
      <c r="T493" s="14">
        <f>INT((((I493/60)/60)/24)+DATE(1970,1,1))</f>
        <v>41580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9">
        <f>+E494/D494*100</f>
        <v>101.32258064516128</v>
      </c>
      <c r="P494" s="11">
        <f>AVERAGE(E494/L494)</f>
        <v>54.912587412587413</v>
      </c>
      <c r="Q494" t="str">
        <f>LEFT(N494,SEARCH("/",N494,1)-1)</f>
        <v>theater</v>
      </c>
      <c r="R494" t="str">
        <f>RIGHT(N494,LEN(N494)-SEARCH("/",N494,1))</f>
        <v>plays</v>
      </c>
      <c r="S494" s="14">
        <f>INT((((J494/60)/60)/24)+DATE(1970,1,1))</f>
        <v>42400</v>
      </c>
      <c r="T494" s="14">
        <f>INT((((I494/60)/60)/24)+DATE(1970,1,1))</f>
        <v>42444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9">
        <f>+E495/D495*100</f>
        <v>104.66666666666666</v>
      </c>
      <c r="P495" s="11">
        <f>AVERAGE(E495/L495)</f>
        <v>327.08333333333331</v>
      </c>
      <c r="Q495" t="str">
        <f>LEFT(N495,SEARCH("/",N495,1)-1)</f>
        <v>theater</v>
      </c>
      <c r="R495" t="str">
        <f>RIGHT(N495,LEN(N495)-SEARCH("/",N495,1))</f>
        <v>plays</v>
      </c>
      <c r="S495" s="14">
        <f>INT((((J495/60)/60)/24)+DATE(1970,1,1))</f>
        <v>42270</v>
      </c>
      <c r="T495" s="14">
        <f>INT((((I495/60)/60)/24)+DATE(1970,1,1))</f>
        <v>42309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9">
        <f>+E496/D496*100</f>
        <v>156.96</v>
      </c>
      <c r="P496" s="11">
        <f>AVERAGE(E496/L496)</f>
        <v>146.69158878504672</v>
      </c>
      <c r="Q496" t="str">
        <f>LEFT(N496,SEARCH("/",N496,1)-1)</f>
        <v>theater</v>
      </c>
      <c r="R496" t="str">
        <f>RIGHT(N496,LEN(N496)-SEARCH("/",N496,1))</f>
        <v>spaces</v>
      </c>
      <c r="S496" s="14">
        <f>INT((((J496/60)/60)/24)+DATE(1970,1,1))</f>
        <v>42146</v>
      </c>
      <c r="T496" s="14">
        <f>INT((((I496/60)/60)/24)+DATE(1970,1,1))</f>
        <v>42176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9">
        <f>+E497/D497*100</f>
        <v>104.51666666666665</v>
      </c>
      <c r="P497" s="11">
        <f>AVERAGE(E497/L497)</f>
        <v>89.585714285714289</v>
      </c>
      <c r="Q497" t="str">
        <f>LEFT(N497,SEARCH("/",N497,1)-1)</f>
        <v>theater</v>
      </c>
      <c r="R497" t="str">
        <f>RIGHT(N497,LEN(N497)-SEARCH("/",N497,1))</f>
        <v>plays</v>
      </c>
      <c r="S497" s="14">
        <f>INT((((J497/60)/60)/24)+DATE(1970,1,1))</f>
        <v>42696</v>
      </c>
      <c r="T497" s="14">
        <f>INT((((I497/60)/60)/24)+DATE(1970,1,1))</f>
        <v>42726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9">
        <f>+E498/D498*100</f>
        <v>156.73439999999999</v>
      </c>
      <c r="P498" s="11">
        <f>AVERAGE(E498/L498)</f>
        <v>36.965660377358489</v>
      </c>
      <c r="Q498" t="str">
        <f>LEFT(N498,SEARCH("/",N498,1)-1)</f>
        <v>technology</v>
      </c>
      <c r="R498" t="str">
        <f>RIGHT(N498,LEN(N498)-SEARCH("/",N498,1))</f>
        <v>hardware</v>
      </c>
      <c r="S498" s="14">
        <f>INT((((J498/60)/60)/24)+DATE(1970,1,1))</f>
        <v>41871</v>
      </c>
      <c r="T498" s="14">
        <f>INT((((I498/60)/60)/24)+DATE(1970,1,1))</f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9">
        <f>+E499/D499*100</f>
        <v>111.79285714285714</v>
      </c>
      <c r="P499" s="11">
        <f>AVERAGE(E499/L499)</f>
        <v>75.975728155339809</v>
      </c>
      <c r="Q499" t="str">
        <f>LEFT(N499,SEARCH("/",N499,1)-1)</f>
        <v>photography</v>
      </c>
      <c r="R499" t="str">
        <f>RIGHT(N499,LEN(N499)-SEARCH("/",N499,1))</f>
        <v>photobooks</v>
      </c>
      <c r="S499" s="14">
        <f>INT((((J499/60)/60)/24)+DATE(1970,1,1))</f>
        <v>42296</v>
      </c>
      <c r="T499" s="14">
        <f>INT((((I499/60)/60)/24)+DATE(1970,1,1))</f>
        <v>42326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9">
        <f>+E500/D500*100</f>
        <v>111.78571428571429</v>
      </c>
      <c r="P500" s="11">
        <f>AVERAGE(E500/L500)</f>
        <v>85.054347826086953</v>
      </c>
      <c r="Q500" t="str">
        <f>LEFT(N500,SEARCH("/",N500,1)-1)</f>
        <v>music</v>
      </c>
      <c r="R500" t="str">
        <f>RIGHT(N500,LEN(N500)-SEARCH("/",N500,1))</f>
        <v>rock</v>
      </c>
      <c r="S500" s="14">
        <f>INT((((J500/60)/60)/24)+DATE(1970,1,1))</f>
        <v>40963</v>
      </c>
      <c r="T500" s="14">
        <f>INT((((I500/60)/60)/24)+DATE(1970,1,1))</f>
        <v>41006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9">
        <f>+E501/D501*100</f>
        <v>104.04266666666666</v>
      </c>
      <c r="P501" s="11">
        <f>AVERAGE(E501/L501)</f>
        <v>78.031999999999996</v>
      </c>
      <c r="Q501" t="str">
        <f>LEFT(N501,SEARCH("/",N501,1)-1)</f>
        <v>music</v>
      </c>
      <c r="R501" t="str">
        <f>RIGHT(N501,LEN(N501)-SEARCH("/",N501,1))</f>
        <v>indie rock</v>
      </c>
      <c r="S501" s="14">
        <f>INT((((J501/60)/60)/24)+DATE(1970,1,1))</f>
        <v>40079</v>
      </c>
      <c r="T501" s="14">
        <f>INT((((I501/60)/60)/24)+DATE(1970,1,1))</f>
        <v>40156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9">
        <f>+E502/D502*100</f>
        <v>103.98</v>
      </c>
      <c r="P502" s="11">
        <f>AVERAGE(E502/L502)</f>
        <v>135.62608695652173</v>
      </c>
      <c r="Q502" t="str">
        <f>LEFT(N502,SEARCH("/",N502,1)-1)</f>
        <v>theater</v>
      </c>
      <c r="R502" t="str">
        <f>RIGHT(N502,LEN(N502)-SEARCH("/",N502,1))</f>
        <v>musical</v>
      </c>
      <c r="S502" s="14">
        <f>INT((((J502/60)/60)/24)+DATE(1970,1,1))</f>
        <v>42425</v>
      </c>
      <c r="T502" s="14">
        <f>INT((((I502/60)/60)/24)+DATE(1970,1,1))</f>
        <v>42455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9">
        <f>+E503/D503*100</f>
        <v>103.97333333333334</v>
      </c>
      <c r="P503" s="11">
        <f>AVERAGE(E503/L503)</f>
        <v>239.93846153846152</v>
      </c>
      <c r="Q503" t="str">
        <f>LEFT(N503,SEARCH("/",N503,1)-1)</f>
        <v>film &amp; video</v>
      </c>
      <c r="R503" t="str">
        <f>RIGHT(N503,LEN(N503)-SEARCH("/",N503,1))</f>
        <v>documentary</v>
      </c>
      <c r="S503" s="14">
        <f>INT((((J503/60)/60)/24)+DATE(1970,1,1))</f>
        <v>41668</v>
      </c>
      <c r="T503" s="14">
        <f>INT((((I503/60)/60)/24)+DATE(1970,1,1))</f>
        <v>41698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9">
        <f>+E504/D504*100</f>
        <v>155.91</v>
      </c>
      <c r="P504" s="11">
        <f>AVERAGE(E504/L504)</f>
        <v>117.22556390977444</v>
      </c>
      <c r="Q504" t="str">
        <f>LEFT(N504,SEARCH("/",N504,1)-1)</f>
        <v>music</v>
      </c>
      <c r="R504" t="str">
        <f>RIGHT(N504,LEN(N504)-SEARCH("/",N504,1))</f>
        <v>rock</v>
      </c>
      <c r="S504" s="14">
        <f>INT((((J504/60)/60)/24)+DATE(1970,1,1))</f>
        <v>41164</v>
      </c>
      <c r="T504" s="14">
        <f>INT((((I504/60)/60)/24)+DATE(1970,1,1))</f>
        <v>41194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9">
        <f>+E505/D505*100</f>
        <v>103.76666666666668</v>
      </c>
      <c r="P505" s="11">
        <f>AVERAGE(E505/L505)</f>
        <v>111.17857142857143</v>
      </c>
      <c r="Q505" t="str">
        <f>LEFT(N505,SEARCH("/",N505,1)-1)</f>
        <v>photography</v>
      </c>
      <c r="R505" t="str">
        <f>RIGHT(N505,LEN(N505)-SEARCH("/",N505,1))</f>
        <v>photobooks</v>
      </c>
      <c r="S505" s="14">
        <f>INT((((J505/60)/60)/24)+DATE(1970,1,1))</f>
        <v>42211</v>
      </c>
      <c r="T505" s="14">
        <f>INT((((I505/60)/60)/24)+DATE(1970,1,1))</f>
        <v>42241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9">
        <f>+E506/D506*100</f>
        <v>103.56666666666668</v>
      </c>
      <c r="P506" s="11">
        <f>AVERAGE(E506/L506)</f>
        <v>199.16666666666666</v>
      </c>
      <c r="Q506" t="str">
        <f>LEFT(N506,SEARCH("/",N506,1)-1)</f>
        <v>theater</v>
      </c>
      <c r="R506" t="str">
        <f>RIGHT(N506,LEN(N506)-SEARCH("/",N506,1))</f>
        <v>plays</v>
      </c>
      <c r="S506" s="14">
        <f>INT((((J506/60)/60)/24)+DATE(1970,1,1))</f>
        <v>42265</v>
      </c>
      <c r="T506" s="14">
        <f>INT((((I506/60)/60)/24)+DATE(1970,1,1))</f>
        <v>42285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9">
        <f>+E507/D507*100</f>
        <v>155.29999999999998</v>
      </c>
      <c r="P507" s="11">
        <f>AVERAGE(E507/L507)</f>
        <v>207.06666666666666</v>
      </c>
      <c r="Q507" t="str">
        <f>LEFT(N507,SEARCH("/",N507,1)-1)</f>
        <v>photography</v>
      </c>
      <c r="R507" t="str">
        <f>RIGHT(N507,LEN(N507)-SEARCH("/",N507,1))</f>
        <v>photobooks</v>
      </c>
      <c r="S507" s="14">
        <f>INT((((J507/60)/60)/24)+DATE(1970,1,1))</f>
        <v>42423</v>
      </c>
      <c r="T507" s="14">
        <f>INT((((I507/60)/60)/24)+DATE(1970,1,1))</f>
        <v>42453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9">
        <f>+E508/D508*100</f>
        <v>172.27777777777777</v>
      </c>
      <c r="P508" s="11">
        <f>AVERAGE(E508/L508)</f>
        <v>174.2134831460674</v>
      </c>
      <c r="Q508" t="str">
        <f>LEFT(N508,SEARCH("/",N508,1)-1)</f>
        <v>photography</v>
      </c>
      <c r="R508" t="str">
        <f>RIGHT(N508,LEN(N508)-SEARCH("/",N508,1))</f>
        <v>photobooks</v>
      </c>
      <c r="S508" s="14">
        <f>INT((((J508/60)/60)/24)+DATE(1970,1,1))</f>
        <v>42278</v>
      </c>
      <c r="T508" s="14">
        <f>INT((((I508/60)/60)/24)+DATE(1970,1,1))</f>
        <v>42309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9">
        <f>+E509/D509*100</f>
        <v>103.20666666666666</v>
      </c>
      <c r="P509" s="11">
        <f>AVERAGE(E509/L509)</f>
        <v>85.530386740331494</v>
      </c>
      <c r="Q509" t="str">
        <f>LEFT(N509,SEARCH("/",N509,1)-1)</f>
        <v>theater</v>
      </c>
      <c r="R509" t="str">
        <f>RIGHT(N509,LEN(N509)-SEARCH("/",N509,1))</f>
        <v>plays</v>
      </c>
      <c r="S509" s="14">
        <f>INT((((J509/60)/60)/24)+DATE(1970,1,1))</f>
        <v>42522</v>
      </c>
      <c r="T509" s="14">
        <f>INT((((I509/60)/60)/24)+DATE(1970,1,1))</f>
        <v>42552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9">
        <f>+E510/D510*100</f>
        <v>154.43</v>
      </c>
      <c r="P510" s="11">
        <f>AVERAGE(E510/L510)</f>
        <v>106.50344827586207</v>
      </c>
      <c r="Q510" t="str">
        <f>LEFT(N510,SEARCH("/",N510,1)-1)</f>
        <v>theater</v>
      </c>
      <c r="R510" t="str">
        <f>RIGHT(N510,LEN(N510)-SEARCH("/",N510,1))</f>
        <v>plays</v>
      </c>
      <c r="S510" s="14">
        <f>INT((((J510/60)/60)/24)+DATE(1970,1,1))</f>
        <v>42284</v>
      </c>
      <c r="T510" s="14">
        <f>INT((((I510/60)/60)/24)+DATE(1970,1,1))</f>
        <v>42314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9">
        <f>+E511/D511*100</f>
        <v>118.73499999999999</v>
      </c>
      <c r="P511" s="11">
        <f>AVERAGE(E511/L511)</f>
        <v>61.496215139442228</v>
      </c>
      <c r="Q511" t="str">
        <f>LEFT(N511,SEARCH("/",N511,1)-1)</f>
        <v>film &amp; video</v>
      </c>
      <c r="R511" t="str">
        <f>RIGHT(N511,LEN(N511)-SEARCH("/",N511,1))</f>
        <v>documentary</v>
      </c>
      <c r="S511" s="14">
        <f>INT((((J511/60)/60)/24)+DATE(1970,1,1))</f>
        <v>41312</v>
      </c>
      <c r="T511" s="14">
        <f>INT((((I511/60)/60)/24)+DATE(1970,1,1))</f>
        <v>41352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9">
        <f>+E512/D512*100</f>
        <v>15.39</v>
      </c>
      <c r="P512" s="11">
        <f>AVERAGE(E512/L512)</f>
        <v>530.68965517241384</v>
      </c>
      <c r="Q512" t="str">
        <f>LEFT(N512,SEARCH("/",N512,1)-1)</f>
        <v>technology</v>
      </c>
      <c r="R512" t="str">
        <f>RIGHT(N512,LEN(N512)-SEARCH("/",N512,1))</f>
        <v>wearables</v>
      </c>
      <c r="S512" s="14">
        <f>INT((((J512/60)/60)/24)+DATE(1970,1,1))</f>
        <v>41866</v>
      </c>
      <c r="T512" s="14">
        <f>INT((((I512/60)/60)/24)+DATE(1970,1,1))</f>
        <v>41900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9">
        <f>+E513/D513*100</f>
        <v>102.23333333333333</v>
      </c>
      <c r="P513" s="11">
        <f>AVERAGE(E513/L513)</f>
        <v>127.79166666666667</v>
      </c>
      <c r="Q513" t="str">
        <f>LEFT(N513,SEARCH("/",N513,1)-1)</f>
        <v>theater</v>
      </c>
      <c r="R513" t="str">
        <f>RIGHT(N513,LEN(N513)-SEARCH("/",N513,1))</f>
        <v>plays</v>
      </c>
      <c r="S513" s="14">
        <f>INT((((J513/60)/60)/24)+DATE(1970,1,1))</f>
        <v>42292</v>
      </c>
      <c r="T513" s="14">
        <f>INT((((I513/60)/60)/24)+DATE(1970,1,1))</f>
        <v>42322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9">
        <f>+E514/D514*100</f>
        <v>102.18</v>
      </c>
      <c r="P514" s="11">
        <f>AVERAGE(E514/L514)</f>
        <v>136.84821428571428</v>
      </c>
      <c r="Q514" t="str">
        <f>LEFT(N514,SEARCH("/",N514,1)-1)</f>
        <v>theater</v>
      </c>
      <c r="R514" t="str">
        <f>RIGHT(N514,LEN(N514)-SEARCH("/",N514,1))</f>
        <v>plays</v>
      </c>
      <c r="S514" s="14">
        <f>INT((((J514/60)/60)/24)+DATE(1970,1,1))</f>
        <v>42769</v>
      </c>
      <c r="T514" s="14">
        <f>INT((((I514/60)/60)/24)+DATE(1970,1,1))</f>
        <v>42790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9">
        <f>+E515/D515*100</f>
        <v>102.12366666666665</v>
      </c>
      <c r="P515" s="11">
        <f>AVERAGE(E515/L515)</f>
        <v>88.037643678160919</v>
      </c>
      <c r="Q515" t="str">
        <f>LEFT(N515,SEARCH("/",N515,1)-1)</f>
        <v>music</v>
      </c>
      <c r="R515" t="str">
        <f>RIGHT(N515,LEN(N515)-SEARCH("/",N515,1))</f>
        <v>rock</v>
      </c>
      <c r="S515" s="14">
        <f>INT((((J515/60)/60)/24)+DATE(1970,1,1))</f>
        <v>41388</v>
      </c>
      <c r="T515" s="14">
        <f>INT((((I515/60)/60)/24)+DATE(1970,1,1))</f>
        <v>41418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9">
        <f>+E516/D516*100</f>
        <v>102.1</v>
      </c>
      <c r="P516" s="11">
        <f>AVERAGE(E516/L516)</f>
        <v>53.177083333333336</v>
      </c>
      <c r="Q516" t="str">
        <f>LEFT(N516,SEARCH("/",N516,1)-1)</f>
        <v>theater</v>
      </c>
      <c r="R516" t="str">
        <f>RIGHT(N516,LEN(N516)-SEARCH("/",N516,1))</f>
        <v>plays</v>
      </c>
      <c r="S516" s="14">
        <f>INT((((J516/60)/60)/24)+DATE(1970,1,1))</f>
        <v>42172</v>
      </c>
      <c r="T516" s="14">
        <f>INT((((I516/60)/60)/24)+DATE(1970,1,1))</f>
        <v>42202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9">
        <f>+E517/D517*100</f>
        <v>101.89999999999999</v>
      </c>
      <c r="P517" s="11">
        <f>AVERAGE(E517/L517)</f>
        <v>221.52173913043478</v>
      </c>
      <c r="Q517" t="str">
        <f>LEFT(N517,SEARCH("/",N517,1)-1)</f>
        <v>film &amp; video</v>
      </c>
      <c r="R517" t="str">
        <f>RIGHT(N517,LEN(N517)-SEARCH("/",N517,1))</f>
        <v>television</v>
      </c>
      <c r="S517" s="14">
        <f>INT((((J517/60)/60)/24)+DATE(1970,1,1))</f>
        <v>42089</v>
      </c>
      <c r="T517" s="14">
        <f>INT((((I517/60)/60)/24)+DATE(1970,1,1))</f>
        <v>42119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9">
        <f>+E518/D518*100</f>
        <v>61.124000000000002</v>
      </c>
      <c r="P518" s="11">
        <f>AVERAGE(E518/L518)</f>
        <v>109.93525179856115</v>
      </c>
      <c r="Q518" t="str">
        <f>LEFT(N518,SEARCH("/",N518,1)-1)</f>
        <v>photography</v>
      </c>
      <c r="R518" t="str">
        <f>RIGHT(N518,LEN(N518)-SEARCH("/",N518,1))</f>
        <v>photobooks</v>
      </c>
      <c r="S518" s="14">
        <f>INT((((J518/60)/60)/24)+DATE(1970,1,1))</f>
        <v>42189</v>
      </c>
      <c r="T518" s="14">
        <f>INT((((I518/60)/60)/24)+DATE(1970,1,1))</f>
        <v>42226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9">
        <f>+E519/D519*100</f>
        <v>305.46000000000004</v>
      </c>
      <c r="P519" s="11">
        <f>AVERAGE(E519/L519)</f>
        <v>68.488789237668158</v>
      </c>
      <c r="Q519" t="str">
        <f>LEFT(N519,SEARCH("/",N519,1)-1)</f>
        <v>film &amp; video</v>
      </c>
      <c r="R519" t="str">
        <f>RIGHT(N519,LEN(N519)-SEARCH("/",N519,1))</f>
        <v>documentary</v>
      </c>
      <c r="S519" s="14">
        <f>INT((((J519/60)/60)/24)+DATE(1970,1,1))</f>
        <v>40480</v>
      </c>
      <c r="T519" s="14">
        <f>INT((((I519/60)/60)/24)+DATE(1970,1,1))</f>
        <v>40530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9">
        <f>+E520/D520*100</f>
        <v>101.76666666666667</v>
      </c>
      <c r="P520" s="11">
        <f>AVERAGE(E520/L520)</f>
        <v>125.12295081967213</v>
      </c>
      <c r="Q520" t="str">
        <f>LEFT(N520,SEARCH("/",N520,1)-1)</f>
        <v>theater</v>
      </c>
      <c r="R520" t="str">
        <f>RIGHT(N520,LEN(N520)-SEARCH("/",N520,1))</f>
        <v>plays</v>
      </c>
      <c r="S520" s="14">
        <f>INT((((J520/60)/60)/24)+DATE(1970,1,1))</f>
        <v>42567</v>
      </c>
      <c r="T520" s="14">
        <f>INT((((I520/60)/60)/24)+DATE(1970,1,1))</f>
        <v>42597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9">
        <f>+E521/D521*100</f>
        <v>101.53353333333335</v>
      </c>
      <c r="P521" s="11">
        <f>AVERAGE(E521/L521)</f>
        <v>149.31401960784314</v>
      </c>
      <c r="Q521" t="str">
        <f>LEFT(N521,SEARCH("/",N521,1)-1)</f>
        <v>food</v>
      </c>
      <c r="R521" t="str">
        <f>RIGHT(N521,LEN(N521)-SEARCH("/",N521,1))</f>
        <v>small batch</v>
      </c>
      <c r="S521" s="14">
        <f>INT((((J521/60)/60)/24)+DATE(1970,1,1))</f>
        <v>41902</v>
      </c>
      <c r="T521" s="14">
        <f>INT((((I521/60)/60)/24)+DATE(1970,1,1))</f>
        <v>41940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9">
        <f>+E522/D522*100</f>
        <v>101.53333333333335</v>
      </c>
      <c r="P522" s="11">
        <f>AVERAGE(E522/L522)</f>
        <v>67.389380530973455</v>
      </c>
      <c r="Q522" t="str">
        <f>LEFT(N522,SEARCH("/",N522,1)-1)</f>
        <v>music</v>
      </c>
      <c r="R522" t="str">
        <f>RIGHT(N522,LEN(N522)-SEARCH("/",N522,1))</f>
        <v>rock</v>
      </c>
      <c r="S522" s="14">
        <f>INT((((J522/60)/60)/24)+DATE(1970,1,1))</f>
        <v>41664</v>
      </c>
      <c r="T522" s="14">
        <f>INT((((I522/60)/60)/24)+DATE(1970,1,1))</f>
        <v>41694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9">
        <f>+E523/D523*100</f>
        <v>101.24459999999999</v>
      </c>
      <c r="P523" s="11">
        <f>AVERAGE(E523/L523)</f>
        <v>44.66673529411765</v>
      </c>
      <c r="Q523" t="str">
        <f>LEFT(N523,SEARCH("/",N523,1)-1)</f>
        <v>publishing</v>
      </c>
      <c r="R523" t="str">
        <f>RIGHT(N523,LEN(N523)-SEARCH("/",N523,1))</f>
        <v>radio &amp; podcasts</v>
      </c>
      <c r="S523" s="14">
        <f>INT((((J523/60)/60)/24)+DATE(1970,1,1))</f>
        <v>41899</v>
      </c>
      <c r="T523" s="14">
        <f>INT((((I523/60)/60)/24)+DATE(1970,1,1))</f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9">
        <f>+E524/D524*100</f>
        <v>101.14333333333335</v>
      </c>
      <c r="P524" s="11">
        <f>AVERAGE(E524/L524)</f>
        <v>123.34552845528455</v>
      </c>
      <c r="Q524" t="str">
        <f>LEFT(N524,SEARCH("/",N524,1)-1)</f>
        <v>food</v>
      </c>
      <c r="R524" t="str">
        <f>RIGHT(N524,LEN(N524)-SEARCH("/",N524,1))</f>
        <v>small batch</v>
      </c>
      <c r="S524" s="14">
        <f>INT((((J524/60)/60)/24)+DATE(1970,1,1))</f>
        <v>41789</v>
      </c>
      <c r="T524" s="14">
        <f>INT((((I524/60)/60)/24)+DATE(1970,1,1))</f>
        <v>41819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9">
        <f>+E525/D525*100</f>
        <v>100.84</v>
      </c>
      <c r="P525" s="11">
        <f>AVERAGE(E525/L525)</f>
        <v>256.37288135593218</v>
      </c>
      <c r="Q525" t="str">
        <f>LEFT(N525,SEARCH("/",N525,1)-1)</f>
        <v>theater</v>
      </c>
      <c r="R525" t="str">
        <f>RIGHT(N525,LEN(N525)-SEARCH("/",N525,1))</f>
        <v>plays</v>
      </c>
      <c r="S525" s="14">
        <f>INT((((J525/60)/60)/24)+DATE(1970,1,1))</f>
        <v>42772</v>
      </c>
      <c r="T525" s="14">
        <f>INT((((I525/60)/60)/24)+DATE(1970,1,1))</f>
        <v>42806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9">
        <f>+E526/D526*100</f>
        <v>302.42</v>
      </c>
      <c r="P526" s="11">
        <f>AVERAGE(E526/L526)</f>
        <v>252.01666666666668</v>
      </c>
      <c r="Q526" t="str">
        <f>LEFT(N526,SEARCH("/",N526,1)-1)</f>
        <v>theater</v>
      </c>
      <c r="R526" t="str">
        <f>RIGHT(N526,LEN(N526)-SEARCH("/",N526,1))</f>
        <v>plays</v>
      </c>
      <c r="S526" s="14">
        <f>INT((((J526/60)/60)/24)+DATE(1970,1,1))</f>
        <v>42473</v>
      </c>
      <c r="T526" s="14">
        <f>INT((((I526/60)/60)/24)+DATE(1970,1,1))</f>
        <v>42503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9">
        <f>+E527/D527*100</f>
        <v>100.60706666666665</v>
      </c>
      <c r="P527" s="11">
        <f>AVERAGE(E527/L527)</f>
        <v>97.993896103896105</v>
      </c>
      <c r="Q527" t="str">
        <f>LEFT(N527,SEARCH("/",N527,1)-1)</f>
        <v>music</v>
      </c>
      <c r="R527" t="str">
        <f>RIGHT(N527,LEN(N527)-SEARCH("/",N527,1))</f>
        <v>rock</v>
      </c>
      <c r="S527" s="14">
        <f>INT((((J527/60)/60)/24)+DATE(1970,1,1))</f>
        <v>40869</v>
      </c>
      <c r="T527" s="14">
        <f>INT((((I527/60)/60)/24)+DATE(1970,1,1))</f>
        <v>40929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9">
        <f>+E528/D528*100</f>
        <v>190.84810126582278</v>
      </c>
      <c r="P528" s="11">
        <f>AVERAGE(E528/L528)</f>
        <v>259.94827586206895</v>
      </c>
      <c r="Q528" t="str">
        <f>LEFT(N528,SEARCH("/",N528,1)-1)</f>
        <v>theater</v>
      </c>
      <c r="R528" t="str">
        <f>RIGHT(N528,LEN(N528)-SEARCH("/",N528,1))</f>
        <v>spaces</v>
      </c>
      <c r="S528" s="14">
        <f>INT((((J528/60)/60)/24)+DATE(1970,1,1))</f>
        <v>41862</v>
      </c>
      <c r="T528" s="14">
        <f>INT((((I528/60)/60)/24)+DATE(1970,1,1))</f>
        <v>41892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9">
        <f>+E529/D529*100</f>
        <v>537.10714285714289</v>
      </c>
      <c r="P529" s="11">
        <f>AVERAGE(E529/L529)</f>
        <v>22.116176470588236</v>
      </c>
      <c r="Q529" t="str">
        <f>LEFT(N529,SEARCH("/",N529,1)-1)</f>
        <v>games</v>
      </c>
      <c r="R529" t="str">
        <f>RIGHT(N529,LEN(N529)-SEARCH("/",N529,1))</f>
        <v>tabletop games</v>
      </c>
      <c r="S529" s="14">
        <f>INT((((J529/60)/60)/24)+DATE(1970,1,1))</f>
        <v>42371</v>
      </c>
      <c r="T529" s="14">
        <f>INT((((I529/60)/60)/24)+DATE(1970,1,1))</f>
        <v>42401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9">
        <f>+E530/D530*100</f>
        <v>113.46153846153845</v>
      </c>
      <c r="P530" s="11">
        <f>AVERAGE(E530/L530)</f>
        <v>73.019801980198025</v>
      </c>
      <c r="Q530" t="str">
        <f>LEFT(N530,SEARCH("/",N530,1)-1)</f>
        <v>film &amp; video</v>
      </c>
      <c r="R530" t="str">
        <f>RIGHT(N530,LEN(N530)-SEARCH("/",N530,1))</f>
        <v>documentary</v>
      </c>
      <c r="S530" s="14">
        <f>INT((((J530/60)/60)/24)+DATE(1970,1,1))</f>
        <v>40862</v>
      </c>
      <c r="T530" s="14">
        <f>INT((((I530/60)/60)/24)+DATE(1970,1,1))</f>
        <v>40897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9">
        <f>+E531/D531*100</f>
        <v>142.60827250608273</v>
      </c>
      <c r="P531" s="11">
        <f>AVERAGE(E531/L531)</f>
        <v>185.48101265822785</v>
      </c>
      <c r="Q531" t="str">
        <f>LEFT(N531,SEARCH("/",N531,1)-1)</f>
        <v>film &amp; video</v>
      </c>
      <c r="R531" t="str">
        <f>RIGHT(N531,LEN(N531)-SEARCH("/",N531,1))</f>
        <v>television</v>
      </c>
      <c r="S531" s="14">
        <f>INT((((J531/60)/60)/24)+DATE(1970,1,1))</f>
        <v>42766</v>
      </c>
      <c r="T531" s="14">
        <f>INT((((I531/60)/60)/24)+DATE(1970,1,1))</f>
        <v>42796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9">
        <f>+E532/D532*100</f>
        <v>72.989999999999995</v>
      </c>
      <c r="P532" s="11">
        <f>AVERAGE(E532/L532)</f>
        <v>405.5</v>
      </c>
      <c r="Q532" t="str">
        <f>LEFT(N532,SEARCH("/",N532,1)-1)</f>
        <v>technology</v>
      </c>
      <c r="R532" t="str">
        <f>RIGHT(N532,LEN(N532)-SEARCH("/",N532,1))</f>
        <v>wearables</v>
      </c>
      <c r="S532" s="14">
        <f>INT((((J532/60)/60)/24)+DATE(1970,1,1))</f>
        <v>42262</v>
      </c>
      <c r="T532" s="14">
        <f>INT((((I532/60)/60)/24)+DATE(1970,1,1))</f>
        <v>42292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9">
        <f>+E533/D533*100</f>
        <v>145.11000000000001</v>
      </c>
      <c r="P533" s="11">
        <f>AVERAGE(E533/L533)</f>
        <v>70.785365853658533</v>
      </c>
      <c r="Q533" t="str">
        <f>LEFT(N533,SEARCH("/",N533,1)-1)</f>
        <v>music</v>
      </c>
      <c r="R533" t="str">
        <f>RIGHT(N533,LEN(N533)-SEARCH("/",N533,1))</f>
        <v>rock</v>
      </c>
      <c r="S533" s="14">
        <f>INT((((J533/60)/60)/24)+DATE(1970,1,1))</f>
        <v>41053</v>
      </c>
      <c r="T533" s="14">
        <f>INT((((I533/60)/60)/24)+DATE(1970,1,1))</f>
        <v>41074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9">
        <f>+E534/D534*100</f>
        <v>111.15384615384616</v>
      </c>
      <c r="P534" s="11">
        <f>AVERAGE(E534/L534)</f>
        <v>200.69444444444446</v>
      </c>
      <c r="Q534" t="str">
        <f>LEFT(N534,SEARCH("/",N534,1)-1)</f>
        <v>theater</v>
      </c>
      <c r="R534" t="str">
        <f>RIGHT(N534,LEN(N534)-SEARCH("/",N534,1))</f>
        <v>plays</v>
      </c>
      <c r="S534" s="14">
        <f>INT((((J534/60)/60)/24)+DATE(1970,1,1))</f>
        <v>41775</v>
      </c>
      <c r="T534" s="14">
        <f>INT((((I534/60)/60)/24)+DATE(1970,1,1))</f>
        <v>41805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9">
        <f>+E535/D535*100</f>
        <v>144.37459999999999</v>
      </c>
      <c r="P535" s="11">
        <f>AVERAGE(E535/L535)</f>
        <v>92.547820512820508</v>
      </c>
      <c r="Q535" t="str">
        <f>LEFT(N535,SEARCH("/",N535,1)-1)</f>
        <v>music</v>
      </c>
      <c r="R535" t="str">
        <f>RIGHT(N535,LEN(N535)-SEARCH("/",N535,1))</f>
        <v>rock</v>
      </c>
      <c r="S535" s="14">
        <f>INT((((J535/60)/60)/24)+DATE(1970,1,1))</f>
        <v>41276</v>
      </c>
      <c r="T535" s="14">
        <f>INT((((I535/60)/60)/24)+DATE(1970,1,1))</f>
        <v>41306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9">
        <f>+E536/D536*100</f>
        <v>10.754135338345865</v>
      </c>
      <c r="P536" s="11">
        <f>AVERAGE(E536/L536)</f>
        <v>51.822463768115945</v>
      </c>
      <c r="Q536" t="str">
        <f>LEFT(N536,SEARCH("/",N536,1)-1)</f>
        <v>technology</v>
      </c>
      <c r="R536" t="str">
        <f>RIGHT(N536,LEN(N536)-SEARCH("/",N536,1))</f>
        <v>wearables</v>
      </c>
      <c r="S536" s="14">
        <f>INT((((J536/60)/60)/24)+DATE(1970,1,1))</f>
        <v>42410</v>
      </c>
      <c r="T536" s="14">
        <f>INT((((I536/60)/60)/24)+DATE(1970,1,1))</f>
        <v>42440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9">
        <f>+E537/D537*100</f>
        <v>28.405999999999999</v>
      </c>
      <c r="P537" s="11">
        <f>AVERAGE(E537/L537)</f>
        <v>26.59737827715356</v>
      </c>
      <c r="Q537" t="str">
        <f>LEFT(N537,SEARCH("/",N537,1)-1)</f>
        <v>games</v>
      </c>
      <c r="R537" t="str">
        <f>RIGHT(N537,LEN(N537)-SEARCH("/",N537,1))</f>
        <v>video games</v>
      </c>
      <c r="S537" s="14">
        <f>INT((((J537/60)/60)/24)+DATE(1970,1,1))</f>
        <v>41948</v>
      </c>
      <c r="T537" s="14">
        <f>INT((((I537/60)/60)/24)+DATE(1970,1,1))</f>
        <v>41978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9">
        <f>+E538/D538*100</f>
        <v>118.25000000000001</v>
      </c>
      <c r="P538" s="11">
        <f>AVERAGE(E538/L538)</f>
        <v>97.191780821917803</v>
      </c>
      <c r="Q538" t="str">
        <f>LEFT(N538,SEARCH("/",N538,1)-1)</f>
        <v>technology</v>
      </c>
      <c r="R538" t="str">
        <f>RIGHT(N538,LEN(N538)-SEARCH("/",N538,1))</f>
        <v>hardware</v>
      </c>
      <c r="S538" s="14">
        <f>INT((((J538/60)/60)/24)+DATE(1970,1,1))</f>
        <v>41389</v>
      </c>
      <c r="T538" s="14">
        <f>INT((((I538/60)/60)/24)+DATE(1970,1,1))</f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9">
        <f>+E539/D539*100</f>
        <v>283.32</v>
      </c>
      <c r="P539" s="11">
        <f>AVERAGE(E539/L539)</f>
        <v>49.880281690140848</v>
      </c>
      <c r="Q539" t="str">
        <f>LEFT(N539,SEARCH("/",N539,1)-1)</f>
        <v>film &amp; video</v>
      </c>
      <c r="R539" t="str">
        <f>RIGHT(N539,LEN(N539)-SEARCH("/",N539,1))</f>
        <v>documentary</v>
      </c>
      <c r="S539" s="14">
        <f>INT((((J539/60)/60)/24)+DATE(1970,1,1))</f>
        <v>41330</v>
      </c>
      <c r="T539" s="14">
        <f>INT((((I539/60)/60)/24)+DATE(1970,1,1))</f>
        <v>41359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9">
        <f>+E540/D540*100</f>
        <v>128.0181818181818</v>
      </c>
      <c r="P540" s="11">
        <f>AVERAGE(E540/L540)</f>
        <v>118.33613445378151</v>
      </c>
      <c r="Q540" t="str">
        <f>LEFT(N540,SEARCH("/",N540,1)-1)</f>
        <v>film &amp; video</v>
      </c>
      <c r="R540" t="str">
        <f>RIGHT(N540,LEN(N540)-SEARCH("/",N540,1))</f>
        <v>television</v>
      </c>
      <c r="S540" s="14">
        <f>INT((((J540/60)/60)/24)+DATE(1970,1,1))</f>
        <v>42196</v>
      </c>
      <c r="T540" s="14">
        <f>INT((((I540/60)/60)/24)+DATE(1970,1,1))</f>
        <v>42226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9">
        <f>+E541/D541*100</f>
        <v>281.10000000000002</v>
      </c>
      <c r="P541" s="11">
        <f>AVERAGE(E541/L541)</f>
        <v>147.94736842105263</v>
      </c>
      <c r="Q541" t="str">
        <f>LEFT(N541,SEARCH("/",N541,1)-1)</f>
        <v>technology</v>
      </c>
      <c r="R541" t="str">
        <f>RIGHT(N541,LEN(N541)-SEARCH("/",N541,1))</f>
        <v>hardware</v>
      </c>
      <c r="S541" s="14">
        <f>INT((((J541/60)/60)/24)+DATE(1970,1,1))</f>
        <v>41861</v>
      </c>
      <c r="T541" s="14">
        <f>INT((((I541/60)/60)/24)+DATE(1970,1,1))</f>
        <v>41906</v>
      </c>
    </row>
    <row r="542" spans="1:20" ht="45" x14ac:dyDescent="0.25">
      <c r="A542">
        <v>1268</v>
      </c>
      <c r="B542" s="3" t="s">
        <v>1269</v>
      </c>
      <c r="C542" s="3" t="s">
        <v>5378</v>
      </c>
      <c r="D542" s="6">
        <v>12000</v>
      </c>
      <c r="E542" s="6">
        <v>14000</v>
      </c>
      <c r="F542" t="s">
        <v>8219</v>
      </c>
      <c r="G542" t="s">
        <v>8224</v>
      </c>
      <c r="H542" t="s">
        <v>8246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8276</v>
      </c>
      <c r="O542" s="9">
        <f>+E542/D542*100</f>
        <v>116.66666666666667</v>
      </c>
      <c r="P542" s="11">
        <f>AVERAGE(E542/L542)</f>
        <v>76.92307692307692</v>
      </c>
      <c r="Q542" t="str">
        <f>LEFT(N542,SEARCH("/",N542,1)-1)</f>
        <v>music</v>
      </c>
      <c r="R542" t="str">
        <f>RIGHT(N542,LEN(N542)-SEARCH("/",N542,1))</f>
        <v>rock</v>
      </c>
      <c r="S542" s="14">
        <f>INT((((J542/60)/60)/24)+DATE(1970,1,1))</f>
        <v>41507</v>
      </c>
      <c r="T542" s="14">
        <f>INT((((I542/60)/60)/24)+DATE(1970,1,1))</f>
        <v>41537</v>
      </c>
    </row>
    <row r="543" spans="1:20" ht="30" x14ac:dyDescent="0.25">
      <c r="A543">
        <v>969</v>
      </c>
      <c r="B543" s="3" t="s">
        <v>970</v>
      </c>
      <c r="C543" s="3" t="s">
        <v>5079</v>
      </c>
      <c r="D543" s="6">
        <v>30000</v>
      </c>
      <c r="E543" s="6">
        <v>14000</v>
      </c>
      <c r="F543" t="s">
        <v>8221</v>
      </c>
      <c r="G543" t="s">
        <v>8238</v>
      </c>
      <c r="H543" t="s">
        <v>8256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8273</v>
      </c>
      <c r="O543" s="9">
        <f>+E543/D543*100</f>
        <v>46.666666666666664</v>
      </c>
      <c r="P543" s="11">
        <f>AVERAGE(E543/L543)</f>
        <v>1272.7272727272727</v>
      </c>
      <c r="Q543" t="str">
        <f>LEFT(N543,SEARCH("/",N543,1)-1)</f>
        <v>technology</v>
      </c>
      <c r="R543" t="str">
        <f>RIGHT(N543,LEN(N543)-SEARCH("/",N543,1))</f>
        <v>wearables</v>
      </c>
      <c r="S543" s="14">
        <f>INT((((J543/60)/60)/24)+DATE(1970,1,1))</f>
        <v>42742</v>
      </c>
      <c r="T543" s="14">
        <f>INT((((I543/60)/60)/24)+DATE(1970,1,1))</f>
        <v>42775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9">
        <f>+E544/D544*100</f>
        <v>110.77157238734421</v>
      </c>
      <c r="P544" s="11">
        <f>AVERAGE(E544/L544)</f>
        <v>73.355396825396824</v>
      </c>
      <c r="Q544" t="str">
        <f>LEFT(N544,SEARCH("/",N544,1)-1)</f>
        <v>music</v>
      </c>
      <c r="R544" t="str">
        <f>RIGHT(N544,LEN(N544)-SEARCH("/",N544,1))</f>
        <v>rock</v>
      </c>
      <c r="S544" s="14">
        <f>INT((((J544/60)/60)/24)+DATE(1970,1,1))</f>
        <v>41682</v>
      </c>
      <c r="T544" s="14">
        <f>INT((((I544/60)/60)/24)+DATE(1970,1,1))</f>
        <v>41722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9">
        <f>+E545/D545*100</f>
        <v>346.6</v>
      </c>
      <c r="P545" s="11">
        <f>AVERAGE(E545/L545)</f>
        <v>29.310782241014799</v>
      </c>
      <c r="Q545" t="str">
        <f>LEFT(N545,SEARCH("/",N545,1)-1)</f>
        <v>technology</v>
      </c>
      <c r="R545" t="str">
        <f>RIGHT(N545,LEN(N545)-SEARCH("/",N545,1))</f>
        <v>hardware</v>
      </c>
      <c r="S545" s="14">
        <f>INT((((J545/60)/60)/24)+DATE(1970,1,1))</f>
        <v>41438</v>
      </c>
      <c r="T545" s="14">
        <f>INT((((I545/60)/60)/24)+DATE(1970,1,1))</f>
        <v>41468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9">
        <f>+E546/D546*100</f>
        <v>56.51428571428572</v>
      </c>
      <c r="P546" s="11">
        <f>AVERAGE(E546/L546)</f>
        <v>150.5</v>
      </c>
      <c r="Q546" t="str">
        <f>LEFT(N546,SEARCH("/",N546,1)-1)</f>
        <v>photography</v>
      </c>
      <c r="R546" t="str">
        <f>RIGHT(N546,LEN(N546)-SEARCH("/",N546,1))</f>
        <v>photobooks</v>
      </c>
      <c r="S546" s="14">
        <f>INT((((J546/60)/60)/24)+DATE(1970,1,1))</f>
        <v>41891</v>
      </c>
      <c r="T546" s="14">
        <f>INT((((I546/60)/60)/24)+DATE(1970,1,1))</f>
        <v>41926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9">
        <f>+E547/D547*100</f>
        <v>114.39999999999999</v>
      </c>
      <c r="P547" s="11">
        <f>AVERAGE(E547/L547)</f>
        <v>103.21804511278195</v>
      </c>
      <c r="Q547" t="str">
        <f>LEFT(N547,SEARCH("/",N547,1)-1)</f>
        <v>film &amp; video</v>
      </c>
      <c r="R547" t="str">
        <f>RIGHT(N547,LEN(N547)-SEARCH("/",N547,1))</f>
        <v>documentary</v>
      </c>
      <c r="S547" s="14">
        <f>INT((((J547/60)/60)/24)+DATE(1970,1,1))</f>
        <v>42292</v>
      </c>
      <c r="T547" s="14">
        <f>INT((((I547/60)/60)/24)+DATE(1970,1,1))</f>
        <v>42322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9">
        <f>+E548/D548*100</f>
        <v>171.04755366949576</v>
      </c>
      <c r="P548" s="11">
        <f>AVERAGE(E548/L548)</f>
        <v>25.42547309833024</v>
      </c>
      <c r="Q548" t="str">
        <f>LEFT(N548,SEARCH("/",N548,1)-1)</f>
        <v>games</v>
      </c>
      <c r="R548" t="str">
        <f>RIGHT(N548,LEN(N548)-SEARCH("/",N548,1))</f>
        <v>tabletop games</v>
      </c>
      <c r="S548" s="14">
        <f>INT((((J548/60)/60)/24)+DATE(1970,1,1))</f>
        <v>41484</v>
      </c>
      <c r="T548" s="14">
        <f>INT((((I548/60)/60)/24)+DATE(1970,1,1))</f>
        <v>41520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9">
        <f>+E549/D549*100</f>
        <v>27.383999999999997</v>
      </c>
      <c r="P549" s="11">
        <f>AVERAGE(E549/L549)</f>
        <v>402.70588235294116</v>
      </c>
      <c r="Q549" t="str">
        <f>LEFT(N549,SEARCH("/",N549,1)-1)</f>
        <v>technology</v>
      </c>
      <c r="R549" t="str">
        <f>RIGHT(N549,LEN(N549)-SEARCH("/",N549,1))</f>
        <v>web</v>
      </c>
      <c r="S549" s="14">
        <f>INT((((J549/60)/60)/24)+DATE(1970,1,1))</f>
        <v>42283</v>
      </c>
      <c r="T549" s="14">
        <f>INT((((I549/60)/60)/24)+DATE(1970,1,1))</f>
        <v>42323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9">
        <f>+E550/D550*100</f>
        <v>109.48792</v>
      </c>
      <c r="P550" s="11">
        <f>AVERAGE(E550/L550)</f>
        <v>103.68174242424243</v>
      </c>
      <c r="Q550" t="str">
        <f>LEFT(N550,SEARCH("/",N550,1)-1)</f>
        <v>music</v>
      </c>
      <c r="R550" t="str">
        <f>RIGHT(N550,LEN(N550)-SEARCH("/",N550,1))</f>
        <v>classical music</v>
      </c>
      <c r="S550" s="14">
        <f>INT((((J550/60)/60)/24)+DATE(1970,1,1))</f>
        <v>42269</v>
      </c>
      <c r="T550" s="14">
        <f>INT((((I550/60)/60)/24)+DATE(1970,1,1))</f>
        <v>42290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9">
        <f>+E551/D551*100</f>
        <v>136.13999999999999</v>
      </c>
      <c r="P551" s="11">
        <f>AVERAGE(E551/L551)</f>
        <v>59.973568281938327</v>
      </c>
      <c r="Q551" t="str">
        <f>LEFT(N551,SEARCH("/",N551,1)-1)</f>
        <v>publishing</v>
      </c>
      <c r="R551" t="str">
        <f>RIGHT(N551,LEN(N551)-SEARCH("/",N551,1))</f>
        <v>nonfiction</v>
      </c>
      <c r="S551" s="14">
        <f>INT((((J551/60)/60)/24)+DATE(1970,1,1))</f>
        <v>42200</v>
      </c>
      <c r="T551" s="14">
        <f>INT((((I551/60)/60)/24)+DATE(1970,1,1))</f>
        <v>42252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9">
        <f>+E552/D552*100</f>
        <v>1356.6000000000001</v>
      </c>
      <c r="P552" s="11">
        <f>AVERAGE(E552/L552)</f>
        <v>14.370762711864407</v>
      </c>
      <c r="Q552" t="str">
        <f>LEFT(N552,SEARCH("/",N552,1)-1)</f>
        <v>games</v>
      </c>
      <c r="R552" t="str">
        <f>RIGHT(N552,LEN(N552)-SEARCH("/",N552,1))</f>
        <v>tabletop games</v>
      </c>
      <c r="S552" s="14">
        <f>INT((((J552/60)/60)/24)+DATE(1970,1,1))</f>
        <v>42315</v>
      </c>
      <c r="T552" s="14">
        <f>INT((((I552/60)/60)/24)+DATE(1970,1,1))</f>
        <v>42345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9">
        <f>+E553/D553*100</f>
        <v>270.68</v>
      </c>
      <c r="P553" s="11">
        <f>AVERAGE(E553/L553)</f>
        <v>140.97916666666666</v>
      </c>
      <c r="Q553" t="str">
        <f>LEFT(N553,SEARCH("/",N553,1)-1)</f>
        <v>games</v>
      </c>
      <c r="R553" t="str">
        <f>RIGHT(N553,LEN(N553)-SEARCH("/",N553,1))</f>
        <v>tabletop games</v>
      </c>
      <c r="S553" s="14">
        <f>INT((((J553/60)/60)/24)+DATE(1970,1,1))</f>
        <v>42452</v>
      </c>
      <c r="T553" s="14">
        <f>INT((((I553/60)/60)/24)+DATE(1970,1,1))</f>
        <v>42482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9">
        <f>+E554/D554*100</f>
        <v>135</v>
      </c>
      <c r="P554" s="11">
        <f>AVERAGE(E554/L554)</f>
        <v>79.411764705882348</v>
      </c>
      <c r="Q554" t="str">
        <f>LEFT(N554,SEARCH("/",N554,1)-1)</f>
        <v>photography</v>
      </c>
      <c r="R554" t="str">
        <f>RIGHT(N554,LEN(N554)-SEARCH("/",N554,1))</f>
        <v>photobooks</v>
      </c>
      <c r="S554" s="14">
        <f>INT((((J554/60)/60)/24)+DATE(1970,1,1))</f>
        <v>42298</v>
      </c>
      <c r="T554" s="14">
        <f>INT((((I554/60)/60)/24)+DATE(1970,1,1))</f>
        <v>42358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9">
        <f>+E555/D555*100</f>
        <v>154.05897142857143</v>
      </c>
      <c r="P555" s="11">
        <f>AVERAGE(E555/L555)</f>
        <v>70.576753926701571</v>
      </c>
      <c r="Q555" t="str">
        <f>LEFT(N555,SEARCH("/",N555,1)-1)</f>
        <v>music</v>
      </c>
      <c r="R555" t="str">
        <f>RIGHT(N555,LEN(N555)-SEARCH("/",N555,1))</f>
        <v>rock</v>
      </c>
      <c r="S555" s="14">
        <f>INT((((J555/60)/60)/24)+DATE(1970,1,1))</f>
        <v>41600</v>
      </c>
      <c r="T555" s="14">
        <f>INT((((I555/60)/60)/24)+DATE(1970,1,1))</f>
        <v>41645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9">
        <f>+E556/D556*100</f>
        <v>105.0859375</v>
      </c>
      <c r="P556" s="11">
        <f>AVERAGE(E556/L556)</f>
        <v>78.660818713450297</v>
      </c>
      <c r="Q556" t="str">
        <f>LEFT(N556,SEARCH("/",N556,1)-1)</f>
        <v>film &amp; video</v>
      </c>
      <c r="R556" t="str">
        <f>RIGHT(N556,LEN(N556)-SEARCH("/",N556,1))</f>
        <v>documentary</v>
      </c>
      <c r="S556" s="14">
        <f>INT((((J556/60)/60)/24)+DATE(1970,1,1))</f>
        <v>41079</v>
      </c>
      <c r="T556" s="14">
        <f>INT((((I556/60)/60)/24)+DATE(1970,1,1))</f>
        <v>41109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9">
        <f>+E557/D557*100</f>
        <v>102.94615384615385</v>
      </c>
      <c r="P557" s="11">
        <f>AVERAGE(E557/L557)</f>
        <v>234.78947368421052</v>
      </c>
      <c r="Q557" t="str">
        <f>LEFT(N557,SEARCH("/",N557,1)-1)</f>
        <v>photography</v>
      </c>
      <c r="R557" t="str">
        <f>RIGHT(N557,LEN(N557)-SEARCH("/",N557,1))</f>
        <v>photobooks</v>
      </c>
      <c r="S557" s="14">
        <f>INT((((J557/60)/60)/24)+DATE(1970,1,1))</f>
        <v>42297</v>
      </c>
      <c r="T557" s="14">
        <f>INT((((I557/60)/60)/24)+DATE(1970,1,1))</f>
        <v>42342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9">
        <f>+E558/D558*100</f>
        <v>198.85074626865671</v>
      </c>
      <c r="P558" s="11">
        <f>AVERAGE(E558/L558)</f>
        <v>94.489361702127653</v>
      </c>
      <c r="Q558" t="str">
        <f>LEFT(N558,SEARCH("/",N558,1)-1)</f>
        <v>music</v>
      </c>
      <c r="R558" t="str">
        <f>RIGHT(N558,LEN(N558)-SEARCH("/",N558,1))</f>
        <v>rock</v>
      </c>
      <c r="S558" s="14">
        <f>INT((((J558/60)/60)/24)+DATE(1970,1,1))</f>
        <v>40487</v>
      </c>
      <c r="T558" s="14">
        <f>INT((((I558/60)/60)/24)+DATE(1970,1,1))</f>
        <v>40544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9">
        <f>+E559/D559*100</f>
        <v>44.32</v>
      </c>
      <c r="P559" s="11">
        <f>AVERAGE(E559/L559)</f>
        <v>174.94736842105263</v>
      </c>
      <c r="Q559" t="str">
        <f>LEFT(N559,SEARCH("/",N559,1)-1)</f>
        <v>technology</v>
      </c>
      <c r="R559" t="str">
        <f>RIGHT(N559,LEN(N559)-SEARCH("/",N559,1))</f>
        <v>wearables</v>
      </c>
      <c r="S559" s="14">
        <f>INT((((J559/60)/60)/24)+DATE(1970,1,1))</f>
        <v>42676</v>
      </c>
      <c r="T559" s="14">
        <f>INT((((I559/60)/60)/24)+DATE(1970,1,1))</f>
        <v>42718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9">
        <f>+E560/D560*100</f>
        <v>102.25999999999999</v>
      </c>
      <c r="P560" s="11">
        <f>AVERAGE(E560/L560)</f>
        <v>141.42340425531913</v>
      </c>
      <c r="Q560" t="str">
        <f>LEFT(N560,SEARCH("/",N560,1)-1)</f>
        <v>publishing</v>
      </c>
      <c r="R560" t="str">
        <f>RIGHT(N560,LEN(N560)-SEARCH("/",N560,1))</f>
        <v>nonfiction</v>
      </c>
      <c r="S560" s="14">
        <f>INT((((J560/60)/60)/24)+DATE(1970,1,1))</f>
        <v>41401</v>
      </c>
      <c r="T560" s="14">
        <f>INT((((I560/60)/60)/24)+DATE(1970,1,1))</f>
        <v>41436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9">
        <f>+E561/D561*100</f>
        <v>110.65833333333333</v>
      </c>
      <c r="P561" s="11">
        <f>AVERAGE(E561/L561)</f>
        <v>74.184357541899445</v>
      </c>
      <c r="Q561" t="str">
        <f>LEFT(N561,SEARCH("/",N561,1)-1)</f>
        <v>food</v>
      </c>
      <c r="R561" t="str">
        <f>RIGHT(N561,LEN(N561)-SEARCH("/",N561,1))</f>
        <v>small batch</v>
      </c>
      <c r="S561" s="14">
        <f>INT((((J561/60)/60)/24)+DATE(1970,1,1))</f>
        <v>41786</v>
      </c>
      <c r="T561" s="14">
        <f>INT((((I561/60)/60)/24)+DATE(1970,1,1))</f>
        <v>41816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9">
        <f>+E562/D562*100</f>
        <v>146.97777777777779</v>
      </c>
      <c r="P562" s="11">
        <f>AVERAGE(E562/L562)</f>
        <v>52.701195219123505</v>
      </c>
      <c r="Q562" t="str">
        <f>LEFT(N562,SEARCH("/",N562,1)-1)</f>
        <v>games</v>
      </c>
      <c r="R562" t="str">
        <f>RIGHT(N562,LEN(N562)-SEARCH("/",N562,1))</f>
        <v>tabletop games</v>
      </c>
      <c r="S562" s="14">
        <f>INT((((J562/60)/60)/24)+DATE(1970,1,1))</f>
        <v>42262</v>
      </c>
      <c r="T562" s="14">
        <f>INT((((I562/60)/60)/24)+DATE(1970,1,1))</f>
        <v>42292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9">
        <f>+E563/D563*100</f>
        <v>105.44</v>
      </c>
      <c r="P563" s="11">
        <f>AVERAGE(E563/L563)</f>
        <v>118.73873873873873</v>
      </c>
      <c r="Q563" t="str">
        <f>LEFT(N563,SEARCH("/",N563,1)-1)</f>
        <v>photography</v>
      </c>
      <c r="R563" t="str">
        <f>RIGHT(N563,LEN(N563)-SEARCH("/",N563,1))</f>
        <v>photobooks</v>
      </c>
      <c r="S563" s="14">
        <f>INT((((J563/60)/60)/24)+DATE(1970,1,1))</f>
        <v>42130</v>
      </c>
      <c r="T563" s="14">
        <f>INT((((I563/60)/60)/24)+DATE(1970,1,1))</f>
        <v>42163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9">
        <f>+E564/D564*100</f>
        <v>101.25769230769231</v>
      </c>
      <c r="P564" s="11">
        <f>AVERAGE(E564/L564)</f>
        <v>70.771505376344081</v>
      </c>
      <c r="Q564" t="str">
        <f>LEFT(N564,SEARCH("/",N564,1)-1)</f>
        <v>theater</v>
      </c>
      <c r="R564" t="str">
        <f>RIGHT(N564,LEN(N564)-SEARCH("/",N564,1))</f>
        <v>plays</v>
      </c>
      <c r="S564" s="14">
        <f>INT((((J564/60)/60)/24)+DATE(1970,1,1))</f>
        <v>42059</v>
      </c>
      <c r="T564" s="14">
        <f>INT((((I564/60)/60)/24)+DATE(1970,1,1))</f>
        <v>42089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9">
        <f>+E565/D565*100</f>
        <v>109.34166666666667</v>
      </c>
      <c r="P565" s="11">
        <f>AVERAGE(E565/L565)</f>
        <v>84.108974358974365</v>
      </c>
      <c r="Q565" t="str">
        <f>LEFT(N565,SEARCH("/",N565,1)-1)</f>
        <v>theater</v>
      </c>
      <c r="R565" t="str">
        <f>RIGHT(N565,LEN(N565)-SEARCH("/",N565,1))</f>
        <v>spaces</v>
      </c>
      <c r="S565" s="14">
        <f>INT((((J565/60)/60)/24)+DATE(1970,1,1))</f>
        <v>42387</v>
      </c>
      <c r="T565" s="14">
        <f>INT((((I565/60)/60)/24)+DATE(1970,1,1))</f>
        <v>42402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9">
        <f>+E566/D566*100</f>
        <v>262.27999999999997</v>
      </c>
      <c r="P566" s="11">
        <f>AVERAGE(E566/L566)</f>
        <v>127.32038834951456</v>
      </c>
      <c r="Q566" t="str">
        <f>LEFT(N566,SEARCH("/",N566,1)-1)</f>
        <v>technology</v>
      </c>
      <c r="R566" t="str">
        <f>RIGHT(N566,LEN(N566)-SEARCH("/",N566,1))</f>
        <v>hardware</v>
      </c>
      <c r="S566" s="14">
        <f>INT((((J566/60)/60)/24)+DATE(1970,1,1))</f>
        <v>40898</v>
      </c>
      <c r="T566" s="14">
        <f>INT((((I566/60)/60)/24)+DATE(1970,1,1))</f>
        <v>40920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9">
        <f>+E567/D567*100</f>
        <v>100.86153846153847</v>
      </c>
      <c r="P567" s="11">
        <f>AVERAGE(E567/L567)</f>
        <v>211.48387096774192</v>
      </c>
      <c r="Q567" t="str">
        <f>LEFT(N567,SEARCH("/",N567,1)-1)</f>
        <v>photography</v>
      </c>
      <c r="R567" t="str">
        <f>RIGHT(N567,LEN(N567)-SEARCH("/",N567,1))</f>
        <v>photobooks</v>
      </c>
      <c r="S567" s="14">
        <f>INT((((J567/60)/60)/24)+DATE(1970,1,1))</f>
        <v>42138</v>
      </c>
      <c r="T567" s="14">
        <f>INT((((I567/60)/60)/24)+DATE(1970,1,1))</f>
        <v>42168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9">
        <f>+E568/D568*100</f>
        <v>104.11200000000001</v>
      </c>
      <c r="P568" s="11">
        <f>AVERAGE(E568/L568)</f>
        <v>81.84905660377359</v>
      </c>
      <c r="Q568" t="str">
        <f>LEFT(N568,SEARCH("/",N568,1)-1)</f>
        <v>film &amp; video</v>
      </c>
      <c r="R568" t="str">
        <f>RIGHT(N568,LEN(N568)-SEARCH("/",N568,1))</f>
        <v>documentary</v>
      </c>
      <c r="S568" s="14">
        <f>INT((((J568/60)/60)/24)+DATE(1970,1,1))</f>
        <v>42043</v>
      </c>
      <c r="T568" s="14">
        <f>INT((((I568/60)/60)/24)+DATE(1970,1,1))</f>
        <v>42078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9">
        <f>+E569/D569*100</f>
        <v>131.62883248730967</v>
      </c>
      <c r="P569" s="11">
        <f>AVERAGE(E569/L569)</f>
        <v>78.578424242424248</v>
      </c>
      <c r="Q569" t="str">
        <f>LEFT(N569,SEARCH("/",N569,1)-1)</f>
        <v>film &amp; video</v>
      </c>
      <c r="R569" t="str">
        <f>RIGHT(N569,LEN(N569)-SEARCH("/",N569,1))</f>
        <v>documentary</v>
      </c>
      <c r="S569" s="14">
        <f>INT((((J569/60)/60)/24)+DATE(1970,1,1))</f>
        <v>41785</v>
      </c>
      <c r="T569" s="14">
        <f>INT((((I569/60)/60)/24)+DATE(1970,1,1))</f>
        <v>41815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9">
        <f>+E570/D570*100</f>
        <v>103.90027322404372</v>
      </c>
      <c r="P570" s="11">
        <f>AVERAGE(E570/L570)</f>
        <v>56.460043668122275</v>
      </c>
      <c r="Q570" t="str">
        <f>LEFT(N570,SEARCH("/",N570,1)-1)</f>
        <v>film &amp; video</v>
      </c>
      <c r="R570" t="str">
        <f>RIGHT(N570,LEN(N570)-SEARCH("/",N570,1))</f>
        <v>documentary</v>
      </c>
      <c r="S570" s="14">
        <f>INT((((J570/60)/60)/24)+DATE(1970,1,1))</f>
        <v>40379</v>
      </c>
      <c r="T570" s="14">
        <f>INT((((I570/60)/60)/24)+DATE(1970,1,1))</f>
        <v>40422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9">
        <f>+E571/D571*100</f>
        <v>111.99130434782609</v>
      </c>
      <c r="P571" s="11">
        <f>AVERAGE(E571/L571)</f>
        <v>367.97142857142859</v>
      </c>
      <c r="Q571" t="str">
        <f>LEFT(N571,SEARCH("/",N571,1)-1)</f>
        <v>technology</v>
      </c>
      <c r="R571" t="str">
        <f>RIGHT(N571,LEN(N571)-SEARCH("/",N571,1))</f>
        <v>wearables</v>
      </c>
      <c r="S571" s="14">
        <f>INT((((J571/60)/60)/24)+DATE(1970,1,1))</f>
        <v>42257</v>
      </c>
      <c r="T571" s="14">
        <f>INT((((I571/60)/60)/24)+DATE(1970,1,1))</f>
        <v>42292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9">
        <f>+E572/D572*100</f>
        <v>107.25</v>
      </c>
      <c r="P572" s="11">
        <f>AVERAGE(E572/L572)</f>
        <v>273.82978723404256</v>
      </c>
      <c r="Q572" t="str">
        <f>LEFT(N572,SEARCH("/",N572,1)-1)</f>
        <v>film &amp; video</v>
      </c>
      <c r="R572" t="str">
        <f>RIGHT(N572,LEN(N572)-SEARCH("/",N572,1))</f>
        <v>shorts</v>
      </c>
      <c r="S572" s="14">
        <f>INT((((J572/60)/60)/24)+DATE(1970,1,1))</f>
        <v>41583</v>
      </c>
      <c r="T572" s="14">
        <f>INT((((I572/60)/60)/24)+DATE(1970,1,1))</f>
        <v>41618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9">
        <f>+E573/D573*100</f>
        <v>21.363333333333333</v>
      </c>
      <c r="P573" s="11">
        <f>AVERAGE(E573/L573)</f>
        <v>105.93388429752066</v>
      </c>
      <c r="Q573" t="str">
        <f>LEFT(N573,SEARCH("/",N573,1)-1)</f>
        <v>technology</v>
      </c>
      <c r="R573" t="str">
        <f>RIGHT(N573,LEN(N573)-SEARCH("/",N573,1))</f>
        <v>web</v>
      </c>
      <c r="S573" s="14">
        <f>INT((((J573/60)/60)/24)+DATE(1970,1,1))</f>
        <v>42247</v>
      </c>
      <c r="T573" s="14">
        <f>INT((((I573/60)/60)/24)+DATE(1970,1,1))</f>
        <v>42278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9">
        <f>+E574/D574*100</f>
        <v>128.06</v>
      </c>
      <c r="P574" s="11">
        <f>AVERAGE(E574/L574)</f>
        <v>72.76136363636364</v>
      </c>
      <c r="Q574" t="str">
        <f>LEFT(N574,SEARCH("/",N574,1)-1)</f>
        <v>theater</v>
      </c>
      <c r="R574" t="str">
        <f>RIGHT(N574,LEN(N574)-SEARCH("/",N574,1))</f>
        <v>plays</v>
      </c>
      <c r="S574" s="14">
        <f>INT((((J574/60)/60)/24)+DATE(1970,1,1))</f>
        <v>42144</v>
      </c>
      <c r="T574" s="14">
        <f>INT((((I574/60)/60)/24)+DATE(1970,1,1))</f>
        <v>42166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9">
        <f>+E575/D575*100</f>
        <v>128</v>
      </c>
      <c r="P575" s="11">
        <f>AVERAGE(E575/L575)</f>
        <v>492.30769230769232</v>
      </c>
      <c r="Q575" t="str">
        <f>LEFT(N575,SEARCH("/",N575,1)-1)</f>
        <v>publishing</v>
      </c>
      <c r="R575" t="str">
        <f>RIGHT(N575,LEN(N575)-SEARCH("/",N575,1))</f>
        <v>nonfiction</v>
      </c>
      <c r="S575" s="14">
        <f>INT((((J575/60)/60)/24)+DATE(1970,1,1))</f>
        <v>42019</v>
      </c>
      <c r="T575" s="14">
        <f>INT((((I575/60)/60)/24)+DATE(1970,1,1))</f>
        <v>42049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9">
        <f>+E576/D576*100</f>
        <v>127.95</v>
      </c>
      <c r="P576" s="11">
        <f>AVERAGE(E576/L576)</f>
        <v>90.744680851063833</v>
      </c>
      <c r="Q576" t="str">
        <f>LEFT(N576,SEARCH("/",N576,1)-1)</f>
        <v>theater</v>
      </c>
      <c r="R576" t="str">
        <f>RIGHT(N576,LEN(N576)-SEARCH("/",N576,1))</f>
        <v>plays</v>
      </c>
      <c r="S576" s="14">
        <f>INT((((J576/60)/60)/24)+DATE(1970,1,1))</f>
        <v>42158</v>
      </c>
      <c r="T576" s="14">
        <f>INT((((I576/60)/60)/24)+DATE(1970,1,1))</f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9">
        <f>+E577/D577*100</f>
        <v>25.584</v>
      </c>
      <c r="P577" s="11">
        <f>AVERAGE(E577/L577)</f>
        <v>133.25</v>
      </c>
      <c r="Q577" t="str">
        <f>LEFT(N577,SEARCH("/",N577,1)-1)</f>
        <v>technology</v>
      </c>
      <c r="R577" t="str">
        <f>RIGHT(N577,LEN(N577)-SEARCH("/",N577,1))</f>
        <v>wearables</v>
      </c>
      <c r="S577" s="14">
        <f>INT((((J577/60)/60)/24)+DATE(1970,1,1))</f>
        <v>42504</v>
      </c>
      <c r="T577" s="14">
        <f>INT((((I577/60)/60)/24)+DATE(1970,1,1))</f>
        <v>42549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9">
        <f>+E578/D578*100</f>
        <v>120.49622641509434</v>
      </c>
      <c r="P578" s="11">
        <f>AVERAGE(E578/L578)</f>
        <v>108.24237288135593</v>
      </c>
      <c r="Q578" t="str">
        <f>LEFT(N578,SEARCH("/",N578,1)-1)</f>
        <v>theater</v>
      </c>
      <c r="R578" t="str">
        <f>RIGHT(N578,LEN(N578)-SEARCH("/",N578,1))</f>
        <v>spaces</v>
      </c>
      <c r="S578" s="14">
        <f>INT((((J578/60)/60)/24)+DATE(1970,1,1))</f>
        <v>41888</v>
      </c>
      <c r="T578" s="14">
        <f>INT((((I578/60)/60)/24)+DATE(1970,1,1))</f>
        <v>41918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9">
        <f>+E579/D579*100</f>
        <v>127.30419999999999</v>
      </c>
      <c r="P579" s="11">
        <f>AVERAGE(E579/L579)</f>
        <v>69.56513661202186</v>
      </c>
      <c r="Q579" t="str">
        <f>LEFT(N579,SEARCH("/",N579,1)-1)</f>
        <v>theater</v>
      </c>
      <c r="R579" t="str">
        <f>RIGHT(N579,LEN(N579)-SEARCH("/",N579,1))</f>
        <v>plays</v>
      </c>
      <c r="S579" s="14">
        <f>INT((((J579/60)/60)/24)+DATE(1970,1,1))</f>
        <v>41871</v>
      </c>
      <c r="T579" s="14">
        <f>INT((((I579/60)/60)/24)+DATE(1970,1,1))</f>
        <v>41901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9">
        <f>+E580/D580*100</f>
        <v>105.56666666666668</v>
      </c>
      <c r="P580" s="11">
        <f>AVERAGE(E580/L580)</f>
        <v>62.712871287128714</v>
      </c>
      <c r="Q580" t="str">
        <f>LEFT(N580,SEARCH("/",N580,1)-1)</f>
        <v>film &amp; video</v>
      </c>
      <c r="R580" t="str">
        <f>RIGHT(N580,LEN(N580)-SEARCH("/",N580,1))</f>
        <v>documentary</v>
      </c>
      <c r="S580" s="14">
        <f>INT((((J580/60)/60)/24)+DATE(1970,1,1))</f>
        <v>40567</v>
      </c>
      <c r="T580" s="14">
        <f>INT((((I580/60)/60)/24)+DATE(1970,1,1))</f>
        <v>40612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9">
        <f>+E581/D581*100</f>
        <v>252.54</v>
      </c>
      <c r="P581" s="11">
        <f>AVERAGE(E581/L581)</f>
        <v>68.254054054054052</v>
      </c>
      <c r="Q581" t="str">
        <f>LEFT(N581,SEARCH("/",N581,1)-1)</f>
        <v>technology</v>
      </c>
      <c r="R581" t="str">
        <f>RIGHT(N581,LEN(N581)-SEARCH("/",N581,1))</f>
        <v>hardware</v>
      </c>
      <c r="S581" s="14">
        <f>INT((((J581/60)/60)/24)+DATE(1970,1,1))</f>
        <v>42704</v>
      </c>
      <c r="T581" s="14">
        <f>INT((((I581/60)/60)/24)+DATE(1970,1,1))</f>
        <v>42764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9">
        <f>+E582/D582*100</f>
        <v>103.04098360655738</v>
      </c>
      <c r="P582" s="11">
        <f>AVERAGE(E582/L582)</f>
        <v>93.81343283582089</v>
      </c>
      <c r="Q582" t="str">
        <f>LEFT(N582,SEARCH("/",N582,1)-1)</f>
        <v>theater</v>
      </c>
      <c r="R582" t="str">
        <f>RIGHT(N582,LEN(N582)-SEARCH("/",N582,1))</f>
        <v>plays</v>
      </c>
      <c r="S582" s="14">
        <f>INT((((J582/60)/60)/24)+DATE(1970,1,1))</f>
        <v>41964</v>
      </c>
      <c r="T582" s="14">
        <f>INT((((I582/60)/60)/24)+DATE(1970,1,1))</f>
        <v>41995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9">
        <f>+E583/D583*100</f>
        <v>100.43200000000002</v>
      </c>
      <c r="P583" s="11">
        <f>AVERAGE(E583/L583)</f>
        <v>126.8080808080808</v>
      </c>
      <c r="Q583" t="str">
        <f>LEFT(N583,SEARCH("/",N583,1)-1)</f>
        <v>music</v>
      </c>
      <c r="R583" t="str">
        <f>RIGHT(N583,LEN(N583)-SEARCH("/",N583,1))</f>
        <v>rock</v>
      </c>
      <c r="S583" s="14">
        <f>INT((((J583/60)/60)/24)+DATE(1970,1,1))</f>
        <v>41186</v>
      </c>
      <c r="T583" s="14">
        <f>INT((((I583/60)/60)/24)+DATE(1970,1,1))</f>
        <v>41211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9">
        <f>+E584/D584*100</f>
        <v>69.561111111111103</v>
      </c>
      <c r="P584" s="11">
        <f>AVERAGE(E584/L584)</f>
        <v>63.558375634517766</v>
      </c>
      <c r="Q584" t="str">
        <f>LEFT(N584,SEARCH("/",N584,1)-1)</f>
        <v>theater</v>
      </c>
      <c r="R584" t="str">
        <f>RIGHT(N584,LEN(N584)-SEARCH("/",N584,1))</f>
        <v>plays</v>
      </c>
      <c r="S584" s="14">
        <f>INT((((J584/60)/60)/24)+DATE(1970,1,1))</f>
        <v>41990</v>
      </c>
      <c r="T584" s="14">
        <f>INT((((I584/60)/60)/24)+DATE(1970,1,1))</f>
        <v>42036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9">
        <f>+E585/D585*100</f>
        <v>31.114999999999998</v>
      </c>
      <c r="P585" s="11">
        <f>AVERAGE(E585/L585)</f>
        <v>102.01639344262296</v>
      </c>
      <c r="Q585" t="str">
        <f>LEFT(N585,SEARCH("/",N585,1)-1)</f>
        <v>technology</v>
      </c>
      <c r="R585" t="str">
        <f>RIGHT(N585,LEN(N585)-SEARCH("/",N585,1))</f>
        <v>wearables</v>
      </c>
      <c r="S585" s="14">
        <f>INT((((J585/60)/60)/24)+DATE(1970,1,1))</f>
        <v>42402</v>
      </c>
      <c r="T585" s="14">
        <f>INT((((I585/60)/60)/24)+DATE(1970,1,1))</f>
        <v>42432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9">
        <f>+E586/D586*100</f>
        <v>496.52000000000004</v>
      </c>
      <c r="P586" s="11">
        <f>AVERAGE(E586/L586)</f>
        <v>51.720833333333331</v>
      </c>
      <c r="Q586" t="str">
        <f>LEFT(N586,SEARCH("/",N586,1)-1)</f>
        <v>music</v>
      </c>
      <c r="R586" t="str">
        <f>RIGHT(N586,LEN(N586)-SEARCH("/",N586,1))</f>
        <v>rock</v>
      </c>
      <c r="S586" s="14">
        <f>INT((((J586/60)/60)/24)+DATE(1970,1,1))</f>
        <v>41399</v>
      </c>
      <c r="T586" s="14">
        <f>INT((((I586/60)/60)/24)+DATE(1970,1,1))</f>
        <v>41420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9">
        <f>+E587/D587*100</f>
        <v>123.48756218905473</v>
      </c>
      <c r="P587" s="11">
        <f>AVERAGE(E587/L587)</f>
        <v>94.736641221374043</v>
      </c>
      <c r="Q587" t="str">
        <f>LEFT(N587,SEARCH("/",N587,1)-1)</f>
        <v>photography</v>
      </c>
      <c r="R587" t="str">
        <f>RIGHT(N587,LEN(N587)-SEARCH("/",N587,1))</f>
        <v>photobooks</v>
      </c>
      <c r="S587" s="14">
        <f>INT((((J587/60)/60)/24)+DATE(1970,1,1))</f>
        <v>42758</v>
      </c>
      <c r="T587" s="14">
        <f>INT((((I587/60)/60)/24)+DATE(1970,1,1))</f>
        <v>42795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9">
        <f>+E588/D588*100</f>
        <v>124.0061</v>
      </c>
      <c r="P588" s="11">
        <f>AVERAGE(E588/L588)</f>
        <v>92.541865671641801</v>
      </c>
      <c r="Q588" t="str">
        <f>LEFT(N588,SEARCH("/",N588,1)-1)</f>
        <v>music</v>
      </c>
      <c r="R588" t="str">
        <f>RIGHT(N588,LEN(N588)-SEARCH("/",N588,1))</f>
        <v>rock</v>
      </c>
      <c r="S588" s="14">
        <f>INT((((J588/60)/60)/24)+DATE(1970,1,1))</f>
        <v>40564</v>
      </c>
      <c r="T588" s="14">
        <f>INT((((I588/60)/60)/24)+DATE(1970,1,1))</f>
        <v>40594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9">
        <f>+E589/D589*100</f>
        <v>123.53</v>
      </c>
      <c r="P589" s="11">
        <f>AVERAGE(E589/L589)</f>
        <v>88.23571428571428</v>
      </c>
      <c r="Q589" t="str">
        <f>LEFT(N589,SEARCH("/",N589,1)-1)</f>
        <v>technology</v>
      </c>
      <c r="R589" t="str">
        <f>RIGHT(N589,LEN(N589)-SEARCH("/",N589,1))</f>
        <v>hardware</v>
      </c>
      <c r="S589" s="14">
        <f>INT((((J589/60)/60)/24)+DATE(1970,1,1))</f>
        <v>42331</v>
      </c>
      <c r="T589" s="14">
        <f>INT((((I589/60)/60)/24)+DATE(1970,1,1))</f>
        <v>42391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9">
        <f>+E590/D590*100</f>
        <v>102.90416666666667</v>
      </c>
      <c r="P590" s="11">
        <f>AVERAGE(E590/L590)</f>
        <v>62.052763819095475</v>
      </c>
      <c r="Q590" t="str">
        <f>LEFT(N590,SEARCH("/",N590,1)-1)</f>
        <v>theater</v>
      </c>
      <c r="R590" t="str">
        <f>RIGHT(N590,LEN(N590)-SEARCH("/",N590,1))</f>
        <v>plays</v>
      </c>
      <c r="S590" s="14">
        <f>INT((((J590/60)/60)/24)+DATE(1970,1,1))</f>
        <v>41802</v>
      </c>
      <c r="T590" s="14">
        <f>INT((((I590/60)/60)/24)+DATE(1970,1,1))</f>
        <v>41823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9">
        <f>+E591/D591*100</f>
        <v>123.25</v>
      </c>
      <c r="P591" s="11">
        <f>AVERAGE(E591/L591)</f>
        <v>71.242774566473983</v>
      </c>
      <c r="Q591" t="str">
        <f>LEFT(N591,SEARCH("/",N591,1)-1)</f>
        <v>theater</v>
      </c>
      <c r="R591" t="str">
        <f>RIGHT(N591,LEN(N591)-SEARCH("/",N591,1))</f>
        <v>plays</v>
      </c>
      <c r="S591" s="14">
        <f>INT((((J591/60)/60)/24)+DATE(1970,1,1))</f>
        <v>42473</v>
      </c>
      <c r="T591" s="14">
        <f>INT((((I591/60)/60)/24)+DATE(1970,1,1))</f>
        <v>42503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9">
        <f>+E592/D592*100</f>
        <v>246.42</v>
      </c>
      <c r="P592" s="11">
        <f>AVERAGE(E592/L592)</f>
        <v>67.697802197802204</v>
      </c>
      <c r="Q592" t="str">
        <f>LEFT(N592,SEARCH("/",N592,1)-1)</f>
        <v>theater</v>
      </c>
      <c r="R592" t="str">
        <f>RIGHT(N592,LEN(N592)-SEARCH("/",N592,1))</f>
        <v>spaces</v>
      </c>
      <c r="S592" s="14">
        <f>INT((((J592/60)/60)/24)+DATE(1970,1,1))</f>
        <v>41158</v>
      </c>
      <c r="T592" s="14">
        <f>INT((((I592/60)/60)/24)+DATE(1970,1,1))</f>
        <v>41188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9">
        <f>+E593/D593*100</f>
        <v>102.13333333333334</v>
      </c>
      <c r="P593" s="11">
        <f>AVERAGE(E593/L593)</f>
        <v>106.57391304347826</v>
      </c>
      <c r="Q593" t="str">
        <f>LEFT(N593,SEARCH("/",N593,1)-1)</f>
        <v>theater</v>
      </c>
      <c r="R593" t="str">
        <f>RIGHT(N593,LEN(N593)-SEARCH("/",N593,1))</f>
        <v>plays</v>
      </c>
      <c r="S593" s="14">
        <f>INT((((J593/60)/60)/24)+DATE(1970,1,1))</f>
        <v>42337</v>
      </c>
      <c r="T593" s="14">
        <f>INT((((I593/60)/60)/24)+DATE(1970,1,1))</f>
        <v>42374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9">
        <f>+E594/D594*100</f>
        <v>102.1</v>
      </c>
      <c r="P594" s="11">
        <f>AVERAGE(E594/L594)</f>
        <v>66.586956521739125</v>
      </c>
      <c r="Q594" t="str">
        <f>LEFT(N594,SEARCH("/",N594,1)-1)</f>
        <v>theater</v>
      </c>
      <c r="R594" t="str">
        <f>RIGHT(N594,LEN(N594)-SEARCH("/",N594,1))</f>
        <v>plays</v>
      </c>
      <c r="S594" s="14">
        <f>INT((((J594/60)/60)/24)+DATE(1970,1,1))</f>
        <v>41971</v>
      </c>
      <c r="T594" s="14">
        <f>INT((((I594/60)/60)/24)+DATE(1970,1,1))</f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9">
        <f>+E595/D595*100</f>
        <v>101.90833333333333</v>
      </c>
      <c r="P595" s="11">
        <f>AVERAGE(E595/L595)</f>
        <v>103.63559322033899</v>
      </c>
      <c r="Q595" t="str">
        <f>LEFT(N595,SEARCH("/",N595,1)-1)</f>
        <v>photography</v>
      </c>
      <c r="R595" t="str">
        <f>RIGHT(N595,LEN(N595)-SEARCH("/",N595,1))</f>
        <v>photobooks</v>
      </c>
      <c r="S595" s="14">
        <f>INT((((J595/60)/60)/24)+DATE(1970,1,1))</f>
        <v>42636</v>
      </c>
      <c r="T595" s="14">
        <f>INT((((I595/60)/60)/24)+DATE(1970,1,1))</f>
        <v>42666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9">
        <f>+E596/D596*100</f>
        <v>121.78</v>
      </c>
      <c r="P596" s="11">
        <f>AVERAGE(E596/L596)</f>
        <v>716.35294117647061</v>
      </c>
      <c r="Q596" t="str">
        <f>LEFT(N596,SEARCH("/",N596,1)-1)</f>
        <v>theater</v>
      </c>
      <c r="R596" t="str">
        <f>RIGHT(N596,LEN(N596)-SEARCH("/",N596,1))</f>
        <v>plays</v>
      </c>
      <c r="S596" s="14">
        <f>INT((((J596/60)/60)/24)+DATE(1970,1,1))</f>
        <v>42605</v>
      </c>
      <c r="T596" s="14">
        <f>INT((((I596/60)/60)/24)+DATE(1970,1,1))</f>
        <v>42634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8219</v>
      </c>
      <c r="G597" t="s">
        <v>8224</v>
      </c>
      <c r="H597" t="s">
        <v>8246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8269</v>
      </c>
      <c r="O597" s="9">
        <f>+E597/D597*100</f>
        <v>101.375</v>
      </c>
      <c r="P597" s="11">
        <f>AVERAGE(E597/L597)</f>
        <v>139.82758620689654</v>
      </c>
      <c r="Q597" t="str">
        <f>LEFT(N597,SEARCH("/",N597,1)-1)</f>
        <v>film &amp; video</v>
      </c>
      <c r="R597" t="str">
        <f>RIGHT(N597,LEN(N597)-SEARCH("/",N597,1))</f>
        <v>documentary</v>
      </c>
      <c r="S597" s="14">
        <f>INT((((J597/60)/60)/24)+DATE(1970,1,1))</f>
        <v>42163</v>
      </c>
      <c r="T597" s="14">
        <f>INT((((I597/60)/60)/24)+DATE(1970,1,1))</f>
        <v>42208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t="s">
        <v>8219</v>
      </c>
      <c r="G598" t="s">
        <v>8228</v>
      </c>
      <c r="H598" t="s">
        <v>8250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8303</v>
      </c>
      <c r="O598" s="9">
        <f>+E598/D598*100</f>
        <v>121.64999999999999</v>
      </c>
      <c r="P598" s="11">
        <f>AVERAGE(E598/L598)</f>
        <v>109.5945945945946</v>
      </c>
      <c r="Q598" t="str">
        <f>LEFT(N598,SEARCH("/",N598,1)-1)</f>
        <v>theater</v>
      </c>
      <c r="R598" t="str">
        <f>RIGHT(N598,LEN(N598)-SEARCH("/",N598,1))</f>
        <v>spaces</v>
      </c>
      <c r="S598" s="14">
        <f>INT((((J598/60)/60)/24)+DATE(1970,1,1))</f>
        <v>42654</v>
      </c>
      <c r="T598" s="14">
        <f>INT((((I598/60)/60)/24)+DATE(1970,1,1))</f>
        <v>42674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9">
        <f>+E599/D599*100</f>
        <v>121.10000000000001</v>
      </c>
      <c r="P599" s="11">
        <f>AVERAGE(E599/L599)</f>
        <v>55.806451612903224</v>
      </c>
      <c r="Q599" t="str">
        <f>LEFT(N599,SEARCH("/",N599,1)-1)</f>
        <v>technology</v>
      </c>
      <c r="R599" t="str">
        <f>RIGHT(N599,LEN(N599)-SEARCH("/",N599,1))</f>
        <v>hardware</v>
      </c>
      <c r="S599" s="14">
        <f>INT((((J599/60)/60)/24)+DATE(1970,1,1))</f>
        <v>41387</v>
      </c>
      <c r="T599" s="14">
        <f>INT((((I599/60)/60)/24)+DATE(1970,1,1))</f>
        <v>41417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9">
        <f>+E600/D600*100</f>
        <v>110.05454545454545</v>
      </c>
      <c r="P600" s="11">
        <f>AVERAGE(E600/L600)</f>
        <v>31.444155844155844</v>
      </c>
      <c r="Q600" t="str">
        <f>LEFT(N600,SEARCH("/",N600,1)-1)</f>
        <v>technology</v>
      </c>
      <c r="R600" t="str">
        <f>RIGHT(N600,LEN(N600)-SEARCH("/",N600,1))</f>
        <v>space exploration</v>
      </c>
      <c r="S600" s="14">
        <f>INT((((J600/60)/60)/24)+DATE(1970,1,1))</f>
        <v>41726</v>
      </c>
      <c r="T600" s="14">
        <f>INT((((I600/60)/60)/24)+DATE(1970,1,1))</f>
        <v>41758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9">
        <f>+E601/D601*100</f>
        <v>100.79166666666666</v>
      </c>
      <c r="P601" s="11">
        <f>AVERAGE(E601/L601)</f>
        <v>60.475000000000001</v>
      </c>
      <c r="Q601" t="str">
        <f>LEFT(N601,SEARCH("/",N601,1)-1)</f>
        <v>theater</v>
      </c>
      <c r="R601" t="str">
        <f>RIGHT(N601,LEN(N601)-SEARCH("/",N601,1))</f>
        <v>plays</v>
      </c>
      <c r="S601" s="14">
        <f>INT((((J601/60)/60)/24)+DATE(1970,1,1))</f>
        <v>42068</v>
      </c>
      <c r="T601" s="14">
        <f>INT((((I601/60)/60)/24)+DATE(1970,1,1))</f>
        <v>42098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9">
        <f>+E602/D602*100</f>
        <v>100.35000000000001</v>
      </c>
      <c r="P602" s="11">
        <f>AVERAGE(E602/L602)</f>
        <v>169.6056338028169</v>
      </c>
      <c r="Q602" t="str">
        <f>LEFT(N602,SEARCH("/",N602,1)-1)</f>
        <v>film &amp; video</v>
      </c>
      <c r="R602" t="str">
        <f>RIGHT(N602,LEN(N602)-SEARCH("/",N602,1))</f>
        <v>television</v>
      </c>
      <c r="S602" s="14">
        <f>INT((((J602/60)/60)/24)+DATE(1970,1,1))</f>
        <v>42324</v>
      </c>
      <c r="T602" s="14">
        <f>INT((((I602/60)/60)/24)+DATE(1970,1,1))</f>
        <v>42354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9">
        <f>+E603/D603*100</f>
        <v>120.4166</v>
      </c>
      <c r="P603" s="11">
        <f>AVERAGE(E603/L603)</f>
        <v>63.37715789473684</v>
      </c>
      <c r="Q603" t="str">
        <f>LEFT(N603,SEARCH("/",N603,1)-1)</f>
        <v>music</v>
      </c>
      <c r="R603" t="str">
        <f>RIGHT(N603,LEN(N603)-SEARCH("/",N603,1))</f>
        <v>metal</v>
      </c>
      <c r="S603" s="14">
        <f>INT((((J603/60)/60)/24)+DATE(1970,1,1))</f>
        <v>42607</v>
      </c>
      <c r="T603" s="14">
        <f>INT((((I603/60)/60)/24)+DATE(1970,1,1))</f>
        <v>42637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9">
        <f>+E604/D604*100</f>
        <v>100.24166666666667</v>
      </c>
      <c r="P604" s="11">
        <f>AVERAGE(E604/L604)</f>
        <v>171.84285714285716</v>
      </c>
      <c r="Q604" t="str">
        <f>LEFT(N604,SEARCH("/",N604,1)-1)</f>
        <v>film &amp; video</v>
      </c>
      <c r="R604" t="str">
        <f>RIGHT(N604,LEN(N604)-SEARCH("/",N604,1))</f>
        <v>television</v>
      </c>
      <c r="S604" s="14">
        <f>INT((((J604/60)/60)/24)+DATE(1970,1,1))</f>
        <v>41760</v>
      </c>
      <c r="T604" s="14">
        <f>INT((((I604/60)/60)/24)+DATE(1970,1,1))</f>
        <v>41806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9">
        <f>+E605/D605*100</f>
        <v>106.63570159857905</v>
      </c>
      <c r="P605" s="11">
        <f>AVERAGE(E605/L605)</f>
        <v>71.899281437125751</v>
      </c>
      <c r="Q605" t="str">
        <f>LEFT(N605,SEARCH("/",N605,1)-1)</f>
        <v>film &amp; video</v>
      </c>
      <c r="R605" t="str">
        <f>RIGHT(N605,LEN(N605)-SEARCH("/",N605,1))</f>
        <v>documentary</v>
      </c>
      <c r="S605" s="14">
        <f>INT((((J605/60)/60)/24)+DATE(1970,1,1))</f>
        <v>42760</v>
      </c>
      <c r="T605" s="14">
        <f>INT((((I605/60)/60)/24)+DATE(1970,1,1))</f>
        <v>42790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9">
        <f>+E606/D606*100</f>
        <v>150.01875000000001</v>
      </c>
      <c r="P606" s="11">
        <f>AVERAGE(E606/L606)</f>
        <v>55.82093023255814</v>
      </c>
      <c r="Q606" t="str">
        <f>LEFT(N606,SEARCH("/",N606,1)-1)</f>
        <v>photography</v>
      </c>
      <c r="R606" t="str">
        <f>RIGHT(N606,LEN(N606)-SEARCH("/",N606,1))</f>
        <v>photobooks</v>
      </c>
      <c r="S606" s="14">
        <f>INT((((J606/60)/60)/24)+DATE(1970,1,1))</f>
        <v>41806</v>
      </c>
      <c r="T606" s="14">
        <f>INT((((I606/60)/60)/24)+DATE(1970,1,1))</f>
        <v>41836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8219</v>
      </c>
      <c r="G607" t="s">
        <v>8224</v>
      </c>
      <c r="H607" t="s">
        <v>8246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8265</v>
      </c>
      <c r="O607" s="9">
        <f>+E607/D607*100</f>
        <v>100</v>
      </c>
      <c r="P607" s="11">
        <f>AVERAGE(E607/L607)</f>
        <v>137.93103448275863</v>
      </c>
      <c r="Q607" t="str">
        <f>LEFT(N607,SEARCH("/",N607,1)-1)</f>
        <v>film &amp; video</v>
      </c>
      <c r="R607" t="str">
        <f>RIGHT(N607,LEN(N607)-SEARCH("/",N607,1))</f>
        <v>television</v>
      </c>
      <c r="S607" s="14">
        <f>INT((((J607/60)/60)/24)+DATE(1970,1,1))</f>
        <v>42271</v>
      </c>
      <c r="T607" s="14">
        <f>INT((((I607/60)/60)/24)+DATE(1970,1,1))</f>
        <v>42301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8219</v>
      </c>
      <c r="G608" t="s">
        <v>8224</v>
      </c>
      <c r="H608" t="s">
        <v>8246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8269</v>
      </c>
      <c r="O608" s="9">
        <f>+E608/D608*100</f>
        <v>124.15933781686496</v>
      </c>
      <c r="P608" s="11">
        <f>AVERAGE(E608/L608)</f>
        <v>139.53488372093022</v>
      </c>
      <c r="Q608" t="str">
        <f>LEFT(N608,SEARCH("/",N608,1)-1)</f>
        <v>film &amp; video</v>
      </c>
      <c r="R608" t="str">
        <f>RIGHT(N608,LEN(N608)-SEARCH("/",N608,1))</f>
        <v>documentary</v>
      </c>
      <c r="S608" s="14">
        <f>INT((((J608/60)/60)/24)+DATE(1970,1,1))</f>
        <v>41837</v>
      </c>
      <c r="T608" s="14">
        <f>INT((((I608/60)/60)/24)+DATE(1970,1,1))</f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9">
        <f>+E609/D609*100</f>
        <v>100</v>
      </c>
      <c r="P609" s="11">
        <f>AVERAGE(E609/L609)</f>
        <v>1000</v>
      </c>
      <c r="Q609" t="str">
        <f>LEFT(N609,SEARCH("/",N609,1)-1)</f>
        <v>theater</v>
      </c>
      <c r="R609" t="str">
        <f>RIGHT(N609,LEN(N609)-SEARCH("/",N609,1))</f>
        <v>plays</v>
      </c>
      <c r="S609" s="14">
        <f>INT((((J609/60)/60)/24)+DATE(1970,1,1))</f>
        <v>41850</v>
      </c>
      <c r="T609" s="14">
        <f>INT((((I609/60)/60)/24)+DATE(1970,1,1))</f>
        <v>41895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9">
        <f>+E610/D610*100</f>
        <v>119.98010000000001</v>
      </c>
      <c r="P610" s="11">
        <f>AVERAGE(E610/L610)</f>
        <v>64.160481283422456</v>
      </c>
      <c r="Q610" t="str">
        <f>LEFT(N610,SEARCH("/",N610,1)-1)</f>
        <v>theater</v>
      </c>
      <c r="R610" t="str">
        <f>RIGHT(N610,LEN(N610)-SEARCH("/",N610,1))</f>
        <v>spaces</v>
      </c>
      <c r="S610" s="14">
        <f>INT((((J610/60)/60)/24)+DATE(1970,1,1))</f>
        <v>42255</v>
      </c>
      <c r="T610" s="14">
        <f>INT((((I610/60)/60)/24)+DATE(1970,1,1))</f>
        <v>42285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9">
        <f>+E611/D611*100</f>
        <v>141.08235294117648</v>
      </c>
      <c r="P611" s="11">
        <f>AVERAGE(E611/L611)</f>
        <v>57.932367149758456</v>
      </c>
      <c r="Q611" t="str">
        <f>LEFT(N611,SEARCH("/",N611,1)-1)</f>
        <v>games</v>
      </c>
      <c r="R611" t="str">
        <f>RIGHT(N611,LEN(N611)-SEARCH("/",N611,1))</f>
        <v>tabletop games</v>
      </c>
      <c r="S611" s="14">
        <f>INT((((J611/60)/60)/24)+DATE(1970,1,1))</f>
        <v>40936</v>
      </c>
      <c r="T611" s="14">
        <f>INT((((I611/60)/60)/24)+DATE(1970,1,1))</f>
        <v>40966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9">
        <f>+E612/D612*100</f>
        <v>11.943</v>
      </c>
      <c r="P612" s="11">
        <f>AVERAGE(E612/L612)</f>
        <v>314.28947368421052</v>
      </c>
      <c r="Q612" t="str">
        <f>LEFT(N612,SEARCH("/",N612,1)-1)</f>
        <v>film &amp; video</v>
      </c>
      <c r="R612" t="str">
        <f>RIGHT(N612,LEN(N612)-SEARCH("/",N612,1))</f>
        <v>drama</v>
      </c>
      <c r="S612" s="14">
        <f>INT((((J612/60)/60)/24)+DATE(1970,1,1))</f>
        <v>41970</v>
      </c>
      <c r="T612" s="14">
        <f>INT((((I612/60)/60)/24)+DATE(1970,1,1))</f>
        <v>42001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9">
        <f>+E613/D613*100</f>
        <v>39.743333333333339</v>
      </c>
      <c r="P613" s="11">
        <f>AVERAGE(E613/L613)</f>
        <v>78.440789473684205</v>
      </c>
      <c r="Q613" t="str">
        <f>LEFT(N613,SEARCH("/",N613,1)-1)</f>
        <v>photography</v>
      </c>
      <c r="R613" t="str">
        <f>RIGHT(N613,LEN(N613)-SEARCH("/",N613,1))</f>
        <v>photobooks</v>
      </c>
      <c r="S613" s="14">
        <f>INT((((J613/60)/60)/24)+DATE(1970,1,1))</f>
        <v>42493</v>
      </c>
      <c r="T613" s="14">
        <f>INT((((I613/60)/60)/24)+DATE(1970,1,1))</f>
        <v>42553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9">
        <f>+E614/D614*100</f>
        <v>118.8</v>
      </c>
      <c r="P614" s="11">
        <f>AVERAGE(E614/L614)</f>
        <v>125.05263157894737</v>
      </c>
      <c r="Q614" t="str">
        <f>LEFT(N614,SEARCH("/",N614,1)-1)</f>
        <v>theater</v>
      </c>
      <c r="R614" t="str">
        <f>RIGHT(N614,LEN(N614)-SEARCH("/",N614,1))</f>
        <v>plays</v>
      </c>
      <c r="S614" s="14">
        <f>INT((((J614/60)/60)/24)+DATE(1970,1,1))</f>
        <v>41989</v>
      </c>
      <c r="T614" s="14">
        <f>INT((((I614/60)/60)/24)+DATE(1970,1,1))</f>
        <v>42006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9">
        <f>+E615/D615*100</f>
        <v>39.426666666666662</v>
      </c>
      <c r="P615" s="11">
        <f>AVERAGE(E615/L615)</f>
        <v>788.5333333333333</v>
      </c>
      <c r="Q615" t="str">
        <f>LEFT(N615,SEARCH("/",N615,1)-1)</f>
        <v>technology</v>
      </c>
      <c r="R615" t="str">
        <f>RIGHT(N615,LEN(N615)-SEARCH("/",N615,1))</f>
        <v>wearables</v>
      </c>
      <c r="S615" s="14">
        <f>INT((((J615/60)/60)/24)+DATE(1970,1,1))</f>
        <v>41984</v>
      </c>
      <c r="T615" s="14">
        <f>INT((((I615/60)/60)/24)+DATE(1970,1,1))</f>
        <v>42018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9">
        <f>+E616/D616*100</f>
        <v>118.05000000000001</v>
      </c>
      <c r="P616" s="11">
        <f>AVERAGE(E616/L616)</f>
        <v>131.16666666666666</v>
      </c>
      <c r="Q616" t="str">
        <f>LEFT(N616,SEARCH("/",N616,1)-1)</f>
        <v>music</v>
      </c>
      <c r="R616" t="str">
        <f>RIGHT(N616,LEN(N616)-SEARCH("/",N616,1))</f>
        <v>rock</v>
      </c>
      <c r="S616" s="14">
        <f>INT((((J616/60)/60)/24)+DATE(1970,1,1))</f>
        <v>41988</v>
      </c>
      <c r="T616" s="14">
        <f>INT((((I616/60)/60)/24)+DATE(1970,1,1))</f>
        <v>42028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9">
        <f>+E617/D617*100</f>
        <v>146.88749999999999</v>
      </c>
      <c r="P617" s="11">
        <f>AVERAGE(E617/L617)</f>
        <v>42.886861313868614</v>
      </c>
      <c r="Q617" t="str">
        <f>LEFT(N617,SEARCH("/",N617,1)-1)</f>
        <v>technology</v>
      </c>
      <c r="R617" t="str">
        <f>RIGHT(N617,LEN(N617)-SEARCH("/",N617,1))</f>
        <v>wearables</v>
      </c>
      <c r="S617" s="14">
        <f>INT((((J617/60)/60)/24)+DATE(1970,1,1))</f>
        <v>42045</v>
      </c>
      <c r="T617" s="14">
        <f>INT((((I617/60)/60)/24)+DATE(1970,1,1))</f>
        <v>42075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9">
        <f>+E618/D618*100</f>
        <v>100.08673425918037</v>
      </c>
      <c r="P618" s="11">
        <f>AVERAGE(E618/L618)</f>
        <v>93.977440000000001</v>
      </c>
      <c r="Q618" t="str">
        <f>LEFT(N618,SEARCH("/",N618,1)-1)</f>
        <v>theater</v>
      </c>
      <c r="R618" t="str">
        <f>RIGHT(N618,LEN(N618)-SEARCH("/",N618,1))</f>
        <v>plays</v>
      </c>
      <c r="S618" s="14">
        <f>INT((((J618/60)/60)/24)+DATE(1970,1,1))</f>
        <v>41826</v>
      </c>
      <c r="T618" s="14">
        <f>INT((((I618/60)/60)/24)+DATE(1970,1,1))</f>
        <v>41859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9">
        <f>+E619/D619*100</f>
        <v>234.90000000000003</v>
      </c>
      <c r="P619" s="11">
        <f>AVERAGE(E619/L619)</f>
        <v>64.180327868852459</v>
      </c>
      <c r="Q619" t="str">
        <f>LEFT(N619,SEARCH("/",N619,1)-1)</f>
        <v>technology</v>
      </c>
      <c r="R619" t="str">
        <f>RIGHT(N619,LEN(N619)-SEARCH("/",N619,1))</f>
        <v>hardware</v>
      </c>
      <c r="S619" s="14">
        <f>INT((((J619/60)/60)/24)+DATE(1970,1,1))</f>
        <v>42010</v>
      </c>
      <c r="T619" s="14">
        <f>INT((((I619/60)/60)/24)+DATE(1970,1,1))</f>
        <v>42040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9">
        <f>+E620/D620*100</f>
        <v>1174.49</v>
      </c>
      <c r="P620" s="11">
        <f>AVERAGE(E620/L620)</f>
        <v>81.561805555555551</v>
      </c>
      <c r="Q620" t="str">
        <f>LEFT(N620,SEARCH("/",N620,1)-1)</f>
        <v>games</v>
      </c>
      <c r="R620" t="str">
        <f>RIGHT(N620,LEN(N620)-SEARCH("/",N620,1))</f>
        <v>tabletop games</v>
      </c>
      <c r="S620" s="14">
        <f>INT((((J620/60)/60)/24)+DATE(1970,1,1))</f>
        <v>42202</v>
      </c>
      <c r="T620" s="14">
        <f>INT((((I620/60)/60)/24)+DATE(1970,1,1))</f>
        <v>42232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9">
        <f>+E621/D621*100</f>
        <v>117.27000000000001</v>
      </c>
      <c r="P621" s="11">
        <f>AVERAGE(E621/L621)</f>
        <v>45.988235294117644</v>
      </c>
      <c r="Q621" t="str">
        <f>LEFT(N621,SEARCH("/",N621,1)-1)</f>
        <v>music</v>
      </c>
      <c r="R621" t="str">
        <f>RIGHT(N621,LEN(N621)-SEARCH("/",N621,1))</f>
        <v>electronic music</v>
      </c>
      <c r="S621" s="14">
        <f>INT((((J621/60)/60)/24)+DATE(1970,1,1))</f>
        <v>42755</v>
      </c>
      <c r="T621" s="14">
        <f>INT((((I621/60)/60)/24)+DATE(1970,1,1))</f>
        <v>42800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9">
        <f>+E622/D622*100</f>
        <v>7.7886666666666677</v>
      </c>
      <c r="P622" s="11">
        <f>AVERAGE(E622/L622)</f>
        <v>292.07499999999999</v>
      </c>
      <c r="Q622" t="str">
        <f>LEFT(N622,SEARCH("/",N622,1)-1)</f>
        <v>technology</v>
      </c>
      <c r="R622" t="str">
        <f>RIGHT(N622,LEN(N622)-SEARCH("/",N622,1))</f>
        <v>wearables</v>
      </c>
      <c r="S622" s="14">
        <f>INT((((J622/60)/60)/24)+DATE(1970,1,1))</f>
        <v>41926</v>
      </c>
      <c r="T622" s="14">
        <f>INT((((I622/60)/60)/24)+DATE(1970,1,1))</f>
        <v>41956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9">
        <f>+E623/D623*100</f>
        <v>116.56</v>
      </c>
      <c r="P623" s="11">
        <f>AVERAGE(E623/L623)</f>
        <v>40.755244755244753</v>
      </c>
      <c r="Q623" t="str">
        <f>LEFT(N623,SEARCH("/",N623,1)-1)</f>
        <v>film &amp; video</v>
      </c>
      <c r="R623" t="str">
        <f>RIGHT(N623,LEN(N623)-SEARCH("/",N623,1))</f>
        <v>documentary</v>
      </c>
      <c r="S623" s="14">
        <f>INT((((J623/60)/60)/24)+DATE(1970,1,1))</f>
        <v>41890</v>
      </c>
      <c r="T623" s="14">
        <f>INT((((I623/60)/60)/24)+DATE(1970,1,1))</f>
        <v>41920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9">
        <f>+E624/D624*100</f>
        <v>155.33333333333331</v>
      </c>
      <c r="P624" s="11">
        <f>AVERAGE(E624/L624)</f>
        <v>112.01923076923077</v>
      </c>
      <c r="Q624" t="str">
        <f>LEFT(N624,SEARCH("/",N624,1)-1)</f>
        <v>music</v>
      </c>
      <c r="R624" t="str">
        <f>RIGHT(N624,LEN(N624)-SEARCH("/",N624,1))</f>
        <v>rock</v>
      </c>
      <c r="S624" s="14">
        <f>INT((((J624/60)/60)/24)+DATE(1970,1,1))</f>
        <v>41135</v>
      </c>
      <c r="T624" s="14">
        <f>INT((((I624/60)/60)/24)+DATE(1970,1,1))</f>
        <v>41163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9">
        <f>+E625/D625*100</f>
        <v>136.85882352941178</v>
      </c>
      <c r="P625" s="11">
        <f>AVERAGE(E625/L625)</f>
        <v>63.917582417582416</v>
      </c>
      <c r="Q625" t="str">
        <f>LEFT(N625,SEARCH("/",N625,1)-1)</f>
        <v>film &amp; video</v>
      </c>
      <c r="R625" t="str">
        <f>RIGHT(N625,LEN(N625)-SEARCH("/",N625,1))</f>
        <v>television</v>
      </c>
      <c r="S625" s="14">
        <f>INT((((J625/60)/60)/24)+DATE(1970,1,1))</f>
        <v>42177</v>
      </c>
      <c r="T625" s="14">
        <f>INT((((I625/60)/60)/24)+DATE(1970,1,1))</f>
        <v>42208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9">
        <f>+E626/D626*100</f>
        <v>116.21</v>
      </c>
      <c r="P626" s="11">
        <f>AVERAGE(E626/L626)</f>
        <v>223.48076923076923</v>
      </c>
      <c r="Q626" t="str">
        <f>LEFT(N626,SEARCH("/",N626,1)-1)</f>
        <v>film &amp; video</v>
      </c>
      <c r="R626" t="str">
        <f>RIGHT(N626,LEN(N626)-SEARCH("/",N626,1))</f>
        <v>television</v>
      </c>
      <c r="S626" s="14">
        <f>INT((((J626/60)/60)/24)+DATE(1970,1,1))</f>
        <v>41807</v>
      </c>
      <c r="T626" s="14">
        <f>INT((((I626/60)/60)/24)+DATE(1970,1,1))</f>
        <v>41837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9">
        <f>+E627/D627*100</f>
        <v>41.407142857142858</v>
      </c>
      <c r="P627" s="11">
        <f>AVERAGE(E627/L627)</f>
        <v>120.77083333333333</v>
      </c>
      <c r="Q627" t="str">
        <f>LEFT(N627,SEARCH("/",N627,1)-1)</f>
        <v>photography</v>
      </c>
      <c r="R627" t="str">
        <f>RIGHT(N627,LEN(N627)-SEARCH("/",N627,1))</f>
        <v>photobooks</v>
      </c>
      <c r="S627" s="14">
        <f>INT((((J627/60)/60)/24)+DATE(1970,1,1))</f>
        <v>42742</v>
      </c>
      <c r="T627" s="14">
        <f>INT((((I627/60)/60)/24)+DATE(1970,1,1))</f>
        <v>42777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9">
        <f>+E628/D628*100</f>
        <v>115.7092</v>
      </c>
      <c r="P628" s="11">
        <f>AVERAGE(E628/L628)</f>
        <v>84.459270072992695</v>
      </c>
      <c r="Q628" t="str">
        <f>LEFT(N628,SEARCH("/",N628,1)-1)</f>
        <v>technology</v>
      </c>
      <c r="R628" t="str">
        <f>RIGHT(N628,LEN(N628)-SEARCH("/",N628,1))</f>
        <v>hardware</v>
      </c>
      <c r="S628" s="14">
        <f>INT((((J628/60)/60)/24)+DATE(1970,1,1))</f>
        <v>40347</v>
      </c>
      <c r="T628" s="14">
        <f>INT((((I628/60)/60)/24)+DATE(1970,1,1))</f>
        <v>40414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9">
        <f>+E629/D629*100</f>
        <v>144.31375</v>
      </c>
      <c r="P629" s="11">
        <f>AVERAGE(E629/L629)</f>
        <v>40.795406360424032</v>
      </c>
      <c r="Q629" t="str">
        <f>LEFT(N629,SEARCH("/",N629,1)-1)</f>
        <v>food</v>
      </c>
      <c r="R629" t="str">
        <f>RIGHT(N629,LEN(N629)-SEARCH("/",N629,1))</f>
        <v>small batch</v>
      </c>
      <c r="S629" s="14">
        <f>INT((((J629/60)/60)/24)+DATE(1970,1,1))</f>
        <v>41839</v>
      </c>
      <c r="T629" s="14">
        <f>INT((((I629/60)/60)/24)+DATE(1970,1,1))</f>
        <v>41869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9">
        <f>+E630/D630*100</f>
        <v>115.45</v>
      </c>
      <c r="P630" s="11">
        <f>AVERAGE(E630/L630)</f>
        <v>62.06989247311828</v>
      </c>
      <c r="Q630" t="str">
        <f>LEFT(N630,SEARCH("/",N630,1)-1)</f>
        <v>food</v>
      </c>
      <c r="R630" t="str">
        <f>RIGHT(N630,LEN(N630)-SEARCH("/",N630,1))</f>
        <v>small batch</v>
      </c>
      <c r="S630" s="14">
        <f>INT((((J630/60)/60)/24)+DATE(1970,1,1))</f>
        <v>42779</v>
      </c>
      <c r="T630" s="14">
        <f>INT((((I630/60)/60)/24)+DATE(1970,1,1))</f>
        <v>42799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9">
        <f>+E631/D631*100</f>
        <v>153.73333333333335</v>
      </c>
      <c r="P631" s="11">
        <f>AVERAGE(E631/L631)</f>
        <v>110.86538461538461</v>
      </c>
      <c r="Q631" t="str">
        <f>LEFT(N631,SEARCH("/",N631,1)-1)</f>
        <v>theater</v>
      </c>
      <c r="R631" t="str">
        <f>RIGHT(N631,LEN(N631)-SEARCH("/",N631,1))</f>
        <v>plays</v>
      </c>
      <c r="S631" s="14">
        <f>INT((((J631/60)/60)/24)+DATE(1970,1,1))</f>
        <v>42134</v>
      </c>
      <c r="T631" s="14">
        <f>INT((((I631/60)/60)/24)+DATE(1970,1,1))</f>
        <v>42155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9">
        <f>+E632/D632*100</f>
        <v>100</v>
      </c>
      <c r="P632" s="11">
        <f>AVERAGE(E632/L632)</f>
        <v>136.9047619047619</v>
      </c>
      <c r="Q632" t="str">
        <f>LEFT(N632,SEARCH("/",N632,1)-1)</f>
        <v>technology</v>
      </c>
      <c r="R632" t="str">
        <f>RIGHT(N632,LEN(N632)-SEARCH("/",N632,1))</f>
        <v>space exploration</v>
      </c>
      <c r="S632" s="14">
        <f>INT((((J632/60)/60)/24)+DATE(1970,1,1))</f>
        <v>42037</v>
      </c>
      <c r="T632" s="14">
        <f>INT((((I632/60)/60)/24)+DATE(1970,1,1))</f>
        <v>42072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9">
        <f>+E633/D633*100</f>
        <v>114.72</v>
      </c>
      <c r="P633" s="11">
        <f>AVERAGE(E633/L633)</f>
        <v>67.881656804733723</v>
      </c>
      <c r="Q633" t="str">
        <f>LEFT(N633,SEARCH("/",N633,1)-1)</f>
        <v>music</v>
      </c>
      <c r="R633" t="str">
        <f>RIGHT(N633,LEN(N633)-SEARCH("/",N633,1))</f>
        <v>rock</v>
      </c>
      <c r="S633" s="14">
        <f>INT((((J633/60)/60)/24)+DATE(1970,1,1))</f>
        <v>40933</v>
      </c>
      <c r="T633" s="14">
        <f>INT((((I633/60)/60)/24)+DATE(1970,1,1))</f>
        <v>40993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9">
        <f>+E634/D634*100</f>
        <v>5.7334999999999994</v>
      </c>
      <c r="P634" s="11">
        <f>AVERAGE(E634/L634)</f>
        <v>603.52631578947364</v>
      </c>
      <c r="Q634" t="str">
        <f>LEFT(N634,SEARCH("/",N634,1)-1)</f>
        <v>technology</v>
      </c>
      <c r="R634" t="str">
        <f>RIGHT(N634,LEN(N634)-SEARCH("/",N634,1))</f>
        <v>wearables</v>
      </c>
      <c r="S634" s="14">
        <f>INT((((J634/60)/60)/24)+DATE(1970,1,1))</f>
        <v>42520</v>
      </c>
      <c r="T634" s="14">
        <f>INT((((I634/60)/60)/24)+DATE(1970,1,1))</f>
        <v>42572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9">
        <f>+E635/D635*100</f>
        <v>114.5</v>
      </c>
      <c r="P635" s="11">
        <f>AVERAGE(E635/L635)</f>
        <v>184.67741935483872</v>
      </c>
      <c r="Q635" t="str">
        <f>LEFT(N635,SEARCH("/",N635,1)-1)</f>
        <v>theater</v>
      </c>
      <c r="R635" t="str">
        <f>RIGHT(N635,LEN(N635)-SEARCH("/",N635,1))</f>
        <v>plays</v>
      </c>
      <c r="S635" s="14">
        <f>INT((((J635/60)/60)/24)+DATE(1970,1,1))</f>
        <v>42494</v>
      </c>
      <c r="T635" s="14">
        <f>INT((((I635/60)/60)/24)+DATE(1970,1,1))</f>
        <v>42524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9">
        <f>+E636/D636*100</f>
        <v>5.0808888888888886</v>
      </c>
      <c r="P636" s="11">
        <f>AVERAGE(E636/L636)</f>
        <v>1270.2222222222222</v>
      </c>
      <c r="Q636" t="str">
        <f>LEFT(N636,SEARCH("/",N636,1)-1)</f>
        <v>theater</v>
      </c>
      <c r="R636" t="str">
        <f>RIGHT(N636,LEN(N636)-SEARCH("/",N636,1))</f>
        <v>spaces</v>
      </c>
      <c r="S636" s="14">
        <f>INT((((J636/60)/60)/24)+DATE(1970,1,1))</f>
        <v>42065</v>
      </c>
      <c r="T636" s="14">
        <f>INT((((I636/60)/60)/24)+DATE(1970,1,1))</f>
        <v>42125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9">
        <f>+E637/D637*100</f>
        <v>134.44929411764704</v>
      </c>
      <c r="P637" s="11">
        <f>AVERAGE(E637/L637)</f>
        <v>23.808729166666669</v>
      </c>
      <c r="Q637" t="str">
        <f>LEFT(N637,SEARCH("/",N637,1)-1)</f>
        <v>games</v>
      </c>
      <c r="R637" t="str">
        <f>RIGHT(N637,LEN(N637)-SEARCH("/",N637,1))</f>
        <v>tabletop games</v>
      </c>
      <c r="S637" s="14">
        <f>INT((((J637/60)/60)/24)+DATE(1970,1,1))</f>
        <v>41846</v>
      </c>
      <c r="T637" s="14">
        <f>INT((((I637/60)/60)/24)+DATE(1970,1,1))</f>
        <v>41867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9">
        <f>+E638/D638*100</f>
        <v>113.85000000000001</v>
      </c>
      <c r="P638" s="11">
        <f>AVERAGE(E638/L638)</f>
        <v>72.056962025316452</v>
      </c>
      <c r="Q638" t="str">
        <f>LEFT(N638,SEARCH("/",N638,1)-1)</f>
        <v>music</v>
      </c>
      <c r="R638" t="str">
        <f>RIGHT(N638,LEN(N638)-SEARCH("/",N638,1))</f>
        <v>rock</v>
      </c>
      <c r="S638" s="14">
        <f>INT((((J638/60)/60)/24)+DATE(1970,1,1))</f>
        <v>42640</v>
      </c>
      <c r="T638" s="14">
        <f>INT((((I638/60)/60)/24)+DATE(1970,1,1))</f>
        <v>42670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9">
        <f>+E639/D639*100</f>
        <v>146.12318374694613</v>
      </c>
      <c r="P639" s="11">
        <f>AVERAGE(E639/L639)</f>
        <v>98.817391304347822</v>
      </c>
      <c r="Q639" t="str">
        <f>LEFT(N639,SEARCH("/",N639,1)-1)</f>
        <v>music</v>
      </c>
      <c r="R639" t="str">
        <f>RIGHT(N639,LEN(N639)-SEARCH("/",N639,1))</f>
        <v>indie rock</v>
      </c>
      <c r="S639" s="14">
        <f>INT((((J639/60)/60)/24)+DATE(1970,1,1))</f>
        <v>41192</v>
      </c>
      <c r="T639" s="14">
        <f>INT((((I639/60)/60)/24)+DATE(1970,1,1))</f>
        <v>41222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9">
        <f>+E640/D640*100</f>
        <v>113.63000000000001</v>
      </c>
      <c r="P640" s="11">
        <f>AVERAGE(E640/L640)</f>
        <v>88.7734375</v>
      </c>
      <c r="Q640" t="str">
        <f>LEFT(N640,SEARCH("/",N640,1)-1)</f>
        <v>theater</v>
      </c>
      <c r="R640" t="str">
        <f>RIGHT(N640,LEN(N640)-SEARCH("/",N640,1))</f>
        <v>plays</v>
      </c>
      <c r="S640" s="14">
        <f>INT((((J640/60)/60)/24)+DATE(1970,1,1))</f>
        <v>42233</v>
      </c>
      <c r="T640" s="14">
        <f>INT((((I640/60)/60)/24)+DATE(1970,1,1))</f>
        <v>42263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9">
        <f>+E641/D641*100</f>
        <v>126.14444444444443</v>
      </c>
      <c r="P641" s="11">
        <f>AVERAGE(E641/L641)</f>
        <v>61.701086956521742</v>
      </c>
      <c r="Q641" t="str">
        <f>LEFT(N641,SEARCH("/",N641,1)-1)</f>
        <v>music</v>
      </c>
      <c r="R641" t="str">
        <f>RIGHT(N641,LEN(N641)-SEARCH("/",N641,1))</f>
        <v>rock</v>
      </c>
      <c r="S641" s="14">
        <f>INT((((J641/60)/60)/24)+DATE(1970,1,1))</f>
        <v>41889</v>
      </c>
      <c r="T641" s="14">
        <f>INT((((I641/60)/60)/24)+DATE(1970,1,1))</f>
        <v>41919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9">
        <f>+E642/D642*100</f>
        <v>315.13888888888891</v>
      </c>
      <c r="P642" s="11">
        <f>AVERAGE(E642/L642)</f>
        <v>105.04629629629629</v>
      </c>
      <c r="Q642" t="str">
        <f>LEFT(N642,SEARCH("/",N642,1)-1)</f>
        <v>publishing</v>
      </c>
      <c r="R642" t="str">
        <f>RIGHT(N642,LEN(N642)-SEARCH("/",N642,1))</f>
        <v>nonfiction</v>
      </c>
      <c r="S642" s="14">
        <f>INT((((J642/60)/60)/24)+DATE(1970,1,1))</f>
        <v>41579</v>
      </c>
      <c r="T642" s="14">
        <f>INT((((I642/60)/60)/24)+DATE(1970,1,1))</f>
        <v>41599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9">
        <f>+E643/D643*100</f>
        <v>119.32315789473684</v>
      </c>
      <c r="P643" s="11">
        <f>AVERAGE(E643/L643)</f>
        <v>50.157964601769912</v>
      </c>
      <c r="Q643" t="str">
        <f>LEFT(N643,SEARCH("/",N643,1)-1)</f>
        <v>theater</v>
      </c>
      <c r="R643" t="str">
        <f>RIGHT(N643,LEN(N643)-SEARCH("/",N643,1))</f>
        <v>plays</v>
      </c>
      <c r="S643" s="14">
        <f>INT((((J643/60)/60)/24)+DATE(1970,1,1))</f>
        <v>41778</v>
      </c>
      <c r="T643" s="14">
        <f>INT((((I643/60)/60)/24)+DATE(1970,1,1))</f>
        <v>41810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9">
        <f>+E644/D644*100</f>
        <v>286.65822784810126</v>
      </c>
      <c r="P644" s="11">
        <f>AVERAGE(E644/L644)</f>
        <v>41.782287822878232</v>
      </c>
      <c r="Q644" t="str">
        <f>LEFT(N644,SEARCH("/",N644,1)-1)</f>
        <v>games</v>
      </c>
      <c r="R644" t="str">
        <f>RIGHT(N644,LEN(N644)-SEARCH("/",N644,1))</f>
        <v>tabletop games</v>
      </c>
      <c r="S644" s="14">
        <f>INT((((J644/60)/60)/24)+DATE(1970,1,1))</f>
        <v>42467</v>
      </c>
      <c r="T644" s="14">
        <f>INT((((I644/60)/60)/24)+DATE(1970,1,1))</f>
        <v>42497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9">
        <f>+E645/D645*100</f>
        <v>112.92</v>
      </c>
      <c r="P645" s="11">
        <f>AVERAGE(E645/L645)</f>
        <v>48.051063829787232</v>
      </c>
      <c r="Q645" t="str">
        <f>LEFT(N645,SEARCH("/",N645,1)-1)</f>
        <v>film &amp; video</v>
      </c>
      <c r="R645" t="str">
        <f>RIGHT(N645,LEN(N645)-SEARCH("/",N645,1))</f>
        <v>documentary</v>
      </c>
      <c r="S645" s="14">
        <f>INT((((J645/60)/60)/24)+DATE(1970,1,1))</f>
        <v>40332</v>
      </c>
      <c r="T645" s="14">
        <f>INT((((I645/60)/60)/24)+DATE(1970,1,1))</f>
        <v>40412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9">
        <f>+E646/D646*100</f>
        <v>149.74666666666667</v>
      </c>
      <c r="P646" s="11">
        <f>AVERAGE(E646/L646)</f>
        <v>160.44285714285715</v>
      </c>
      <c r="Q646" t="str">
        <f>LEFT(N646,SEARCH("/",N646,1)-1)</f>
        <v>technology</v>
      </c>
      <c r="R646" t="str">
        <f>RIGHT(N646,LEN(N646)-SEARCH("/",N646,1))</f>
        <v>hardware</v>
      </c>
      <c r="S646" s="14">
        <f>INT((((J646/60)/60)/24)+DATE(1970,1,1))</f>
        <v>41689</v>
      </c>
      <c r="T646" s="14">
        <f>INT((((I646/60)/60)/24)+DATE(1970,1,1))</f>
        <v>41749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9">
        <f>+E647/D647*100</f>
        <v>112.30249999999999</v>
      </c>
      <c r="P647" s="11">
        <f>AVERAGE(E647/L647)</f>
        <v>181.13306451612902</v>
      </c>
      <c r="Q647" t="str">
        <f>LEFT(N647,SEARCH("/",N647,1)-1)</f>
        <v>film &amp; video</v>
      </c>
      <c r="R647" t="str">
        <f>RIGHT(N647,LEN(N647)-SEARCH("/",N647,1))</f>
        <v>documentary</v>
      </c>
      <c r="S647" s="14">
        <f>INT((((J647/60)/60)/24)+DATE(1970,1,1))</f>
        <v>41745</v>
      </c>
      <c r="T647" s="14">
        <f>INT((((I647/60)/60)/24)+DATE(1970,1,1))</f>
        <v>41776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9">
        <f>+E648/D648*100</f>
        <v>0.8417399858735245</v>
      </c>
      <c r="P648" s="11">
        <f>AVERAGE(E648/L648)</f>
        <v>415.77777777777777</v>
      </c>
      <c r="Q648" t="str">
        <f>LEFT(N648,SEARCH("/",N648,1)-1)</f>
        <v>theater</v>
      </c>
      <c r="R648" t="str">
        <f>RIGHT(N648,LEN(N648)-SEARCH("/",N648,1))</f>
        <v>spaces</v>
      </c>
      <c r="S648" s="14">
        <f>INT((((J648/60)/60)/24)+DATE(1970,1,1))</f>
        <v>42055</v>
      </c>
      <c r="T648" s="14">
        <f>INT((((I648/60)/60)/24)+DATE(1970,1,1))</f>
        <v>42085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9">
        <f>+E649/D649*100</f>
        <v>280.375</v>
      </c>
      <c r="P649" s="11">
        <f>AVERAGE(E649/L649)</f>
        <v>81.268115942028984</v>
      </c>
      <c r="Q649" t="str">
        <f>LEFT(N649,SEARCH("/",N649,1)-1)</f>
        <v>photography</v>
      </c>
      <c r="R649" t="str">
        <f>RIGHT(N649,LEN(N649)-SEARCH("/",N649,1))</f>
        <v>photobooks</v>
      </c>
      <c r="S649" s="14">
        <f>INT((((J649/60)/60)/24)+DATE(1970,1,1))</f>
        <v>42430</v>
      </c>
      <c r="T649" s="14">
        <f>INT((((I649/60)/60)/24)+DATE(1970,1,1))</f>
        <v>42461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9">
        <f>+E650/D650*100</f>
        <v>111.75999999999999</v>
      </c>
      <c r="P650" s="11">
        <f>AVERAGE(E650/L650)</f>
        <v>79.262411347517727</v>
      </c>
      <c r="Q650" t="str">
        <f>LEFT(N650,SEARCH("/",N650,1)-1)</f>
        <v>music</v>
      </c>
      <c r="R650" t="str">
        <f>RIGHT(N650,LEN(N650)-SEARCH("/",N650,1))</f>
        <v>electronic music</v>
      </c>
      <c r="S650" s="14">
        <f>INT((((J650/60)/60)/24)+DATE(1970,1,1))</f>
        <v>42044</v>
      </c>
      <c r="T650" s="14">
        <f>INT((((I650/60)/60)/24)+DATE(1970,1,1))</f>
        <v>42098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9">
        <f>+E651/D651*100</f>
        <v>111.60000000000001</v>
      </c>
      <c r="P651" s="11">
        <f>AVERAGE(E651/L651)</f>
        <v>73.907284768211923</v>
      </c>
      <c r="Q651" t="str">
        <f>LEFT(N651,SEARCH("/",N651,1)-1)</f>
        <v>music</v>
      </c>
      <c r="R651" t="str">
        <f>RIGHT(N651,LEN(N651)-SEARCH("/",N651,1))</f>
        <v>rock</v>
      </c>
      <c r="S651" s="14">
        <f>INT((((J651/60)/60)/24)+DATE(1970,1,1))</f>
        <v>42130</v>
      </c>
      <c r="T651" s="14">
        <f>INT((((I651/60)/60)/24)+DATE(1970,1,1))</f>
        <v>42160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9">
        <f>+E652/D652*100</f>
        <v>111.22000000000001</v>
      </c>
      <c r="P652" s="11">
        <f>AVERAGE(E652/L652)</f>
        <v>57.626943005181346</v>
      </c>
      <c r="Q652" t="str">
        <f>LEFT(N652,SEARCH("/",N652,1)-1)</f>
        <v>theater</v>
      </c>
      <c r="R652" t="str">
        <f>RIGHT(N652,LEN(N652)-SEARCH("/",N652,1))</f>
        <v>plays</v>
      </c>
      <c r="S652" s="14">
        <f>INT((((J652/60)/60)/24)+DATE(1970,1,1))</f>
        <v>42230</v>
      </c>
      <c r="T652" s="14">
        <f>INT((((I652/60)/60)/24)+DATE(1970,1,1))</f>
        <v>42259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9">
        <f>+E653/D653*100</f>
        <v>110.9423</v>
      </c>
      <c r="P653" s="11">
        <f>AVERAGE(E653/L653)</f>
        <v>62.327134831460668</v>
      </c>
      <c r="Q653" t="str">
        <f>LEFT(N653,SEARCH("/",N653,1)-1)</f>
        <v>film &amp; video</v>
      </c>
      <c r="R653" t="str">
        <f>RIGHT(N653,LEN(N653)-SEARCH("/",N653,1))</f>
        <v>shorts</v>
      </c>
      <c r="S653" s="14">
        <f>INT((((J653/60)/60)/24)+DATE(1970,1,1))</f>
        <v>40786</v>
      </c>
      <c r="T653" s="14">
        <f>INT((((I653/60)/60)/24)+DATE(1970,1,1))</f>
        <v>40818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9">
        <f>+E654/D654*100</f>
        <v>128.95348837209301</v>
      </c>
      <c r="P654" s="11">
        <f>AVERAGE(E654/L654)</f>
        <v>128.95348837209303</v>
      </c>
      <c r="Q654" t="str">
        <f>LEFT(N654,SEARCH("/",N654,1)-1)</f>
        <v>film &amp; video</v>
      </c>
      <c r="R654" t="str">
        <f>RIGHT(N654,LEN(N654)-SEARCH("/",N654,1))</f>
        <v>television</v>
      </c>
      <c r="S654" s="14">
        <f>INT((((J654/60)/60)/24)+DATE(1970,1,1))</f>
        <v>42496</v>
      </c>
      <c r="T654" s="14">
        <f>INT((((I654/60)/60)/24)+DATE(1970,1,1))</f>
        <v>42517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9">
        <f>+E655/D655*100</f>
        <v>110.7</v>
      </c>
      <c r="P655" s="11">
        <f>AVERAGE(E655/L655)</f>
        <v>115.3125</v>
      </c>
      <c r="Q655" t="str">
        <f>LEFT(N655,SEARCH("/",N655,1)-1)</f>
        <v>music</v>
      </c>
      <c r="R655" t="str">
        <f>RIGHT(N655,LEN(N655)-SEARCH("/",N655,1))</f>
        <v>indie rock</v>
      </c>
      <c r="S655" s="14">
        <f>INT((((J655/60)/60)/24)+DATE(1970,1,1))</f>
        <v>41313</v>
      </c>
      <c r="T655" s="14">
        <f>INT((((I655/60)/60)/24)+DATE(1970,1,1))</f>
        <v>41343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9">
        <f>+E656/D656*100</f>
        <v>110.5675</v>
      </c>
      <c r="P656" s="11">
        <f>AVERAGE(E656/L656)</f>
        <v>151.4623287671233</v>
      </c>
      <c r="Q656" t="str">
        <f>LEFT(N656,SEARCH("/",N656,1)-1)</f>
        <v>theater</v>
      </c>
      <c r="R656" t="str">
        <f>RIGHT(N656,LEN(N656)-SEARCH("/",N656,1))</f>
        <v>plays</v>
      </c>
      <c r="S656" s="14">
        <f>INT((((J656/60)/60)/24)+DATE(1970,1,1))</f>
        <v>42176</v>
      </c>
      <c r="T656" s="14">
        <f>INT((((I656/60)/60)/24)+DATE(1970,1,1))</f>
        <v>42206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9">
        <f>+E657/D657*100</f>
        <v>105.19047619047619</v>
      </c>
      <c r="P657" s="11">
        <f>AVERAGE(E657/L657)</f>
        <v>56.065989847715734</v>
      </c>
      <c r="Q657" t="str">
        <f>LEFT(N657,SEARCH("/",N657,1)-1)</f>
        <v>theater</v>
      </c>
      <c r="R657" t="str">
        <f>RIGHT(N657,LEN(N657)-SEARCH("/",N657,1))</f>
        <v>plays</v>
      </c>
      <c r="S657" s="14">
        <f>INT((((J657/60)/60)/24)+DATE(1970,1,1))</f>
        <v>42037</v>
      </c>
      <c r="T657" s="14">
        <f>INT((((I657/60)/60)/24)+DATE(1970,1,1))</f>
        <v>42068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9">
        <f>+E658/D658*100</f>
        <v>27.58</v>
      </c>
      <c r="P658" s="11">
        <f>AVERAGE(E658/L658)</f>
        <v>167.15151515151516</v>
      </c>
      <c r="Q658" t="str">
        <f>LEFT(N658,SEARCH("/",N658,1)-1)</f>
        <v>technology</v>
      </c>
      <c r="R658" t="str">
        <f>RIGHT(N658,LEN(N658)-SEARCH("/",N658,1))</f>
        <v>makerspaces</v>
      </c>
      <c r="S658" s="14">
        <f>INT((((J658/60)/60)/24)+DATE(1970,1,1))</f>
        <v>41912</v>
      </c>
      <c r="T658" s="14">
        <f>INT((((I658/60)/60)/24)+DATE(1970,1,1))</f>
        <v>41941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9">
        <f>+E659/D659*100</f>
        <v>1462</v>
      </c>
      <c r="P659" s="11">
        <f>AVERAGE(E659/L659)</f>
        <v>40.762081784386616</v>
      </c>
      <c r="Q659" t="str">
        <f>LEFT(N659,SEARCH("/",N659,1)-1)</f>
        <v>technology</v>
      </c>
      <c r="R659" t="str">
        <f>RIGHT(N659,LEN(N659)-SEARCH("/",N659,1))</f>
        <v>hardware</v>
      </c>
      <c r="S659" s="14">
        <f>INT((((J659/60)/60)/24)+DATE(1970,1,1))</f>
        <v>41493</v>
      </c>
      <c r="T659" s="14">
        <f>INT((((I659/60)/60)/24)+DATE(1970,1,1))</f>
        <v>41523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9">
        <f>+E660/D660*100</f>
        <v>109.5</v>
      </c>
      <c r="P660" s="11">
        <f>AVERAGE(E660/L660)</f>
        <v>85.546875</v>
      </c>
      <c r="Q660" t="str">
        <f>LEFT(N660,SEARCH("/",N660,1)-1)</f>
        <v>music</v>
      </c>
      <c r="R660" t="str">
        <f>RIGHT(N660,LEN(N660)-SEARCH("/",N660,1))</f>
        <v>pop</v>
      </c>
      <c r="S660" s="14">
        <f>INT((((J660/60)/60)/24)+DATE(1970,1,1))</f>
        <v>41175</v>
      </c>
      <c r="T660" s="14">
        <f>INT((((I660/60)/60)/24)+DATE(1970,1,1))</f>
        <v>41235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9">
        <f>+E661/D661*100</f>
        <v>38.735714285714288</v>
      </c>
      <c r="P661" s="11">
        <f>AVERAGE(E661/L661)</f>
        <v>133.90123456790124</v>
      </c>
      <c r="Q661" t="str">
        <f>LEFT(N661,SEARCH("/",N661,1)-1)</f>
        <v>photography</v>
      </c>
      <c r="R661" t="str">
        <f>RIGHT(N661,LEN(N661)-SEARCH("/",N661,1))</f>
        <v>photobooks</v>
      </c>
      <c r="S661" s="14">
        <f>INT((((J661/60)/60)/24)+DATE(1970,1,1))</f>
        <v>42628</v>
      </c>
      <c r="T661" s="14">
        <f>INT((((I661/60)/60)/24)+DATE(1970,1,1))</f>
        <v>42657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9">
        <f>+E662/D662*100</f>
        <v>542.15</v>
      </c>
      <c r="P662" s="11">
        <f>AVERAGE(E662/L662)</f>
        <v>41.228136882129277</v>
      </c>
      <c r="Q662" t="str">
        <f>LEFT(N662,SEARCH("/",N662,1)-1)</f>
        <v>games</v>
      </c>
      <c r="R662" t="str">
        <f>RIGHT(N662,LEN(N662)-SEARCH("/",N662,1))</f>
        <v>tabletop games</v>
      </c>
      <c r="S662" s="14">
        <f>INT((((J662/60)/60)/24)+DATE(1970,1,1))</f>
        <v>42163</v>
      </c>
      <c r="T662" s="14">
        <f>INT((((I662/60)/60)/24)+DATE(1970,1,1))</f>
        <v>42191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9">
        <f>+E663/D663*100</f>
        <v>21.628</v>
      </c>
      <c r="P663" s="11">
        <f>AVERAGE(E663/L663)</f>
        <v>50.29767441860465</v>
      </c>
      <c r="Q663" t="str">
        <f>LEFT(N663,SEARCH("/",N663,1)-1)</f>
        <v>technology</v>
      </c>
      <c r="R663" t="str">
        <f>RIGHT(N663,LEN(N663)-SEARCH("/",N663,1))</f>
        <v>wearables</v>
      </c>
      <c r="S663" s="14">
        <f>INT((((J663/60)/60)/24)+DATE(1970,1,1))</f>
        <v>41974</v>
      </c>
      <c r="T663" s="14">
        <f>INT((((I663/60)/60)/24)+DATE(1970,1,1))</f>
        <v>42005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9">
        <f>+E664/D664*100</f>
        <v>108.04450000000001</v>
      </c>
      <c r="P664" s="11">
        <f>AVERAGE(E664/L664)</f>
        <v>58.719836956521746</v>
      </c>
      <c r="Q664" t="str">
        <f>LEFT(N664,SEARCH("/",N664,1)-1)</f>
        <v>film &amp; video</v>
      </c>
      <c r="R664" t="str">
        <f>RIGHT(N664,LEN(N664)-SEARCH("/",N664,1))</f>
        <v>documentary</v>
      </c>
      <c r="S664" s="14">
        <f>INT((((J664/60)/60)/24)+DATE(1970,1,1))</f>
        <v>40990</v>
      </c>
      <c r="T664" s="14">
        <f>INT((((I664/60)/60)/24)+DATE(1970,1,1))</f>
        <v>41026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9">
        <f>+E665/D665*100</f>
        <v>180.03333333333333</v>
      </c>
      <c r="P665" s="11">
        <f>AVERAGE(E665/L665)</f>
        <v>24.274157303370785</v>
      </c>
      <c r="Q665" t="str">
        <f>LEFT(N665,SEARCH("/",N665,1)-1)</f>
        <v>games</v>
      </c>
      <c r="R665" t="str">
        <f>RIGHT(N665,LEN(N665)-SEARCH("/",N665,1))</f>
        <v>tabletop games</v>
      </c>
      <c r="S665" s="14">
        <f>INT((((J665/60)/60)/24)+DATE(1970,1,1))</f>
        <v>42496</v>
      </c>
      <c r="T665" s="14">
        <f>INT((((I665/60)/60)/24)+DATE(1970,1,1))</f>
        <v>42513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9">
        <f>+E666/D666*100</f>
        <v>108</v>
      </c>
      <c r="P666" s="11">
        <f>AVERAGE(E666/L666)</f>
        <v>90</v>
      </c>
      <c r="Q666" t="str">
        <f>LEFT(N666,SEARCH("/",N666,1)-1)</f>
        <v>food</v>
      </c>
      <c r="R666" t="str">
        <f>RIGHT(N666,LEN(N666)-SEARCH("/",N666,1))</f>
        <v>small batch</v>
      </c>
      <c r="S666" s="14">
        <f>INT((((J666/60)/60)/24)+DATE(1970,1,1))</f>
        <v>41943</v>
      </c>
      <c r="T666" s="14">
        <f>INT((((I666/60)/60)/24)+DATE(1970,1,1))</f>
        <v>41973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9">
        <f>+E667/D667*100</f>
        <v>21.55</v>
      </c>
      <c r="P667" s="11">
        <f>AVERAGE(E667/L667)</f>
        <v>128.27380952380952</v>
      </c>
      <c r="Q667" t="str">
        <f>LEFT(N667,SEARCH("/",N667,1)-1)</f>
        <v>theater</v>
      </c>
      <c r="R667" t="str">
        <f>RIGHT(N667,LEN(N667)-SEARCH("/",N667,1))</f>
        <v>plays</v>
      </c>
      <c r="S667" s="14">
        <f>INT((((J667/60)/60)/24)+DATE(1970,1,1))</f>
        <v>41779</v>
      </c>
      <c r="T667" s="14">
        <f>INT((((I667/60)/60)/24)+DATE(1970,1,1))</f>
        <v>41821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9">
        <f>+E668/D668*100</f>
        <v>107.4</v>
      </c>
      <c r="P668" s="11">
        <f>AVERAGE(E668/L668)</f>
        <v>108.48484848484848</v>
      </c>
      <c r="Q668" t="str">
        <f>LEFT(N668,SEARCH("/",N668,1)-1)</f>
        <v>music</v>
      </c>
      <c r="R668" t="str">
        <f>RIGHT(N668,LEN(N668)-SEARCH("/",N668,1))</f>
        <v>electronic music</v>
      </c>
      <c r="S668" s="14">
        <f>INT((((J668/60)/60)/24)+DATE(1970,1,1))</f>
        <v>42324</v>
      </c>
      <c r="T668" s="14">
        <f>INT((((I668/60)/60)/24)+DATE(1970,1,1))</f>
        <v>42354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9">
        <f>+E669/D669*100</f>
        <v>102</v>
      </c>
      <c r="P669" s="11">
        <f>AVERAGE(E669/L669)</f>
        <v>107.1</v>
      </c>
      <c r="Q669" t="str">
        <f>LEFT(N669,SEARCH("/",N669,1)-1)</f>
        <v>technology</v>
      </c>
      <c r="R669" t="str">
        <f>RIGHT(N669,LEN(N669)-SEARCH("/",N669,1))</f>
        <v>space exploration</v>
      </c>
      <c r="S669" s="14">
        <f>INT((((J669/60)/60)/24)+DATE(1970,1,1))</f>
        <v>41730</v>
      </c>
      <c r="T669" s="14">
        <f>INT((((I669/60)/60)/24)+DATE(1970,1,1))</f>
        <v>41759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9">
        <f>+E670/D670*100</f>
        <v>125.95294117647057</v>
      </c>
      <c r="P670" s="11">
        <f>AVERAGE(E670/L670)</f>
        <v>21.497991967871485</v>
      </c>
      <c r="Q670" t="str">
        <f>LEFT(N670,SEARCH("/",N670,1)-1)</f>
        <v>games</v>
      </c>
      <c r="R670" t="str">
        <f>RIGHT(N670,LEN(N670)-SEARCH("/",N670,1))</f>
        <v>tabletop games</v>
      </c>
      <c r="S670" s="14">
        <f>INT((((J670/60)/60)/24)+DATE(1970,1,1))</f>
        <v>41724</v>
      </c>
      <c r="T670" s="14">
        <f>INT((((I670/60)/60)/24)+DATE(1970,1,1))</f>
        <v>41754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9">
        <f>+E671/D671*100</f>
        <v>106.85</v>
      </c>
      <c r="P671" s="11">
        <f>AVERAGE(E671/L671)</f>
        <v>109.03061224489795</v>
      </c>
      <c r="Q671" t="str">
        <f>LEFT(N671,SEARCH("/",N671,1)-1)</f>
        <v>theater</v>
      </c>
      <c r="R671" t="str">
        <f>RIGHT(N671,LEN(N671)-SEARCH("/",N671,1))</f>
        <v>plays</v>
      </c>
      <c r="S671" s="14">
        <f>INT((((J671/60)/60)/24)+DATE(1970,1,1))</f>
        <v>42157</v>
      </c>
      <c r="T671" s="14">
        <f>INT((((I671/60)/60)/24)+DATE(1970,1,1))</f>
        <v>42187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9">
        <f>+E672/D672*100</f>
        <v>427.20000000000005</v>
      </c>
      <c r="P672" s="11">
        <f>AVERAGE(E672/L672)</f>
        <v>31.691394658753708</v>
      </c>
      <c r="Q672" t="str">
        <f>LEFT(N672,SEARCH("/",N672,1)-1)</f>
        <v>food</v>
      </c>
      <c r="R672" t="str">
        <f>RIGHT(N672,LEN(N672)-SEARCH("/",N672,1))</f>
        <v>small batch</v>
      </c>
      <c r="S672" s="14">
        <f>INT((((J672/60)/60)/24)+DATE(1970,1,1))</f>
        <v>42654</v>
      </c>
      <c r="T672" s="14">
        <f>INT((((I672/60)/60)/24)+DATE(1970,1,1))</f>
        <v>42686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9">
        <f>+E673/D673*100</f>
        <v>213.56</v>
      </c>
      <c r="P673" s="11">
        <f>AVERAGE(E673/L673)</f>
        <v>122.73563218390805</v>
      </c>
      <c r="Q673" t="str">
        <f>LEFT(N673,SEARCH("/",N673,1)-1)</f>
        <v>technology</v>
      </c>
      <c r="R673" t="str">
        <f>RIGHT(N673,LEN(N673)-SEARCH("/",N673,1))</f>
        <v>wearables</v>
      </c>
      <c r="S673" s="14">
        <f>INT((((J673/60)/60)/24)+DATE(1970,1,1))</f>
        <v>42417</v>
      </c>
      <c r="T673" s="14">
        <f>INT((((I673/60)/60)/24)+DATE(1970,1,1))</f>
        <v>42477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9">
        <f>+E674/D674*100</f>
        <v>125.52941176470588</v>
      </c>
      <c r="P674" s="11">
        <f>AVERAGE(E674/L674)</f>
        <v>187.19298245614036</v>
      </c>
      <c r="Q674" t="str">
        <f>LEFT(N674,SEARCH("/",N674,1)-1)</f>
        <v>publishing</v>
      </c>
      <c r="R674" t="str">
        <f>RIGHT(N674,LEN(N674)-SEARCH("/",N674,1))</f>
        <v>nonfiction</v>
      </c>
      <c r="S674" s="14">
        <f>INT((((J674/60)/60)/24)+DATE(1970,1,1))</f>
        <v>42102</v>
      </c>
      <c r="T674" s="14">
        <f>INT((((I674/60)/60)/24)+DATE(1970,1,1))</f>
        <v>42133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9">
        <f>+E675/D675*100</f>
        <v>106.4</v>
      </c>
      <c r="P675" s="11">
        <f>AVERAGE(E675/L675)</f>
        <v>120.90909090909091</v>
      </c>
      <c r="Q675" t="str">
        <f>LEFT(N675,SEARCH("/",N675,1)-1)</f>
        <v>film &amp; video</v>
      </c>
      <c r="R675" t="str">
        <f>RIGHT(N675,LEN(N675)-SEARCH("/",N675,1))</f>
        <v>documentary</v>
      </c>
      <c r="S675" s="14">
        <f>INT((((J675/60)/60)/24)+DATE(1970,1,1))</f>
        <v>40330</v>
      </c>
      <c r="T675" s="14">
        <f>INT((((I675/60)/60)/24)+DATE(1970,1,1))</f>
        <v>40376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9">
        <f>+E676/D676*100</f>
        <v>265.25</v>
      </c>
      <c r="P676" s="11">
        <f>AVERAGE(E676/L676)</f>
        <v>84.206349206349202</v>
      </c>
      <c r="Q676" t="str">
        <f>LEFT(N676,SEARCH("/",N676,1)-1)</f>
        <v>music</v>
      </c>
      <c r="R676" t="str">
        <f>RIGHT(N676,LEN(N676)-SEARCH("/",N676,1))</f>
        <v>rock</v>
      </c>
      <c r="S676" s="14">
        <f>INT((((J676/60)/60)/24)+DATE(1970,1,1))</f>
        <v>40939</v>
      </c>
      <c r="T676" s="14">
        <f>INT((((I676/60)/60)/24)+DATE(1970,1,1))</f>
        <v>40970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9">
        <f>+E677/D677*100</f>
        <v>106.03</v>
      </c>
      <c r="P677" s="11">
        <f>AVERAGE(E677/L677)</f>
        <v>103.95098039215686</v>
      </c>
      <c r="Q677" t="str">
        <f>LEFT(N677,SEARCH("/",N677,1)-1)</f>
        <v>theater</v>
      </c>
      <c r="R677" t="str">
        <f>RIGHT(N677,LEN(N677)-SEARCH("/",N677,1))</f>
        <v>plays</v>
      </c>
      <c r="S677" s="14">
        <f>INT((((J677/60)/60)/24)+DATE(1970,1,1))</f>
        <v>42250</v>
      </c>
      <c r="T677" s="14">
        <f>INT((((I677/60)/60)/24)+DATE(1970,1,1))</f>
        <v>42270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9">
        <f>+E678/D678*100</f>
        <v>105.56</v>
      </c>
      <c r="P678" s="11">
        <f>AVERAGE(E678/L678)</f>
        <v>95.963636363636368</v>
      </c>
      <c r="Q678" t="str">
        <f>LEFT(N678,SEARCH("/",N678,1)-1)</f>
        <v>publishing</v>
      </c>
      <c r="R678" t="str">
        <f>RIGHT(N678,LEN(N678)-SEARCH("/",N678,1))</f>
        <v>nonfiction</v>
      </c>
      <c r="S678" s="14">
        <f>INT((((J678/60)/60)/24)+DATE(1970,1,1))</f>
        <v>42733</v>
      </c>
      <c r="T678" s="14">
        <f>INT((((I678/60)/60)/24)+DATE(1970,1,1))</f>
        <v>42763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9">
        <f>+E679/D679*100</f>
        <v>105.55000000000001</v>
      </c>
      <c r="P679" s="11">
        <f>AVERAGE(E679/L679)</f>
        <v>87.958333333333329</v>
      </c>
      <c r="Q679" t="str">
        <f>LEFT(N679,SEARCH("/",N679,1)-1)</f>
        <v>music</v>
      </c>
      <c r="R679" t="str">
        <f>RIGHT(N679,LEN(N679)-SEARCH("/",N679,1))</f>
        <v>indie rock</v>
      </c>
      <c r="S679" s="14">
        <f>INT((((J679/60)/60)/24)+DATE(1970,1,1))</f>
        <v>40335</v>
      </c>
      <c r="T679" s="14">
        <f>INT((((I679/60)/60)/24)+DATE(1970,1,1))</f>
        <v>40381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8219</v>
      </c>
      <c r="G680" t="s">
        <v>8224</v>
      </c>
      <c r="H680" t="s">
        <v>8246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8271</v>
      </c>
      <c r="O680" s="9">
        <f>+E680/D680*100</f>
        <v>105.55000000000001</v>
      </c>
      <c r="P680" s="11">
        <f>AVERAGE(E680/L680)</f>
        <v>62.827380952380949</v>
      </c>
      <c r="Q680" t="str">
        <f>LEFT(N680,SEARCH("/",N680,1)-1)</f>
        <v>theater</v>
      </c>
      <c r="R680" t="str">
        <f>RIGHT(N680,LEN(N680)-SEARCH("/",N680,1))</f>
        <v>plays</v>
      </c>
      <c r="S680" s="14">
        <f>INT((((J680/60)/60)/24)+DATE(1970,1,1))</f>
        <v>41800</v>
      </c>
      <c r="T680" s="14">
        <f>INT((((I680/60)/60)/24)+DATE(1970,1,1))</f>
        <v>41830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9">
        <f>+E681/D681*100</f>
        <v>351.80366666666669</v>
      </c>
      <c r="P681" s="11">
        <f>AVERAGE(E681/L681)</f>
        <v>22.079728033472804</v>
      </c>
      <c r="Q681" t="str">
        <f>LEFT(N681,SEARCH("/",N681,1)-1)</f>
        <v>music</v>
      </c>
      <c r="R681" t="str">
        <f>RIGHT(N681,LEN(N681)-SEARCH("/",N681,1))</f>
        <v>electronic music</v>
      </c>
      <c r="S681" s="14">
        <f>INT((((J681/60)/60)/24)+DATE(1970,1,1))</f>
        <v>42271</v>
      </c>
      <c r="T681" s="14">
        <f>INT((((I681/60)/60)/24)+DATE(1970,1,1))</f>
        <v>42294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9">
        <f>+E682/D682*100</f>
        <v>105.5</v>
      </c>
      <c r="P682" s="11">
        <f>AVERAGE(E682/L682)</f>
        <v>63.17365269461078</v>
      </c>
      <c r="Q682" t="str">
        <f>LEFT(N682,SEARCH("/",N682,1)-1)</f>
        <v>film &amp; video</v>
      </c>
      <c r="R682" t="str">
        <f>RIGHT(N682,LEN(N682)-SEARCH("/",N682,1))</f>
        <v>documentary</v>
      </c>
      <c r="S682" s="14">
        <f>INT((((J682/60)/60)/24)+DATE(1970,1,1))</f>
        <v>42291</v>
      </c>
      <c r="T682" s="14">
        <f>INT((((I682/60)/60)/24)+DATE(1970,1,1))</f>
        <v>42315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9">
        <f>+E683/D683*100</f>
        <v>100.24761904761905</v>
      </c>
      <c r="P683" s="11">
        <f>AVERAGE(E683/L683)</f>
        <v>202.42307692307693</v>
      </c>
      <c r="Q683" t="str">
        <f>LEFT(N683,SEARCH("/",N683,1)-1)</f>
        <v>film &amp; video</v>
      </c>
      <c r="R683" t="str">
        <f>RIGHT(N683,LEN(N683)-SEARCH("/",N683,1))</f>
        <v>documentary</v>
      </c>
      <c r="S683" s="14">
        <f>INT((((J683/60)/60)/24)+DATE(1970,1,1))</f>
        <v>41360</v>
      </c>
      <c r="T683" s="14">
        <f>INT((((I683/60)/60)/24)+DATE(1970,1,1))</f>
        <v>41372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9">
        <f>+E684/D684*100</f>
        <v>105.01</v>
      </c>
      <c r="P684" s="11">
        <f>AVERAGE(E684/L684)</f>
        <v>201.94230769230768</v>
      </c>
      <c r="Q684" t="str">
        <f>LEFT(N684,SEARCH("/",N684,1)-1)</f>
        <v>music</v>
      </c>
      <c r="R684" t="str">
        <f>RIGHT(N684,LEN(N684)-SEARCH("/",N684,1))</f>
        <v>rock</v>
      </c>
      <c r="S684" s="14">
        <f>INT((((J684/60)/60)/24)+DATE(1970,1,1))</f>
        <v>42704</v>
      </c>
      <c r="T684" s="14">
        <f>INT((((I684/60)/60)/24)+DATE(1970,1,1))</f>
        <v>42734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9">
        <f>+E685/D685*100</f>
        <v>104.4</v>
      </c>
      <c r="P685" s="11">
        <f>AVERAGE(E685/L685)</f>
        <v>145</v>
      </c>
      <c r="Q685" t="str">
        <f>LEFT(N685,SEARCH("/",N685,1)-1)</f>
        <v>theater</v>
      </c>
      <c r="R685" t="str">
        <f>RIGHT(N685,LEN(N685)-SEARCH("/",N685,1))</f>
        <v>plays</v>
      </c>
      <c r="S685" s="14">
        <f>INT((((J685/60)/60)/24)+DATE(1970,1,1))</f>
        <v>42491</v>
      </c>
      <c r="T685" s="14">
        <f>INT((((I685/60)/60)/24)+DATE(1970,1,1))</f>
        <v>42521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9">
        <f>+E686/D686*100</f>
        <v>149.07142857142856</v>
      </c>
      <c r="P686" s="11">
        <f>AVERAGE(E686/L686)</f>
        <v>71.965517241379317</v>
      </c>
      <c r="Q686" t="str">
        <f>LEFT(N686,SEARCH("/",N686,1)-1)</f>
        <v>music</v>
      </c>
      <c r="R686" t="str">
        <f>RIGHT(N686,LEN(N686)-SEARCH("/",N686,1))</f>
        <v>rock</v>
      </c>
      <c r="S686" s="14">
        <f>INT((((J686/60)/60)/24)+DATE(1970,1,1))</f>
        <v>40927</v>
      </c>
      <c r="T686" s="14">
        <f>INT((((I686/60)/60)/24)+DATE(1970,1,1))</f>
        <v>40962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9">
        <f>+E687/D687*100</f>
        <v>130.36250000000001</v>
      </c>
      <c r="P687" s="11">
        <f>AVERAGE(E687/L687)</f>
        <v>43.095041322314053</v>
      </c>
      <c r="Q687" t="str">
        <f>LEFT(N687,SEARCH("/",N687,1)-1)</f>
        <v>technology</v>
      </c>
      <c r="R687" t="str">
        <f>RIGHT(N687,LEN(N687)-SEARCH("/",N687,1))</f>
        <v>hardware</v>
      </c>
      <c r="S687" s="14">
        <f>INT((((J687/60)/60)/24)+DATE(1970,1,1))</f>
        <v>41604</v>
      </c>
      <c r="T687" s="14">
        <f>INT((((I687/60)/60)/24)+DATE(1970,1,1))</f>
        <v>41634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9">
        <f>+E688/D688*100</f>
        <v>104.2</v>
      </c>
      <c r="P688" s="11">
        <f>AVERAGE(E688/L688)</f>
        <v>66.369426751592357</v>
      </c>
      <c r="Q688" t="str">
        <f>LEFT(N688,SEARCH("/",N688,1)-1)</f>
        <v>music</v>
      </c>
      <c r="R688" t="str">
        <f>RIGHT(N688,LEN(N688)-SEARCH("/",N688,1))</f>
        <v>rock</v>
      </c>
      <c r="S688" s="14">
        <f>INT((((J688/60)/60)/24)+DATE(1970,1,1))</f>
        <v>41194</v>
      </c>
      <c r="T688" s="14">
        <f>INT((((I688/60)/60)/24)+DATE(1970,1,1))</f>
        <v>41235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9">
        <f>+E689/D689*100</f>
        <v>103.89999999999999</v>
      </c>
      <c r="P689" s="11">
        <f>AVERAGE(E689/L689)</f>
        <v>69.266666666666666</v>
      </c>
      <c r="Q689" t="str">
        <f>LEFT(N689,SEARCH("/",N689,1)-1)</f>
        <v>film &amp; video</v>
      </c>
      <c r="R689" t="str">
        <f>RIGHT(N689,LEN(N689)-SEARCH("/",N689,1))</f>
        <v>television</v>
      </c>
      <c r="S689" s="14">
        <f>INT((((J689/60)/60)/24)+DATE(1970,1,1))</f>
        <v>41828</v>
      </c>
      <c r="T689" s="14">
        <f>INT((((I689/60)/60)/24)+DATE(1970,1,1))</f>
        <v>41858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9">
        <f>+E690/D690*100</f>
        <v>103.73000000000002</v>
      </c>
      <c r="P690" s="11">
        <f>AVERAGE(E690/L690)</f>
        <v>90.2</v>
      </c>
      <c r="Q690" t="str">
        <f>LEFT(N690,SEARCH("/",N690,1)-1)</f>
        <v>theater</v>
      </c>
      <c r="R690" t="str">
        <f>RIGHT(N690,LEN(N690)-SEARCH("/",N690,1))</f>
        <v>spaces</v>
      </c>
      <c r="S690" s="14">
        <f>INT((((J690/60)/60)/24)+DATE(1970,1,1))</f>
        <v>42775</v>
      </c>
      <c r="T690" s="14">
        <f>INT((((I690/60)/60)/24)+DATE(1970,1,1))</f>
        <v>42793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9">
        <f>+E691/D691*100</f>
        <v>172.43333333333334</v>
      </c>
      <c r="P691" s="11">
        <f>AVERAGE(E691/L691)</f>
        <v>94.054545454545448</v>
      </c>
      <c r="Q691" t="str">
        <f>LEFT(N691,SEARCH("/",N691,1)-1)</f>
        <v>music</v>
      </c>
      <c r="R691" t="str">
        <f>RIGHT(N691,LEN(N691)-SEARCH("/",N691,1))</f>
        <v>indie rock</v>
      </c>
      <c r="S691" s="14">
        <f>INT((((J691/60)/60)/24)+DATE(1970,1,1))</f>
        <v>41879</v>
      </c>
      <c r="T691" s="14">
        <f>INT((((I691/60)/60)/24)+DATE(1970,1,1))</f>
        <v>41909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9">
        <f>+E692/D692*100</f>
        <v>103.38000000000001</v>
      </c>
      <c r="P692" s="11">
        <f>AVERAGE(E692/L692)</f>
        <v>90.684210526315795</v>
      </c>
      <c r="Q692" t="str">
        <f>LEFT(N692,SEARCH("/",N692,1)-1)</f>
        <v>theater</v>
      </c>
      <c r="R692" t="str">
        <f>RIGHT(N692,LEN(N692)-SEARCH("/",N692,1))</f>
        <v>plays</v>
      </c>
      <c r="S692" s="14">
        <f>INT((((J692/60)/60)/24)+DATE(1970,1,1))</f>
        <v>42612</v>
      </c>
      <c r="T692" s="14">
        <f>INT((((I692/60)/60)/24)+DATE(1970,1,1))</f>
        <v>42654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9">
        <f>+E693/D693*100</f>
        <v>103.3501</v>
      </c>
      <c r="P693" s="11">
        <f>AVERAGE(E693/L693)</f>
        <v>86.84882352941176</v>
      </c>
      <c r="Q693" t="str">
        <f>LEFT(N693,SEARCH("/",N693,1)-1)</f>
        <v>film &amp; video</v>
      </c>
      <c r="R693" t="str">
        <f>RIGHT(N693,LEN(N693)-SEARCH("/",N693,1))</f>
        <v>documentary</v>
      </c>
      <c r="S693" s="14">
        <f>INT((((J693/60)/60)/24)+DATE(1970,1,1))</f>
        <v>41355</v>
      </c>
      <c r="T693" s="14">
        <f>INT((((I693/60)/60)/24)+DATE(1970,1,1))</f>
        <v>41395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9">
        <f>+E694/D694*100</f>
        <v>103</v>
      </c>
      <c r="P694" s="11">
        <f>AVERAGE(E694/L694)</f>
        <v>86.554621848739501</v>
      </c>
      <c r="Q694" t="str">
        <f>LEFT(N694,SEARCH("/",N694,1)-1)</f>
        <v>film &amp; video</v>
      </c>
      <c r="R694" t="str">
        <f>RIGHT(N694,LEN(N694)-SEARCH("/",N694,1))</f>
        <v>documentary</v>
      </c>
      <c r="S694" s="14">
        <f>INT((((J694/60)/60)/24)+DATE(1970,1,1))</f>
        <v>42207</v>
      </c>
      <c r="T694" s="14">
        <f>INT((((I694/60)/60)/24)+DATE(1970,1,1))</f>
        <v>42237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9">
        <f>+E695/D695*100</f>
        <v>103</v>
      </c>
      <c r="P695" s="11">
        <f>AVERAGE(E695/L695)</f>
        <v>139.18918918918919</v>
      </c>
      <c r="Q695" t="str">
        <f>LEFT(N695,SEARCH("/",N695,1)-1)</f>
        <v>theater</v>
      </c>
      <c r="R695" t="str">
        <f>RIGHT(N695,LEN(N695)-SEARCH("/",N695,1))</f>
        <v>plays</v>
      </c>
      <c r="S695" s="14">
        <f>INT((((J695/60)/60)/24)+DATE(1970,1,1))</f>
        <v>41878</v>
      </c>
      <c r="T695" s="14">
        <f>INT((((I695/60)/60)/24)+DATE(1970,1,1))</f>
        <v>41908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9">
        <f>+E696/D696*100</f>
        <v>102.99000000000001</v>
      </c>
      <c r="P696" s="11">
        <f>AVERAGE(E696/L696)</f>
        <v>63.574074074074076</v>
      </c>
      <c r="Q696" t="str">
        <f>LEFT(N696,SEARCH("/",N696,1)-1)</f>
        <v>theater</v>
      </c>
      <c r="R696" t="str">
        <f>RIGHT(N696,LEN(N696)-SEARCH("/",N696,1))</f>
        <v>plays</v>
      </c>
      <c r="S696" s="14">
        <f>INT((((J696/60)/60)/24)+DATE(1970,1,1))</f>
        <v>41932</v>
      </c>
      <c r="T696" s="14">
        <f>INT((((I696/60)/60)/24)+DATE(1970,1,1))</f>
        <v>41962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9">
        <f>+E697/D697*100</f>
        <v>102.91</v>
      </c>
      <c r="P697" s="11">
        <f>AVERAGE(E697/L697)</f>
        <v>137.21333333333334</v>
      </c>
      <c r="Q697" t="str">
        <f>LEFT(N697,SEARCH("/",N697,1)-1)</f>
        <v>film &amp; video</v>
      </c>
      <c r="R697" t="str">
        <f>RIGHT(N697,LEN(N697)-SEARCH("/",N697,1))</f>
        <v>television</v>
      </c>
      <c r="S697" s="14">
        <f>INT((((J697/60)/60)/24)+DATE(1970,1,1))</f>
        <v>41932</v>
      </c>
      <c r="T697" s="14">
        <f>INT((((I697/60)/60)/24)+DATE(1970,1,1))</f>
        <v>41962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9">
        <f>+E698/D698*100</f>
        <v>102.89999999999999</v>
      </c>
      <c r="P698" s="11">
        <f>AVERAGE(E698/L698)</f>
        <v>168.68852459016392</v>
      </c>
      <c r="Q698" t="str">
        <f>LEFT(N698,SEARCH("/",N698,1)-1)</f>
        <v>photography</v>
      </c>
      <c r="R698" t="str">
        <f>RIGHT(N698,LEN(N698)-SEARCH("/",N698,1))</f>
        <v>photobooks</v>
      </c>
      <c r="S698" s="14">
        <f>INT((((J698/60)/60)/24)+DATE(1970,1,1))</f>
        <v>42052</v>
      </c>
      <c r="T698" s="14">
        <f>INT((((I698/60)/60)/24)+DATE(1970,1,1))</f>
        <v>42082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9">
        <f>+E699/D699*100</f>
        <v>102.65010000000001</v>
      </c>
      <c r="P699" s="11">
        <f>AVERAGE(E699/L699)</f>
        <v>106.9271875</v>
      </c>
      <c r="Q699" t="str">
        <f>LEFT(N699,SEARCH("/",N699,1)-1)</f>
        <v>theater</v>
      </c>
      <c r="R699" t="str">
        <f>RIGHT(N699,LEN(N699)-SEARCH("/",N699,1))</f>
        <v>musical</v>
      </c>
      <c r="S699" s="14">
        <f>INT((((J699/60)/60)/24)+DATE(1970,1,1))</f>
        <v>41788</v>
      </c>
      <c r="T699" s="14">
        <f>INT((((I699/60)/60)/24)+DATE(1970,1,1))</f>
        <v>41823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8276</v>
      </c>
      <c r="O700" s="9">
        <f>+E700/D700*100</f>
        <v>102.35000000000001</v>
      </c>
      <c r="P700" s="11">
        <f>AVERAGE(E700/L700)</f>
        <v>196.82692307692307</v>
      </c>
      <c r="Q700" t="str">
        <f>LEFT(N700,SEARCH("/",N700,1)-1)</f>
        <v>music</v>
      </c>
      <c r="R700" t="str">
        <f>RIGHT(N700,LEN(N700)-SEARCH("/",N700,1))</f>
        <v>rock</v>
      </c>
      <c r="S700" s="14">
        <f>INT((((J700/60)/60)/24)+DATE(1970,1,1))</f>
        <v>42553</v>
      </c>
      <c r="T700" s="14">
        <f>INT((((I700/60)/60)/24)+DATE(1970,1,1))</f>
        <v>42583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8271</v>
      </c>
      <c r="O701" s="9">
        <f>+E701/D701*100</f>
        <v>102.35000000000001</v>
      </c>
      <c r="P701" s="11">
        <f>AVERAGE(E701/L701)</f>
        <v>105.51546391752578</v>
      </c>
      <c r="Q701" t="str">
        <f>LEFT(N701,SEARCH("/",N701,1)-1)</f>
        <v>theater</v>
      </c>
      <c r="R701" t="str">
        <f>RIGHT(N701,LEN(N701)-SEARCH("/",N701,1))</f>
        <v>plays</v>
      </c>
      <c r="S701" s="14">
        <f>INT((((J701/60)/60)/24)+DATE(1970,1,1))</f>
        <v>42118</v>
      </c>
      <c r="T701" s="14">
        <f>INT((((I701/60)/60)/24)+DATE(1970,1,1))</f>
        <v>42150</v>
      </c>
    </row>
    <row r="702" spans="1:20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6">
        <v>10210</v>
      </c>
      <c r="F702" t="s">
        <v>8219</v>
      </c>
      <c r="G702" t="s">
        <v>8224</v>
      </c>
      <c r="H702" t="s">
        <v>8246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8276</v>
      </c>
      <c r="O702" s="9">
        <f>+E702/D702*100</f>
        <v>145.85714285714286</v>
      </c>
      <c r="P702" s="11">
        <f>AVERAGE(E702/L702)</f>
        <v>64.620253164556956</v>
      </c>
      <c r="Q702" t="str">
        <f>LEFT(N702,SEARCH("/",N702,1)-1)</f>
        <v>music</v>
      </c>
      <c r="R702" t="str">
        <f>RIGHT(N702,LEN(N702)-SEARCH("/",N702,1))</f>
        <v>rock</v>
      </c>
      <c r="S702" s="14">
        <f>INT((((J702/60)/60)/24)+DATE(1970,1,1))</f>
        <v>41546</v>
      </c>
      <c r="T702" s="14">
        <f>INT((((I702/60)/60)/24)+DATE(1970,1,1))</f>
        <v>41579</v>
      </c>
    </row>
    <row r="703" spans="1:20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6">
        <v>10210</v>
      </c>
      <c r="F703" t="s">
        <v>8219</v>
      </c>
      <c r="G703" t="s">
        <v>8229</v>
      </c>
      <c r="H703" t="s">
        <v>8251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8274</v>
      </c>
      <c r="O703" s="9">
        <f>+E703/D703*100</f>
        <v>204.2</v>
      </c>
      <c r="P703" s="11">
        <f>AVERAGE(E703/L703)</f>
        <v>59.360465116279073</v>
      </c>
      <c r="Q703" t="str">
        <f>LEFT(N703,SEARCH("/",N703,1)-1)</f>
        <v>publishing</v>
      </c>
      <c r="R703" t="str">
        <f>RIGHT(N703,LEN(N703)-SEARCH("/",N703,1))</f>
        <v>nonfiction</v>
      </c>
      <c r="S703" s="14">
        <f>INT((((J703/60)/60)/24)+DATE(1970,1,1))</f>
        <v>42317</v>
      </c>
      <c r="T703" s="14">
        <f>INT((((I703/60)/60)/24)+DATE(1970,1,1))</f>
        <v>42354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9">
        <f>+E704/D704*100</f>
        <v>127.49999999999999</v>
      </c>
      <c r="P704" s="11">
        <f>AVERAGE(E704/L704)</f>
        <v>129.1139240506329</v>
      </c>
      <c r="Q704" t="str">
        <f>LEFT(N704,SEARCH("/",N704,1)-1)</f>
        <v>music</v>
      </c>
      <c r="R704" t="str">
        <f>RIGHT(N704,LEN(N704)-SEARCH("/",N704,1))</f>
        <v>indie rock</v>
      </c>
      <c r="S704" s="14">
        <f>INT((((J704/60)/60)/24)+DATE(1970,1,1))</f>
        <v>41257</v>
      </c>
      <c r="T704" s="14">
        <f>INT((((I704/60)/60)/24)+DATE(1970,1,1))</f>
        <v>41287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9">
        <f>+E705/D705*100</f>
        <v>135.76026666666667</v>
      </c>
      <c r="P705" s="11">
        <f>AVERAGE(E705/L705)</f>
        <v>97.904038461538462</v>
      </c>
      <c r="Q705" t="str">
        <f>LEFT(N705,SEARCH("/",N705,1)-1)</f>
        <v>music</v>
      </c>
      <c r="R705" t="str">
        <f>RIGHT(N705,LEN(N705)-SEARCH("/",N705,1))</f>
        <v>indie rock</v>
      </c>
      <c r="S705" s="14">
        <f>INT((((J705/60)/60)/24)+DATE(1970,1,1))</f>
        <v>40354</v>
      </c>
      <c r="T705" s="14">
        <f>INT((((I705/60)/60)/24)+DATE(1970,1,1))</f>
        <v>40425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9">
        <f>+E706/D706*100</f>
        <v>101.73</v>
      </c>
      <c r="P706" s="11">
        <f>AVERAGE(E706/L706)</f>
        <v>141.29166666666666</v>
      </c>
      <c r="Q706" t="str">
        <f>LEFT(N706,SEARCH("/",N706,1)-1)</f>
        <v>theater</v>
      </c>
      <c r="R706" t="str">
        <f>RIGHT(N706,LEN(N706)-SEARCH("/",N706,1))</f>
        <v>plays</v>
      </c>
      <c r="S706" s="14">
        <f>INT((((J706/60)/60)/24)+DATE(1970,1,1))</f>
        <v>42239</v>
      </c>
      <c r="T706" s="14">
        <f>INT((((I706/60)/60)/24)+DATE(1970,1,1))</f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9">
        <f>+E707/D707*100</f>
        <v>101.56</v>
      </c>
      <c r="P707" s="11">
        <f>AVERAGE(E707/L707)</f>
        <v>137.24324324324326</v>
      </c>
      <c r="Q707" t="str">
        <f>LEFT(N707,SEARCH("/",N707,1)-1)</f>
        <v>theater</v>
      </c>
      <c r="R707" t="str">
        <f>RIGHT(N707,LEN(N707)-SEARCH("/",N707,1))</f>
        <v>plays</v>
      </c>
      <c r="S707" s="14">
        <f>INT((((J707/60)/60)/24)+DATE(1970,1,1))</f>
        <v>41880</v>
      </c>
      <c r="T707" s="14">
        <f>INT((((I707/60)/60)/24)+DATE(1970,1,1))</f>
        <v>41895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9">
        <f>+E708/D708*100</f>
        <v>101.35000000000001</v>
      </c>
      <c r="P708" s="11">
        <f>AVERAGE(E708/L708)</f>
        <v>112.61111111111111</v>
      </c>
      <c r="Q708" t="str">
        <f>LEFT(N708,SEARCH("/",N708,1)-1)</f>
        <v>music</v>
      </c>
      <c r="R708" t="str">
        <f>RIGHT(N708,LEN(N708)-SEARCH("/",N708,1))</f>
        <v>rock</v>
      </c>
      <c r="S708" s="14">
        <f>INT((((J708/60)/60)/24)+DATE(1970,1,1))</f>
        <v>41502</v>
      </c>
      <c r="T708" s="14">
        <f>INT((((I708/60)/60)/24)+DATE(1970,1,1))</f>
        <v>41532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9">
        <f>+E709/D709*100</f>
        <v>101.33000000000001</v>
      </c>
      <c r="P709" s="11">
        <f>AVERAGE(E709/L709)</f>
        <v>99.343137254901961</v>
      </c>
      <c r="Q709" t="str">
        <f>LEFT(N709,SEARCH("/",N709,1)-1)</f>
        <v>theater</v>
      </c>
      <c r="R709" t="str">
        <f>RIGHT(N709,LEN(N709)-SEARCH("/",N709,1))</f>
        <v>plays</v>
      </c>
      <c r="S709" s="14">
        <f>INT((((J709/60)/60)/24)+DATE(1970,1,1))</f>
        <v>42561</v>
      </c>
      <c r="T709" s="14">
        <f>INT((((I709/60)/60)/24)+DATE(1970,1,1))</f>
        <v>42593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9">
        <f>+E710/D710*100</f>
        <v>101.19</v>
      </c>
      <c r="P710" s="11">
        <f>AVERAGE(E710/L710)</f>
        <v>146.65217391304347</v>
      </c>
      <c r="Q710" t="str">
        <f>LEFT(N710,SEARCH("/",N710,1)-1)</f>
        <v>film &amp; video</v>
      </c>
      <c r="R710" t="str">
        <f>RIGHT(N710,LEN(N710)-SEARCH("/",N710,1))</f>
        <v>documentary</v>
      </c>
      <c r="S710" s="14">
        <f>INT((((J710/60)/60)/24)+DATE(1970,1,1))</f>
        <v>42101</v>
      </c>
      <c r="T710" s="14">
        <f>INT((((I710/60)/60)/24)+DATE(1970,1,1))</f>
        <v>42139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9">
        <f>+E711/D711*100</f>
        <v>101.15</v>
      </c>
      <c r="P711" s="11">
        <f>AVERAGE(E711/L711)</f>
        <v>103.21428571428571</v>
      </c>
      <c r="Q711" t="str">
        <f>LEFT(N711,SEARCH("/",N711,1)-1)</f>
        <v>theater</v>
      </c>
      <c r="R711" t="str">
        <f>RIGHT(N711,LEN(N711)-SEARCH("/",N711,1))</f>
        <v>plays</v>
      </c>
      <c r="S711" s="14">
        <f>INT((((J711/60)/60)/24)+DATE(1970,1,1))</f>
        <v>42037</v>
      </c>
      <c r="T711" s="14">
        <f>INT((((I711/60)/60)/24)+DATE(1970,1,1))</f>
        <v>42067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9">
        <f>+E712/D712*100</f>
        <v>101</v>
      </c>
      <c r="P712" s="11">
        <f>AVERAGE(E712/L712)</f>
        <v>194.23076923076923</v>
      </c>
      <c r="Q712" t="str">
        <f>LEFT(N712,SEARCH("/",N712,1)-1)</f>
        <v>film &amp; video</v>
      </c>
      <c r="R712" t="str">
        <f>RIGHT(N712,LEN(N712)-SEARCH("/",N712,1))</f>
        <v>television</v>
      </c>
      <c r="S712" s="14">
        <f>INT((((J712/60)/60)/24)+DATE(1970,1,1))</f>
        <v>42333</v>
      </c>
      <c r="T712" s="14">
        <f>INT((((I712/60)/60)/24)+DATE(1970,1,1))</f>
        <v>42363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9">
        <f>+E713/D713*100</f>
        <v>100.92000000000002</v>
      </c>
      <c r="P713" s="11">
        <f>AVERAGE(E713/L713)</f>
        <v>162.7741935483871</v>
      </c>
      <c r="Q713" t="str">
        <f>LEFT(N713,SEARCH("/",N713,1)-1)</f>
        <v>theater</v>
      </c>
      <c r="R713" t="str">
        <f>RIGHT(N713,LEN(N713)-SEARCH("/",N713,1))</f>
        <v>musical</v>
      </c>
      <c r="S713" s="14">
        <f>INT((((J713/60)/60)/24)+DATE(1970,1,1))</f>
        <v>42101</v>
      </c>
      <c r="T713" s="14">
        <f>INT((((I713/60)/60)/24)+DATE(1970,1,1))</f>
        <v>42131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9">
        <f>+E714/D714*100</f>
        <v>100.88</v>
      </c>
      <c r="P714" s="11">
        <f>AVERAGE(E714/L714)</f>
        <v>162.70967741935485</v>
      </c>
      <c r="Q714" t="str">
        <f>LEFT(N714,SEARCH("/",N714,1)-1)</f>
        <v>theater</v>
      </c>
      <c r="R714" t="str">
        <f>RIGHT(N714,LEN(N714)-SEARCH("/",N714,1))</f>
        <v>spaces</v>
      </c>
      <c r="S714" s="14">
        <f>INT((((J714/60)/60)/24)+DATE(1970,1,1))</f>
        <v>42564</v>
      </c>
      <c r="T714" s="14">
        <f>INT((((I714/60)/60)/24)+DATE(1970,1,1))</f>
        <v>42609</v>
      </c>
    </row>
    <row r="715" spans="1:20" ht="60" x14ac:dyDescent="0.25">
      <c r="A715">
        <v>1674</v>
      </c>
      <c r="B715" s="3" t="s">
        <v>1675</v>
      </c>
      <c r="C715" s="3" t="s">
        <v>5784</v>
      </c>
      <c r="D715" s="6">
        <v>5000</v>
      </c>
      <c r="E715" s="6">
        <v>10085</v>
      </c>
      <c r="F715" t="s">
        <v>8219</v>
      </c>
      <c r="G715" t="s">
        <v>8224</v>
      </c>
      <c r="H715" t="s">
        <v>8246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8292</v>
      </c>
      <c r="O715" s="9">
        <f>+E715/D715*100</f>
        <v>201.7</v>
      </c>
      <c r="P715" s="11">
        <f>AVERAGE(E715/L715)</f>
        <v>89.247787610619469</v>
      </c>
      <c r="Q715" t="str">
        <f>LEFT(N715,SEARCH("/",N715,1)-1)</f>
        <v>music</v>
      </c>
      <c r="R715" t="str">
        <f>RIGHT(N715,LEN(N715)-SEARCH("/",N715,1))</f>
        <v>pop</v>
      </c>
      <c r="S715" s="14">
        <f>INT((((J715/60)/60)/24)+DATE(1970,1,1))</f>
        <v>42569</v>
      </c>
      <c r="T715" s="14">
        <f>INT((((I715/60)/60)/24)+DATE(1970,1,1))</f>
        <v>42600</v>
      </c>
    </row>
    <row r="716" spans="1:20" ht="60" x14ac:dyDescent="0.25">
      <c r="A716">
        <v>527</v>
      </c>
      <c r="B716" s="3" t="s">
        <v>528</v>
      </c>
      <c r="C716" s="3" t="s">
        <v>4637</v>
      </c>
      <c r="D716" s="6">
        <v>10000</v>
      </c>
      <c r="E716" s="6">
        <v>10085</v>
      </c>
      <c r="F716" t="s">
        <v>8219</v>
      </c>
      <c r="G716" t="s">
        <v>8224</v>
      </c>
      <c r="H716" t="s">
        <v>8246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8271</v>
      </c>
      <c r="O716" s="9">
        <f>+E716/D716*100</f>
        <v>100.85</v>
      </c>
      <c r="P716" s="11">
        <f>AVERAGE(E716/L716)</f>
        <v>63.829113924050631</v>
      </c>
      <c r="Q716" t="str">
        <f>LEFT(N716,SEARCH("/",N716,1)-1)</f>
        <v>theater</v>
      </c>
      <c r="R716" t="str">
        <f>RIGHT(N716,LEN(N716)-SEARCH("/",N716,1))</f>
        <v>plays</v>
      </c>
      <c r="S716" s="14">
        <f>INT((((J716/60)/60)/24)+DATE(1970,1,1))</f>
        <v>42753</v>
      </c>
      <c r="T716" s="14">
        <f>INT((((I716/60)/60)/24)+DATE(1970,1,1))</f>
        <v>42783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9">
        <f>+E717/D717*100</f>
        <v>201.62</v>
      </c>
      <c r="P717" s="11">
        <f>AVERAGE(E717/L717)</f>
        <v>80.647999999999996</v>
      </c>
      <c r="Q717" t="str">
        <f>LEFT(N717,SEARCH("/",N717,1)-1)</f>
        <v>photography</v>
      </c>
      <c r="R717" t="str">
        <f>RIGHT(N717,LEN(N717)-SEARCH("/",N717,1))</f>
        <v>photobooks</v>
      </c>
      <c r="S717" s="14">
        <f>INT((((J717/60)/60)/24)+DATE(1970,1,1))</f>
        <v>42454</v>
      </c>
      <c r="T717" s="14">
        <f>INT((((I717/60)/60)/24)+DATE(1970,1,1))</f>
        <v>42479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9">
        <f>+E718/D718*100</f>
        <v>154.93846153846152</v>
      </c>
      <c r="P718" s="11">
        <f>AVERAGE(E718/L718)</f>
        <v>53.005263157894738</v>
      </c>
      <c r="Q718" t="str">
        <f>LEFT(N718,SEARCH("/",N718,1)-1)</f>
        <v>music</v>
      </c>
      <c r="R718" t="str">
        <f>RIGHT(N718,LEN(N718)-SEARCH("/",N718,1))</f>
        <v>rock</v>
      </c>
      <c r="S718" s="14">
        <f>INT((((J718/60)/60)/24)+DATE(1970,1,1))</f>
        <v>41786</v>
      </c>
      <c r="T718" s="14">
        <f>INT((((I718/60)/60)/24)+DATE(1970,1,1))</f>
        <v>41815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9">
        <f>+E719/D719*100</f>
        <v>335.58333333333337</v>
      </c>
      <c r="P719" s="11">
        <f>AVERAGE(E719/L719)</f>
        <v>41.773858921161825</v>
      </c>
      <c r="Q719" t="str">
        <f>LEFT(N719,SEARCH("/",N719,1)-1)</f>
        <v>theater</v>
      </c>
      <c r="R719" t="str">
        <f>RIGHT(N719,LEN(N719)-SEARCH("/",N719,1))</f>
        <v>plays</v>
      </c>
      <c r="S719" s="14">
        <f>INT((((J719/60)/60)/24)+DATE(1970,1,1))</f>
        <v>40633</v>
      </c>
      <c r="T719" s="14">
        <f>INT((((I719/60)/60)/24)+DATE(1970,1,1))</f>
        <v>40664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9">
        <f>+E720/D720*100</f>
        <v>100.64999999999999</v>
      </c>
      <c r="P720" s="11">
        <f>AVERAGE(E720/L720)</f>
        <v>145.86956521739131</v>
      </c>
      <c r="Q720" t="str">
        <f>LEFT(N720,SEARCH("/",N720,1)-1)</f>
        <v>theater</v>
      </c>
      <c r="R720" t="str">
        <f>RIGHT(N720,LEN(N720)-SEARCH("/",N720,1))</f>
        <v>plays</v>
      </c>
      <c r="S720" s="14">
        <f>INT((((J720/60)/60)/24)+DATE(1970,1,1))</f>
        <v>42626</v>
      </c>
      <c r="T720" s="14">
        <f>INT((((I720/60)/60)/24)+DATE(1970,1,1))</f>
        <v>42656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9">
        <f>+E721/D721*100</f>
        <v>100.46</v>
      </c>
      <c r="P721" s="11">
        <f>AVERAGE(E721/L721)</f>
        <v>93.018518518518519</v>
      </c>
      <c r="Q721" t="str">
        <f>LEFT(N721,SEARCH("/",N721,1)-1)</f>
        <v>film &amp; video</v>
      </c>
      <c r="R721" t="str">
        <f>RIGHT(N721,LEN(N721)-SEARCH("/",N721,1))</f>
        <v>documentary</v>
      </c>
      <c r="S721" s="14">
        <f>INT((((J721/60)/60)/24)+DATE(1970,1,1))</f>
        <v>40933</v>
      </c>
      <c r="T721" s="14">
        <f>INT((((I721/60)/60)/24)+DATE(1970,1,1))</f>
        <v>40963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9">
        <f>+E722/D722*100</f>
        <v>167.41666666666666</v>
      </c>
      <c r="P722" s="11">
        <f>AVERAGE(E722/L722)</f>
        <v>99.455445544554451</v>
      </c>
      <c r="Q722" t="str">
        <f>LEFT(N722,SEARCH("/",N722,1)-1)</f>
        <v>technology</v>
      </c>
      <c r="R722" t="str">
        <f>RIGHT(N722,LEN(N722)-SEARCH("/",N722,1))</f>
        <v>hardware</v>
      </c>
      <c r="S722" s="14">
        <f>INT((((J722/60)/60)/24)+DATE(1970,1,1))</f>
        <v>41946</v>
      </c>
      <c r="T722" s="14">
        <f>INT((((I722/60)/60)/24)+DATE(1970,1,1))</f>
        <v>41976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9">
        <f>+E723/D723*100</f>
        <v>33.473333333333329</v>
      </c>
      <c r="P723" s="11">
        <f>AVERAGE(E723/L723)</f>
        <v>264.26315789473682</v>
      </c>
      <c r="Q723" t="str">
        <f>LEFT(N723,SEARCH("/",N723,1)-1)</f>
        <v>music</v>
      </c>
      <c r="R723" t="str">
        <f>RIGHT(N723,LEN(N723)-SEARCH("/",N723,1))</f>
        <v>faith</v>
      </c>
      <c r="S723" s="14">
        <f>INT((((J723/60)/60)/24)+DATE(1970,1,1))</f>
        <v>42795</v>
      </c>
      <c r="T723" s="14">
        <f>INT((((I723/60)/60)/24)+DATE(1970,1,1))</f>
        <v>42828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9">
        <f>+E724/D724*100</f>
        <v>100.41</v>
      </c>
      <c r="P724" s="11">
        <f>AVERAGE(E724/L724)</f>
        <v>118.12941176470588</v>
      </c>
      <c r="Q724" t="str">
        <f>LEFT(N724,SEARCH("/",N724,1)-1)</f>
        <v>theater</v>
      </c>
      <c r="R724" t="str">
        <f>RIGHT(N724,LEN(N724)-SEARCH("/",N724,1))</f>
        <v>plays</v>
      </c>
      <c r="S724" s="14">
        <f>INT((((J724/60)/60)/24)+DATE(1970,1,1))</f>
        <v>41834</v>
      </c>
      <c r="T724" s="14">
        <f>INT((((I724/60)/60)/24)+DATE(1970,1,1))</f>
        <v>41879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9">
        <f>+E725/D725*100</f>
        <v>100.31000000000002</v>
      </c>
      <c r="P725" s="11">
        <f>AVERAGE(E725/L725)</f>
        <v>110.23076923076923</v>
      </c>
      <c r="Q725" t="str">
        <f>LEFT(N725,SEARCH("/",N725,1)-1)</f>
        <v>theater</v>
      </c>
      <c r="R725" t="str">
        <f>RIGHT(N725,LEN(N725)-SEARCH("/",N725,1))</f>
        <v>plays</v>
      </c>
      <c r="S725" s="14">
        <f>INT((((J725/60)/60)/24)+DATE(1970,1,1))</f>
        <v>41791</v>
      </c>
      <c r="T725" s="14">
        <f>INT((((I725/60)/60)/24)+DATE(1970,1,1))</f>
        <v>41836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9">
        <f>+E726/D726*100</f>
        <v>100.27</v>
      </c>
      <c r="P726" s="11">
        <f>AVERAGE(E726/L726)</f>
        <v>92.842592592592595</v>
      </c>
      <c r="Q726" t="str">
        <f>LEFT(N726,SEARCH("/",N726,1)-1)</f>
        <v>theater</v>
      </c>
      <c r="R726" t="str">
        <f>RIGHT(N726,LEN(N726)-SEARCH("/",N726,1))</f>
        <v>plays</v>
      </c>
      <c r="S726" s="14">
        <f>INT((((J726/60)/60)/24)+DATE(1970,1,1))</f>
        <v>42028</v>
      </c>
      <c r="T726" s="14">
        <f>INT((((I726/60)/60)/24)+DATE(1970,1,1))</f>
        <v>42058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9">
        <f>+E727/D727*100</f>
        <v>100.26489999999998</v>
      </c>
      <c r="P727" s="11">
        <f>AVERAGE(E727/L727)</f>
        <v>48.437149758454105</v>
      </c>
      <c r="Q727" t="str">
        <f>LEFT(N727,SEARCH("/",N727,1)-1)</f>
        <v>theater</v>
      </c>
      <c r="R727" t="str">
        <f>RIGHT(N727,LEN(N727)-SEARCH("/",N727,1))</f>
        <v>plays</v>
      </c>
      <c r="S727" s="14">
        <f>INT((((J727/60)/60)/24)+DATE(1970,1,1))</f>
        <v>42505</v>
      </c>
      <c r="T727" s="14">
        <f>INT((((I727/60)/60)/24)+DATE(1970,1,1))</f>
        <v>42541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9">
        <f>+E728/D728*100</f>
        <v>100.25</v>
      </c>
      <c r="P728" s="11">
        <f>AVERAGE(E728/L728)</f>
        <v>169.91525423728814</v>
      </c>
      <c r="Q728" t="str">
        <f>LEFT(N728,SEARCH("/",N728,1)-1)</f>
        <v>music</v>
      </c>
      <c r="R728" t="str">
        <f>RIGHT(N728,LEN(N728)-SEARCH("/",N728,1))</f>
        <v>classical music</v>
      </c>
      <c r="S728" s="14">
        <f>INT((((J728/60)/60)/24)+DATE(1970,1,1))</f>
        <v>41977</v>
      </c>
      <c r="T728" s="14">
        <f>INT((((I728/60)/60)/24)+DATE(1970,1,1))</f>
        <v>42037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9">
        <f>+E729/D729*100</f>
        <v>200.34</v>
      </c>
      <c r="P729" s="11">
        <f>AVERAGE(E729/L729)</f>
        <v>182.12727272727273</v>
      </c>
      <c r="Q729" t="str">
        <f>LEFT(N729,SEARCH("/",N729,1)-1)</f>
        <v>music</v>
      </c>
      <c r="R729" t="str">
        <f>RIGHT(N729,LEN(N729)-SEARCH("/",N729,1))</f>
        <v>rock</v>
      </c>
      <c r="S729" s="14">
        <f>INT((((J729/60)/60)/24)+DATE(1970,1,1))</f>
        <v>41305</v>
      </c>
      <c r="T729" s="14">
        <f>INT((((I729/60)/60)/24)+DATE(1970,1,1))</f>
        <v>41322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9">
        <f>+E730/D730*100</f>
        <v>122.10975609756099</v>
      </c>
      <c r="P730" s="11">
        <f>AVERAGE(E730/L730)</f>
        <v>84.142857142857139</v>
      </c>
      <c r="Q730" t="str">
        <f>LEFT(N730,SEARCH("/",N730,1)-1)</f>
        <v>publishing</v>
      </c>
      <c r="R730" t="str">
        <f>RIGHT(N730,LEN(N730)-SEARCH("/",N730,1))</f>
        <v>nonfiction</v>
      </c>
      <c r="S730" s="14">
        <f>INT((((J730/60)/60)/24)+DATE(1970,1,1))</f>
        <v>41807</v>
      </c>
      <c r="T730" s="14">
        <f>INT((((I730/60)/60)/24)+DATE(1970,1,1))</f>
        <v>41852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9">
        <f>+E731/D731*100</f>
        <v>100</v>
      </c>
      <c r="P731" s="11">
        <f>AVERAGE(E731/L731)</f>
        <v>172.41379310344828</v>
      </c>
      <c r="Q731" t="str">
        <f>LEFT(N731,SEARCH("/",N731,1)-1)</f>
        <v>music</v>
      </c>
      <c r="R731" t="str">
        <f>RIGHT(N731,LEN(N731)-SEARCH("/",N731,1))</f>
        <v>rock</v>
      </c>
      <c r="S731" s="14">
        <f>INT((((J731/60)/60)/24)+DATE(1970,1,1))</f>
        <v>40896</v>
      </c>
      <c r="T731" s="14">
        <f>INT((((I731/60)/60)/24)+DATE(1970,1,1))</f>
        <v>40924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9">
        <f>+E732/D732*100</f>
        <v>100</v>
      </c>
      <c r="P732" s="11">
        <f>AVERAGE(E732/L732)</f>
        <v>370.37037037037038</v>
      </c>
      <c r="Q732" t="str">
        <f>LEFT(N732,SEARCH("/",N732,1)-1)</f>
        <v>theater</v>
      </c>
      <c r="R732" t="str">
        <f>RIGHT(N732,LEN(N732)-SEARCH("/",N732,1))</f>
        <v>spaces</v>
      </c>
      <c r="S732" s="14">
        <f>INT((((J732/60)/60)/24)+DATE(1970,1,1))</f>
        <v>42341</v>
      </c>
      <c r="T732" s="14">
        <f>INT((((I732/60)/60)/24)+DATE(1970,1,1))</f>
        <v>42376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9">
        <f>+E733/D733*100</f>
        <v>39.5</v>
      </c>
      <c r="P733" s="11">
        <f>AVERAGE(E733/L733)</f>
        <v>253.2051282051282</v>
      </c>
      <c r="Q733" t="str">
        <f>LEFT(N733,SEARCH("/",N733,1)-1)</f>
        <v>games</v>
      </c>
      <c r="R733" t="str">
        <f>RIGHT(N733,LEN(N733)-SEARCH("/",N733,1))</f>
        <v>mobile games</v>
      </c>
      <c r="S733" s="14">
        <f>INT((((J733/60)/60)/24)+DATE(1970,1,1))</f>
        <v>42453</v>
      </c>
      <c r="T733" s="14">
        <f>INT((((I733/60)/60)/24)+DATE(1970,1,1))</f>
        <v>42483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9">
        <f>+E734/D734*100</f>
        <v>122.9</v>
      </c>
      <c r="P734" s="11">
        <f>AVERAGE(E734/L734)</f>
        <v>169.51724137931035</v>
      </c>
      <c r="Q734" t="str">
        <f>LEFT(N734,SEARCH("/",N734,1)-1)</f>
        <v>technology</v>
      </c>
      <c r="R734" t="str">
        <f>RIGHT(N734,LEN(N734)-SEARCH("/",N734,1))</f>
        <v>hardware</v>
      </c>
      <c r="S734" s="14">
        <f>INT((((J734/60)/60)/24)+DATE(1970,1,1))</f>
        <v>41722</v>
      </c>
      <c r="T734" s="14">
        <f>INT((((I734/60)/60)/24)+DATE(1970,1,1))</f>
        <v>41752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9">
        <f>+E735/D735*100</f>
        <v>115.30588235294117</v>
      </c>
      <c r="P735" s="11">
        <f>AVERAGE(E735/L735)</f>
        <v>58.688622754491021</v>
      </c>
      <c r="Q735" t="str">
        <f>LEFT(N735,SEARCH("/",N735,1)-1)</f>
        <v>theater</v>
      </c>
      <c r="R735" t="str">
        <f>RIGHT(N735,LEN(N735)-SEARCH("/",N735,1))</f>
        <v>plays</v>
      </c>
      <c r="S735" s="14">
        <f>INT((((J735/60)/60)/24)+DATE(1970,1,1))</f>
        <v>41893</v>
      </c>
      <c r="T735" s="14">
        <f>INT((((I735/60)/60)/24)+DATE(1970,1,1))</f>
        <v>41926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9">
        <f>+E736/D736*100</f>
        <v>130.33333333333331</v>
      </c>
      <c r="P736" s="11">
        <f>AVERAGE(E736/L736)</f>
        <v>51.719576719576722</v>
      </c>
      <c r="Q736" t="str">
        <f>LEFT(N736,SEARCH("/",N736,1)-1)</f>
        <v>film &amp; video</v>
      </c>
      <c r="R736" t="str">
        <f>RIGHT(N736,LEN(N736)-SEARCH("/",N736,1))</f>
        <v>documentary</v>
      </c>
      <c r="S736" s="14">
        <f>INT((((J736/60)/60)/24)+DATE(1970,1,1))</f>
        <v>40948</v>
      </c>
      <c r="T736" s="14">
        <f>INT((((I736/60)/60)/24)+DATE(1970,1,1))</f>
        <v>40978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9">
        <f>+E737/D737*100</f>
        <v>102.36842105263158</v>
      </c>
      <c r="P737" s="11">
        <f>AVERAGE(E737/L737)</f>
        <v>33.191126279863482</v>
      </c>
      <c r="Q737" t="str">
        <f>LEFT(N737,SEARCH("/",N737,1)-1)</f>
        <v>publishing</v>
      </c>
      <c r="R737" t="str">
        <f>RIGHT(N737,LEN(N737)-SEARCH("/",N737,1))</f>
        <v>radio &amp; podcasts</v>
      </c>
      <c r="S737" s="14">
        <f>INT((((J737/60)/60)/24)+DATE(1970,1,1))</f>
        <v>40646</v>
      </c>
      <c r="T737" s="14">
        <f>INT((((I737/60)/60)/24)+DATE(1970,1,1))</f>
        <v>40706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9">
        <f>+E738/D738*100</f>
        <v>107.77777777777777</v>
      </c>
      <c r="P738" s="11">
        <f>AVERAGE(E738/L738)</f>
        <v>112.79069767441861</v>
      </c>
      <c r="Q738" t="str">
        <f>LEFT(N738,SEARCH("/",N738,1)-1)</f>
        <v>photography</v>
      </c>
      <c r="R738" t="str">
        <f>RIGHT(N738,LEN(N738)-SEARCH("/",N738,1))</f>
        <v>photobooks</v>
      </c>
      <c r="S738" s="14">
        <f>INT((((J738/60)/60)/24)+DATE(1970,1,1))</f>
        <v>42529</v>
      </c>
      <c r="T738" s="14">
        <f>INT((((I738/60)/60)/24)+DATE(1970,1,1))</f>
        <v>42550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9">
        <f>+E739/D739*100</f>
        <v>100.47368421052632</v>
      </c>
      <c r="P739" s="11">
        <f>AVERAGE(E739/L739)</f>
        <v>190.9</v>
      </c>
      <c r="Q739" t="str">
        <f>LEFT(N739,SEARCH("/",N739,1)-1)</f>
        <v>music</v>
      </c>
      <c r="R739" t="str">
        <f>RIGHT(N739,LEN(N739)-SEARCH("/",N739,1))</f>
        <v>rock</v>
      </c>
      <c r="S739" s="14">
        <f>INT((((J739/60)/60)/24)+DATE(1970,1,1))</f>
        <v>41620</v>
      </c>
      <c r="T739" s="14">
        <f>INT((((I739/60)/60)/24)+DATE(1970,1,1))</f>
        <v>41650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9">
        <f>+E740/D740*100</f>
        <v>100.37894736842105</v>
      </c>
      <c r="P740" s="11">
        <f>AVERAGE(E740/L740)</f>
        <v>98.30927835051547</v>
      </c>
      <c r="Q740" t="str">
        <f>LEFT(N740,SEARCH("/",N740,1)-1)</f>
        <v>theater</v>
      </c>
      <c r="R740" t="str">
        <f>RIGHT(N740,LEN(N740)-SEARCH("/",N740,1))</f>
        <v>plays</v>
      </c>
      <c r="S740" s="14">
        <f>INT((((J740/60)/60)/24)+DATE(1970,1,1))</f>
        <v>42254</v>
      </c>
      <c r="T740" s="14">
        <f>INT((((I740/60)/60)/24)+DATE(1970,1,1))</f>
        <v>42279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9">
        <f>+E741/D741*100</f>
        <v>100.26315789473684</v>
      </c>
      <c r="P741" s="11">
        <f>AVERAGE(E741/L741)</f>
        <v>134.1549295774648</v>
      </c>
      <c r="Q741" t="str">
        <f>LEFT(N741,SEARCH("/",N741,1)-1)</f>
        <v>theater</v>
      </c>
      <c r="R741" t="str">
        <f>RIGHT(N741,LEN(N741)-SEARCH("/",N741,1))</f>
        <v>plays</v>
      </c>
      <c r="S741" s="14">
        <f>INT((((J741/60)/60)/24)+DATE(1970,1,1))</f>
        <v>41776</v>
      </c>
      <c r="T741" s="14">
        <f>INT((((I741/60)/60)/24)+DATE(1970,1,1))</f>
        <v>41807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9">
        <f>+E742/D742*100</f>
        <v>158.33333333333331</v>
      </c>
      <c r="P742" s="11">
        <f>AVERAGE(E742/L742)</f>
        <v>68.345323741007192</v>
      </c>
      <c r="Q742" t="str">
        <f>LEFT(N742,SEARCH("/",N742,1)-1)</f>
        <v>publishing</v>
      </c>
      <c r="R742" t="str">
        <f>RIGHT(N742,LEN(N742)-SEARCH("/",N742,1))</f>
        <v>nonfiction</v>
      </c>
      <c r="S742" s="14">
        <f>INT((((J742/60)/60)/24)+DATE(1970,1,1))</f>
        <v>41829</v>
      </c>
      <c r="T742" s="14">
        <f>INT((((I742/60)/60)/24)+DATE(1970,1,1))</f>
        <v>41862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9">
        <f>+E743/D743*100</f>
        <v>126.48920000000001</v>
      </c>
      <c r="P743" s="11">
        <f>AVERAGE(E743/L743)</f>
        <v>64.535306122448986</v>
      </c>
      <c r="Q743" t="str">
        <f>LEFT(N743,SEARCH("/",N743,1)-1)</f>
        <v>music</v>
      </c>
      <c r="R743" t="str">
        <f>RIGHT(N743,LEN(N743)-SEARCH("/",N743,1))</f>
        <v>rock</v>
      </c>
      <c r="S743" s="14">
        <f>INT((((J743/60)/60)/24)+DATE(1970,1,1))</f>
        <v>41924</v>
      </c>
      <c r="T743" s="14">
        <f>INT((((I743/60)/60)/24)+DATE(1970,1,1))</f>
        <v>41970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9">
        <f>+E744/D744*100</f>
        <v>23.692499999999999</v>
      </c>
      <c r="P744" s="11">
        <f>AVERAGE(E744/L744)</f>
        <v>51.227027027027027</v>
      </c>
      <c r="Q744" t="str">
        <f>LEFT(N744,SEARCH("/",N744,1)-1)</f>
        <v>photography</v>
      </c>
      <c r="R744" t="str">
        <f>RIGHT(N744,LEN(N744)-SEARCH("/",N744,1))</f>
        <v>photobooks</v>
      </c>
      <c r="S744" s="14">
        <f>INT((((J744/60)/60)/24)+DATE(1970,1,1))</f>
        <v>42115</v>
      </c>
      <c r="T744" s="14">
        <f>INT((((I744/60)/60)/24)+DATE(1970,1,1))</f>
        <v>42145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9">
        <f>+E745/D745*100</f>
        <v>20.44963251188932</v>
      </c>
      <c r="P745" s="11">
        <f>AVERAGE(E745/L745)</f>
        <v>83.716814159292042</v>
      </c>
      <c r="Q745" t="str">
        <f>LEFT(N745,SEARCH("/",N745,1)-1)</f>
        <v>photography</v>
      </c>
      <c r="R745" t="str">
        <f>RIGHT(N745,LEN(N745)-SEARCH("/",N745,1))</f>
        <v>photobooks</v>
      </c>
      <c r="S745" s="14">
        <f>INT((((J745/60)/60)/24)+DATE(1970,1,1))</f>
        <v>42623</v>
      </c>
      <c r="T745" s="14">
        <f>INT((((I745/60)/60)/24)+DATE(1970,1,1))</f>
        <v>42653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9">
        <f>+E746/D746*100</f>
        <v>104.95555555555556</v>
      </c>
      <c r="P746" s="11">
        <f>AVERAGE(E746/L746)</f>
        <v>59.408805031446541</v>
      </c>
      <c r="Q746" t="str">
        <f>LEFT(N746,SEARCH("/",N746,1)-1)</f>
        <v>photography</v>
      </c>
      <c r="R746" t="str">
        <f>RIGHT(N746,LEN(N746)-SEARCH("/",N746,1))</f>
        <v>photobooks</v>
      </c>
      <c r="S746" s="14">
        <f>INT((((J746/60)/60)/24)+DATE(1970,1,1))</f>
        <v>42292</v>
      </c>
      <c r="T746" s="14">
        <f>INT((((I746/60)/60)/24)+DATE(1970,1,1))</f>
        <v>42321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9">
        <f>+E747/D747*100</f>
        <v>188.50460000000001</v>
      </c>
      <c r="P747" s="11">
        <f>AVERAGE(E747/L747)</f>
        <v>31.209370860927152</v>
      </c>
      <c r="Q747" t="str">
        <f>LEFT(N747,SEARCH("/",N747,1)-1)</f>
        <v>theater</v>
      </c>
      <c r="R747" t="str">
        <f>RIGHT(N747,LEN(N747)-SEARCH("/",N747,1))</f>
        <v>plays</v>
      </c>
      <c r="S747" s="14">
        <f>INT((((J747/60)/60)/24)+DATE(1970,1,1))</f>
        <v>41233</v>
      </c>
      <c r="T747" s="14">
        <f>INT((((I747/60)/60)/24)+DATE(1970,1,1))</f>
        <v>41263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9">
        <f>+E748/D748*100</f>
        <v>52.327777777777776</v>
      </c>
      <c r="P748" s="11">
        <f>AVERAGE(E748/L748)</f>
        <v>94.19</v>
      </c>
      <c r="Q748" t="str">
        <f>LEFT(N748,SEARCH("/",N748,1)-1)</f>
        <v>photography</v>
      </c>
      <c r="R748" t="str">
        <f>RIGHT(N748,LEN(N748)-SEARCH("/",N748,1))</f>
        <v>photobooks</v>
      </c>
      <c r="S748" s="14">
        <f>INT((((J748/60)/60)/24)+DATE(1970,1,1))</f>
        <v>42705</v>
      </c>
      <c r="T748" s="14">
        <f>INT((((I748/60)/60)/24)+DATE(1970,1,1))</f>
        <v>42765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9">
        <f>+E749/D749*100</f>
        <v>110.52941176470587</v>
      </c>
      <c r="P749" s="11">
        <f>AVERAGE(E749/L749)</f>
        <v>104.38888888888889</v>
      </c>
      <c r="Q749" t="str">
        <f>LEFT(N749,SEARCH("/",N749,1)-1)</f>
        <v>photography</v>
      </c>
      <c r="R749" t="str">
        <f>RIGHT(N749,LEN(N749)-SEARCH("/",N749,1))</f>
        <v>photobooks</v>
      </c>
      <c r="S749" s="14">
        <f>INT((((J749/60)/60)/24)+DATE(1970,1,1))</f>
        <v>42067</v>
      </c>
      <c r="T749" s="14">
        <f>INT((((I749/60)/60)/24)+DATE(1970,1,1))</f>
        <v>42097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9">
        <f>+E750/D750*100</f>
        <v>125.16000000000001</v>
      </c>
      <c r="P750" s="11">
        <f>AVERAGE(E750/L750)</f>
        <v>140.1044776119403</v>
      </c>
      <c r="Q750" t="str">
        <f>LEFT(N750,SEARCH("/",N750,1)-1)</f>
        <v>film &amp; video</v>
      </c>
      <c r="R750" t="str">
        <f>RIGHT(N750,LEN(N750)-SEARCH("/",N750,1))</f>
        <v>documentary</v>
      </c>
      <c r="S750" s="14">
        <f>INT((((J750/60)/60)/24)+DATE(1970,1,1))</f>
        <v>42078</v>
      </c>
      <c r="T750" s="14">
        <f>INT((((I750/60)/60)/24)+DATE(1970,1,1))</f>
        <v>42123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9">
        <f>+E751/D751*100</f>
        <v>104.11111111111111</v>
      </c>
      <c r="P751" s="11">
        <f>AVERAGE(E751/L751)</f>
        <v>90.09615384615384</v>
      </c>
      <c r="Q751" t="str">
        <f>LEFT(N751,SEARCH("/",N751,1)-1)</f>
        <v>music</v>
      </c>
      <c r="R751" t="str">
        <f>RIGHT(N751,LEN(N751)-SEARCH("/",N751,1))</f>
        <v>indie rock</v>
      </c>
      <c r="S751" s="14">
        <f>INT((((J751/60)/60)/24)+DATE(1970,1,1))</f>
        <v>41736</v>
      </c>
      <c r="T751" s="14">
        <f>INT((((I751/60)/60)/24)+DATE(1970,1,1))</f>
        <v>41766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9">
        <f>+E752/D752*100</f>
        <v>252.48648648648651</v>
      </c>
      <c r="P752" s="11">
        <f>AVERAGE(E752/L752)</f>
        <v>55.607142857142854</v>
      </c>
      <c r="Q752" t="str">
        <f>LEFT(N752,SEARCH("/",N752,1)-1)</f>
        <v>music</v>
      </c>
      <c r="R752" t="str">
        <f>RIGHT(N752,LEN(N752)-SEARCH("/",N752,1))</f>
        <v>rock</v>
      </c>
      <c r="S752" s="14">
        <f>INT((((J752/60)/60)/24)+DATE(1970,1,1))</f>
        <v>42677</v>
      </c>
      <c r="T752" s="14">
        <f>INT((((I752/60)/60)/24)+DATE(1970,1,1))</f>
        <v>42707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9">
        <f>+E753/D753*100</f>
        <v>103.36388888888889</v>
      </c>
      <c r="P753" s="11">
        <f>AVERAGE(E753/L753)</f>
        <v>64.156896551724131</v>
      </c>
      <c r="Q753" t="str">
        <f>LEFT(N753,SEARCH("/",N753,1)-1)</f>
        <v>photography</v>
      </c>
      <c r="R753" t="str">
        <f>RIGHT(N753,LEN(N753)-SEARCH("/",N753,1))</f>
        <v>photobooks</v>
      </c>
      <c r="S753" s="14">
        <f>INT((((J753/60)/60)/24)+DATE(1970,1,1))</f>
        <v>41782</v>
      </c>
      <c r="T753" s="14">
        <f>INT((((I753/60)/60)/24)+DATE(1970,1,1))</f>
        <v>41810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9">
        <f>+E754/D754*100</f>
        <v>930250</v>
      </c>
      <c r="P754" s="11">
        <f>AVERAGE(E754/L754)</f>
        <v>4.5712530712530715</v>
      </c>
      <c r="Q754" t="str">
        <f>LEFT(N754,SEARCH("/",N754,1)-1)</f>
        <v>games</v>
      </c>
      <c r="R754" t="str">
        <f>RIGHT(N754,LEN(N754)-SEARCH("/",N754,1))</f>
        <v>tabletop games</v>
      </c>
      <c r="S754" s="14">
        <f>INT((((J754/60)/60)/24)+DATE(1970,1,1))</f>
        <v>42800</v>
      </c>
      <c r="T754" s="14">
        <f>INT((((I754/60)/60)/24)+DATE(1970,1,1))</f>
        <v>42807</v>
      </c>
    </row>
    <row r="755" spans="1:20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6">
        <v>9228</v>
      </c>
      <c r="F755" t="s">
        <v>8219</v>
      </c>
      <c r="G755" t="s">
        <v>8224</v>
      </c>
      <c r="H755" t="s">
        <v>8246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8279</v>
      </c>
      <c r="O755" s="9">
        <f>+E755/D755*100</f>
        <v>101.71957671957672</v>
      </c>
      <c r="P755" s="11">
        <f>AVERAGE(E755/L755)</f>
        <v>196.34042553191489</v>
      </c>
      <c r="Q755" t="str">
        <f>LEFT(N755,SEARCH("/",N755,1)-1)</f>
        <v>music</v>
      </c>
      <c r="R755" t="str">
        <f>RIGHT(N755,LEN(N755)-SEARCH("/",N755,1))</f>
        <v>indie rock</v>
      </c>
      <c r="S755" s="14">
        <f>INT((((J755/60)/60)/24)+DATE(1970,1,1))</f>
        <v>42267</v>
      </c>
      <c r="T755" s="14">
        <f>INT((((I755/60)/60)/24)+DATE(1970,1,1))</f>
        <v>42297</v>
      </c>
    </row>
    <row r="756" spans="1:20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6">
        <v>9228</v>
      </c>
      <c r="F756" t="s">
        <v>8219</v>
      </c>
      <c r="G756" t="s">
        <v>8224</v>
      </c>
      <c r="H756" t="s">
        <v>8246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8269</v>
      </c>
      <c r="O756" s="9">
        <f>+E756/D756*100</f>
        <v>184.56</v>
      </c>
      <c r="P756" s="11">
        <f>AVERAGE(E756/L756)</f>
        <v>85.444444444444443</v>
      </c>
      <c r="Q756" t="str">
        <f>LEFT(N756,SEARCH("/",N756,1)-1)</f>
        <v>film &amp; video</v>
      </c>
      <c r="R756" t="str">
        <f>RIGHT(N756,LEN(N756)-SEARCH("/",N756,1))</f>
        <v>documentary</v>
      </c>
      <c r="S756" s="14">
        <f>INT((((J756/60)/60)/24)+DATE(1970,1,1))</f>
        <v>40266</v>
      </c>
      <c r="T756" s="14">
        <f>INT((((I756/60)/60)/24)+DATE(1970,1,1))</f>
        <v>40330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9">
        <f>+E757/D757*100</f>
        <v>115.040375</v>
      </c>
      <c r="P757" s="11">
        <f>AVERAGE(E757/L757)</f>
        <v>57.520187499999999</v>
      </c>
      <c r="Q757" t="str">
        <f>LEFT(N757,SEARCH("/",N757,1)-1)</f>
        <v>music</v>
      </c>
      <c r="R757" t="str">
        <f>RIGHT(N757,LEN(N757)-SEARCH("/",N757,1))</f>
        <v>indie rock</v>
      </c>
      <c r="S757" s="14">
        <f>INT((((J757/60)/60)/24)+DATE(1970,1,1))</f>
        <v>41299</v>
      </c>
      <c r="T757" s="14">
        <f>INT((((I757/60)/60)/24)+DATE(1970,1,1))</f>
        <v>41329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9">
        <f>+E758/D758*100</f>
        <v>110.48192771084338</v>
      </c>
      <c r="P758" s="11">
        <f>AVERAGE(E758/L758)</f>
        <v>96.526315789473685</v>
      </c>
      <c r="Q758" t="str">
        <f>LEFT(N758,SEARCH("/",N758,1)-1)</f>
        <v>theater</v>
      </c>
      <c r="R758" t="str">
        <f>RIGHT(N758,LEN(N758)-SEARCH("/",N758,1))</f>
        <v>spaces</v>
      </c>
      <c r="S758" s="14">
        <f>INT((((J758/60)/60)/24)+DATE(1970,1,1))</f>
        <v>42359</v>
      </c>
      <c r="T758" s="14">
        <f>INT((((I758/60)/60)/24)+DATE(1970,1,1))</f>
        <v>42389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9">
        <f>+E759/D759*100</f>
        <v>101.52222222222223</v>
      </c>
      <c r="P759" s="11">
        <f>AVERAGE(E759/L759)</f>
        <v>51.044692737430168</v>
      </c>
      <c r="Q759" t="str">
        <f>LEFT(N759,SEARCH("/",N759,1)-1)</f>
        <v>music</v>
      </c>
      <c r="R759" t="str">
        <f>RIGHT(N759,LEN(N759)-SEARCH("/",N759,1))</f>
        <v>rock</v>
      </c>
      <c r="S759" s="14">
        <f>INT((((J759/60)/60)/24)+DATE(1970,1,1))</f>
        <v>41800</v>
      </c>
      <c r="T759" s="14">
        <f>INT((((I759/60)/60)/24)+DATE(1970,1,1))</f>
        <v>41830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9">
        <f>+E760/D760*100</f>
        <v>114.12500000000001</v>
      </c>
      <c r="P760" s="11">
        <f>AVERAGE(E760/L760)</f>
        <v>67.132352941176464</v>
      </c>
      <c r="Q760" t="str">
        <f>LEFT(N760,SEARCH("/",N760,1)-1)</f>
        <v>music</v>
      </c>
      <c r="R760" t="str">
        <f>RIGHT(N760,LEN(N760)-SEARCH("/",N760,1))</f>
        <v>rock</v>
      </c>
      <c r="S760" s="14">
        <f>INT((((J760/60)/60)/24)+DATE(1970,1,1))</f>
        <v>40845</v>
      </c>
      <c r="T760" s="14">
        <f>INT((((I760/60)/60)/24)+DATE(1970,1,1))</f>
        <v>40890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9">
        <f>+E761/D761*100</f>
        <v>101.37777777777779</v>
      </c>
      <c r="P761" s="11">
        <f>AVERAGE(E761/L761)</f>
        <v>126.72222222222223</v>
      </c>
      <c r="Q761" t="str">
        <f>LEFT(N761,SEARCH("/",N761,1)-1)</f>
        <v>theater</v>
      </c>
      <c r="R761" t="str">
        <f>RIGHT(N761,LEN(N761)-SEARCH("/",N761,1))</f>
        <v>plays</v>
      </c>
      <c r="S761" s="14">
        <f>INT((((J761/60)/60)/24)+DATE(1970,1,1))</f>
        <v>42697</v>
      </c>
      <c r="T761" s="14">
        <f>INT((((I761/60)/60)/24)+DATE(1970,1,1))</f>
        <v>42718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9">
        <f>+E762/D762*100</f>
        <v>260.59999999999997</v>
      </c>
      <c r="P762" s="11">
        <f>AVERAGE(E762/L762)</f>
        <v>54.616766467065865</v>
      </c>
      <c r="Q762" t="str">
        <f>LEFT(N762,SEARCH("/",N762,1)-1)</f>
        <v>photography</v>
      </c>
      <c r="R762" t="str">
        <f>RIGHT(N762,LEN(N762)-SEARCH("/",N762,1))</f>
        <v>photobooks</v>
      </c>
      <c r="S762" s="14">
        <f>INT((((J762/60)/60)/24)+DATE(1970,1,1))</f>
        <v>42333</v>
      </c>
      <c r="T762" s="14">
        <f>INT((((I762/60)/60)/24)+DATE(1970,1,1))</f>
        <v>42369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9">
        <f>+E763/D763*100</f>
        <v>104.12571428571428</v>
      </c>
      <c r="P763" s="11">
        <f>AVERAGE(E763/L763)</f>
        <v>130.15714285714284</v>
      </c>
      <c r="Q763" t="str">
        <f>LEFT(N763,SEARCH("/",N763,1)-1)</f>
        <v>photography</v>
      </c>
      <c r="R763" t="str">
        <f>RIGHT(N763,LEN(N763)-SEARCH("/",N763,1))</f>
        <v>photobooks</v>
      </c>
      <c r="S763" s="14">
        <f>INT((((J763/60)/60)/24)+DATE(1970,1,1))</f>
        <v>42109</v>
      </c>
      <c r="T763" s="14">
        <f>INT((((I763/60)/60)/24)+DATE(1970,1,1))</f>
        <v>42141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9">
        <f>+E764/D764*100</f>
        <v>101.22222222222221</v>
      </c>
      <c r="P764" s="11">
        <f>AVERAGE(E764/L764)</f>
        <v>159.82456140350877</v>
      </c>
      <c r="Q764" t="str">
        <f>LEFT(N764,SEARCH("/",N764,1)-1)</f>
        <v>film &amp; video</v>
      </c>
      <c r="R764" t="str">
        <f>RIGHT(N764,LEN(N764)-SEARCH("/",N764,1))</f>
        <v>television</v>
      </c>
      <c r="S764" s="14">
        <f>INT((((J764/60)/60)/24)+DATE(1970,1,1))</f>
        <v>42516</v>
      </c>
      <c r="T764" s="14">
        <f>INT((((I764/60)/60)/24)+DATE(1970,1,1))</f>
        <v>42556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9">
        <f>+E765/D765*100</f>
        <v>101.33333333333334</v>
      </c>
      <c r="P765" s="11">
        <f>AVERAGE(E765/L765)</f>
        <v>347.84615384615387</v>
      </c>
      <c r="Q765" t="str">
        <f>LEFT(N765,SEARCH("/",N765,1)-1)</f>
        <v>film &amp; video</v>
      </c>
      <c r="R765" t="str">
        <f>RIGHT(N765,LEN(N765)-SEARCH("/",N765,1))</f>
        <v>documentary</v>
      </c>
      <c r="S765" s="14">
        <f>INT((((J765/60)/60)/24)+DATE(1970,1,1))</f>
        <v>40255</v>
      </c>
      <c r="T765" s="14">
        <f>INT((((I765/60)/60)/24)+DATE(1970,1,1))</f>
        <v>40300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9">
        <f>+E766/D766*100</f>
        <v>361.2</v>
      </c>
      <c r="P766" s="11">
        <f>AVERAGE(E766/L766)</f>
        <v>96.063829787234042</v>
      </c>
      <c r="Q766" t="str">
        <f>LEFT(N766,SEARCH("/",N766,1)-1)</f>
        <v>technology</v>
      </c>
      <c r="R766" t="str">
        <f>RIGHT(N766,LEN(N766)-SEARCH("/",N766,1))</f>
        <v>hardware</v>
      </c>
      <c r="S766" s="14">
        <f>INT((((J766/60)/60)/24)+DATE(1970,1,1))</f>
        <v>41848</v>
      </c>
      <c r="T766" s="14">
        <f>INT((((I766/60)/60)/24)+DATE(1970,1,1))</f>
        <v>41878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9">
        <f>+E767/D767*100</f>
        <v>112.6875</v>
      </c>
      <c r="P767" s="11">
        <f>AVERAGE(E767/L767)</f>
        <v>107.32142857142857</v>
      </c>
      <c r="Q767" t="str">
        <f>LEFT(N767,SEARCH("/",N767,1)-1)</f>
        <v>games</v>
      </c>
      <c r="R767" t="str">
        <f>RIGHT(N767,LEN(N767)-SEARCH("/",N767,1))</f>
        <v>tabletop games</v>
      </c>
      <c r="S767" s="14">
        <f>INT((((J767/60)/60)/24)+DATE(1970,1,1))</f>
        <v>42296</v>
      </c>
      <c r="T767" s="14">
        <f>INT((((I767/60)/60)/24)+DATE(1970,1,1))</f>
        <v>42326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9">
        <f>+E768/D768*100</f>
        <v>111.87499999999999</v>
      </c>
      <c r="P768" s="11">
        <f>AVERAGE(E768/L768)</f>
        <v>61.301369863013697</v>
      </c>
      <c r="Q768" t="str">
        <f>LEFT(N768,SEARCH("/",N768,1)-1)</f>
        <v>film &amp; video</v>
      </c>
      <c r="R768" t="str">
        <f>RIGHT(N768,LEN(N768)-SEARCH("/",N768,1))</f>
        <v>documentary</v>
      </c>
      <c r="S768" s="14">
        <f>INT((((J768/60)/60)/24)+DATE(1970,1,1))</f>
        <v>41348</v>
      </c>
      <c r="T768" s="14">
        <f>INT((((I768/60)/60)/24)+DATE(1970,1,1))</f>
        <v>41378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9">
        <f>+E769/D769*100</f>
        <v>22.092500000000001</v>
      </c>
      <c r="P769" s="11">
        <f>AVERAGE(E769/L769)</f>
        <v>23.948509485094849</v>
      </c>
      <c r="Q769" t="str">
        <f>LEFT(N769,SEARCH("/",N769,1)-1)</f>
        <v>technology</v>
      </c>
      <c r="R769" t="str">
        <f>RIGHT(N769,LEN(N769)-SEARCH("/",N769,1))</f>
        <v>wearables</v>
      </c>
      <c r="S769" s="14">
        <f>INT((((J769/60)/60)/24)+DATE(1970,1,1))</f>
        <v>41835</v>
      </c>
      <c r="T769" s="14">
        <f>INT((((I769/60)/60)/24)+DATE(1970,1,1))</f>
        <v>41895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9">
        <f>+E770/D770*100</f>
        <v>110.406125</v>
      </c>
      <c r="P770" s="11">
        <f>AVERAGE(E770/L770)</f>
        <v>65.914104477611943</v>
      </c>
      <c r="Q770" t="str">
        <f>LEFT(N770,SEARCH("/",N770,1)-1)</f>
        <v>music</v>
      </c>
      <c r="R770" t="str">
        <f>RIGHT(N770,LEN(N770)-SEARCH("/",N770,1))</f>
        <v>rock</v>
      </c>
      <c r="S770" s="14">
        <f>INT((((J770/60)/60)/24)+DATE(1970,1,1))</f>
        <v>42433</v>
      </c>
      <c r="T770" s="14">
        <f>INT((((I770/60)/60)/24)+DATE(1970,1,1))</f>
        <v>42489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9">
        <f>+E771/D771*100</f>
        <v>15.485964912280703</v>
      </c>
      <c r="P771" s="11">
        <f>AVERAGE(E771/L771)</f>
        <v>93.90425531914893</v>
      </c>
      <c r="Q771" t="str">
        <f>LEFT(N771,SEARCH("/",N771,1)-1)</f>
        <v>technology</v>
      </c>
      <c r="R771" t="str">
        <f>RIGHT(N771,LEN(N771)-SEARCH("/",N771,1))</f>
        <v>wearables</v>
      </c>
      <c r="S771" s="14">
        <f>INT((((J771/60)/60)/24)+DATE(1970,1,1))</f>
        <v>42556</v>
      </c>
      <c r="T771" s="14">
        <f>INT((((I771/60)/60)/24)+DATE(1970,1,1))</f>
        <v>42616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9">
        <f>+E772/D772*100</f>
        <v>17.630000000000003</v>
      </c>
      <c r="P772" s="11">
        <f>AVERAGE(E772/L772)</f>
        <v>115.98684210526316</v>
      </c>
      <c r="Q772" t="str">
        <f>LEFT(N772,SEARCH("/",N772,1)-1)</f>
        <v>film &amp; video</v>
      </c>
      <c r="R772" t="str">
        <f>RIGHT(N772,LEN(N772)-SEARCH("/",N772,1))</f>
        <v>drama</v>
      </c>
      <c r="S772" s="14">
        <f>INT((((J772/60)/60)/24)+DATE(1970,1,1))</f>
        <v>42429</v>
      </c>
      <c r="T772" s="14">
        <f>INT((((I772/60)/60)/24)+DATE(1970,1,1))</f>
        <v>42461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9">
        <f>+E773/D773*100</f>
        <v>489.27777777777777</v>
      </c>
      <c r="P773" s="11">
        <f>AVERAGE(E773/L773)</f>
        <v>31.566308243727597</v>
      </c>
      <c r="Q773" t="str">
        <f>LEFT(N773,SEARCH("/",N773,1)-1)</f>
        <v>games</v>
      </c>
      <c r="R773" t="str">
        <f>RIGHT(N773,LEN(N773)-SEARCH("/",N773,1))</f>
        <v>tabletop games</v>
      </c>
      <c r="S773" s="14">
        <f>INT((((J773/60)/60)/24)+DATE(1970,1,1))</f>
        <v>42745</v>
      </c>
      <c r="T773" s="14">
        <f>INT((((I773/60)/60)/24)+DATE(1970,1,1))</f>
        <v>42775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9">
        <f>+E774/D774*100</f>
        <v>175.84040000000002</v>
      </c>
      <c r="P774" s="11">
        <f>AVERAGE(E774/L774)</f>
        <v>56.000127388535034</v>
      </c>
      <c r="Q774" t="str">
        <f>LEFT(N774,SEARCH("/",N774,1)-1)</f>
        <v>music</v>
      </c>
      <c r="R774" t="str">
        <f>RIGHT(N774,LEN(N774)-SEARCH("/",N774,1))</f>
        <v>indie rock</v>
      </c>
      <c r="S774" s="14">
        <f>INT((((J774/60)/60)/24)+DATE(1970,1,1))</f>
        <v>41002</v>
      </c>
      <c r="T774" s="14">
        <f>INT((((I774/60)/60)/24)+DATE(1970,1,1))</f>
        <v>41032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9">
        <f>+E775/D775*100</f>
        <v>103.29411764705883</v>
      </c>
      <c r="P775" s="11">
        <f>AVERAGE(E775/L775)</f>
        <v>94.408602150537632</v>
      </c>
      <c r="Q775" t="str">
        <f>LEFT(N775,SEARCH("/",N775,1)-1)</f>
        <v>theater</v>
      </c>
      <c r="R775" t="str">
        <f>RIGHT(N775,LEN(N775)-SEARCH("/",N775,1))</f>
        <v>spaces</v>
      </c>
      <c r="S775" s="14">
        <f>INT((((J775/60)/60)/24)+DATE(1970,1,1))</f>
        <v>42740</v>
      </c>
      <c r="T775" s="14">
        <f>INT((((I775/60)/60)/24)+DATE(1970,1,1))</f>
        <v>42762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9">
        <f>+E776/D776*100</f>
        <v>104.16666666666667</v>
      </c>
      <c r="P776" s="11">
        <f>AVERAGE(E776/L776)</f>
        <v>194.44444444444446</v>
      </c>
      <c r="Q776" t="str">
        <f>LEFT(N776,SEARCH("/",N776,1)-1)</f>
        <v>film &amp; video</v>
      </c>
      <c r="R776" t="str">
        <f>RIGHT(N776,LEN(N776)-SEARCH("/",N776,1))</f>
        <v>television</v>
      </c>
      <c r="S776" s="14">
        <f>INT((((J776/60)/60)/24)+DATE(1970,1,1))</f>
        <v>42323</v>
      </c>
      <c r="T776" s="14">
        <f>INT((((I776/60)/60)/24)+DATE(1970,1,1))</f>
        <v>42353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9">
        <f>+E777/D777*100</f>
        <v>174.8</v>
      </c>
      <c r="P777" s="11">
        <f>AVERAGE(E777/L777)</f>
        <v>264.84848484848487</v>
      </c>
      <c r="Q777" t="str">
        <f>LEFT(N777,SEARCH("/",N777,1)-1)</f>
        <v>theater</v>
      </c>
      <c r="R777" t="str">
        <f>RIGHT(N777,LEN(N777)-SEARCH("/",N777,1))</f>
        <v>plays</v>
      </c>
      <c r="S777" s="14">
        <f>INT((((J777/60)/60)/24)+DATE(1970,1,1))</f>
        <v>42341</v>
      </c>
      <c r="T777" s="14">
        <f>INT((((I777/60)/60)/24)+DATE(1970,1,1))</f>
        <v>42370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9">
        <f>+E778/D778*100</f>
        <v>116.52013333333333</v>
      </c>
      <c r="P778" s="11">
        <f>AVERAGE(E778/L778)</f>
        <v>60.26903448275862</v>
      </c>
      <c r="Q778" t="str">
        <f>LEFT(N778,SEARCH("/",N778,1)-1)</f>
        <v>music</v>
      </c>
      <c r="R778" t="str">
        <f>RIGHT(N778,LEN(N778)-SEARCH("/",N778,1))</f>
        <v>indie rock</v>
      </c>
      <c r="S778" s="14">
        <f>INT((((J778/60)/60)/24)+DATE(1970,1,1))</f>
        <v>40852</v>
      </c>
      <c r="T778" s="14">
        <f>INT((((I778/60)/60)/24)+DATE(1970,1,1))</f>
        <v>40883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9">
        <f>+E779/D779*100</f>
        <v>102.76470588235294</v>
      </c>
      <c r="P779" s="11">
        <f>AVERAGE(E779/L779)</f>
        <v>109.1875</v>
      </c>
      <c r="Q779" t="str">
        <f>LEFT(N779,SEARCH("/",N779,1)-1)</f>
        <v>film &amp; video</v>
      </c>
      <c r="R779" t="str">
        <f>RIGHT(N779,LEN(N779)-SEARCH("/",N779,1))</f>
        <v>documentary</v>
      </c>
      <c r="S779" s="14">
        <f>INT((((J779/60)/60)/24)+DATE(1970,1,1))</f>
        <v>42101</v>
      </c>
      <c r="T779" s="14">
        <f>INT((((I779/60)/60)/24)+DATE(1970,1,1))</f>
        <v>42132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9">
        <f>+E780/D780*100</f>
        <v>109.125</v>
      </c>
      <c r="P780" s="11">
        <f>AVERAGE(E780/L780)</f>
        <v>86.43564356435644</v>
      </c>
      <c r="Q780" t="str">
        <f>LEFT(N780,SEARCH("/",N780,1)-1)</f>
        <v>music</v>
      </c>
      <c r="R780" t="str">
        <f>RIGHT(N780,LEN(N780)-SEARCH("/",N780,1))</f>
        <v>faith</v>
      </c>
      <c r="S780" s="14">
        <f>INT((((J780/60)/60)/24)+DATE(1970,1,1))</f>
        <v>42783</v>
      </c>
      <c r="T780" s="14">
        <f>INT((((I780/60)/60)/24)+DATE(1970,1,1))</f>
        <v>42811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9">
        <f>+E781/D781*100</f>
        <v>51.023391812865491</v>
      </c>
      <c r="P781" s="11">
        <f>AVERAGE(E781/L781)</f>
        <v>147.88135593220338</v>
      </c>
      <c r="Q781" t="str">
        <f>LEFT(N781,SEARCH("/",N781,1)-1)</f>
        <v>theater</v>
      </c>
      <c r="R781" t="str">
        <f>RIGHT(N781,LEN(N781)-SEARCH("/",N781,1))</f>
        <v>musical</v>
      </c>
      <c r="S781" s="14">
        <f>INT((((J781/60)/60)/24)+DATE(1970,1,1))</f>
        <v>41880</v>
      </c>
      <c r="T781" s="14">
        <f>INT((((I781/60)/60)/24)+DATE(1970,1,1))</f>
        <v>41905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9">
        <f>+E782/D782*100</f>
        <v>102.61176470588236</v>
      </c>
      <c r="P782" s="11">
        <f>AVERAGE(E782/L782)</f>
        <v>242.27777777777777</v>
      </c>
      <c r="Q782" t="str">
        <f>LEFT(N782,SEARCH("/",N782,1)-1)</f>
        <v>theater</v>
      </c>
      <c r="R782" t="str">
        <f>RIGHT(N782,LEN(N782)-SEARCH("/",N782,1))</f>
        <v>spaces</v>
      </c>
      <c r="S782" s="14">
        <f>INT((((J782/60)/60)/24)+DATE(1970,1,1))</f>
        <v>41778</v>
      </c>
      <c r="T782" s="14">
        <f>INT((((I782/60)/60)/24)+DATE(1970,1,1))</f>
        <v>41838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9">
        <f>+E783/D783*100</f>
        <v>174.2304</v>
      </c>
      <c r="P783" s="11">
        <f>AVERAGE(E783/L783)</f>
        <v>51.854285714285716</v>
      </c>
      <c r="Q783" t="str">
        <f>LEFT(N783,SEARCH("/",N783,1)-1)</f>
        <v>music</v>
      </c>
      <c r="R783" t="str">
        <f>RIGHT(N783,LEN(N783)-SEARCH("/",N783,1))</f>
        <v>pop</v>
      </c>
      <c r="S783" s="14">
        <f>INT((((J783/60)/60)/24)+DATE(1970,1,1))</f>
        <v>40626</v>
      </c>
      <c r="T783" s="14">
        <f>INT((((I783/60)/60)/24)+DATE(1970,1,1))</f>
        <v>40657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9">
        <f>+E784/D784*100</f>
        <v>103.39285714285715</v>
      </c>
      <c r="P784" s="11">
        <f>AVERAGE(E784/L784)</f>
        <v>173.7</v>
      </c>
      <c r="Q784" t="str">
        <f>LEFT(N784,SEARCH("/",N784,1)-1)</f>
        <v>theater</v>
      </c>
      <c r="R784" t="str">
        <f>RIGHT(N784,LEN(N784)-SEARCH("/",N784,1))</f>
        <v>plays</v>
      </c>
      <c r="S784" s="14">
        <f>INT((((J784/60)/60)/24)+DATE(1970,1,1))</f>
        <v>42681</v>
      </c>
      <c r="T784" s="14">
        <f>INT((((I784/60)/60)/24)+DATE(1970,1,1))</f>
        <v>42711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9">
        <f>+E785/D785*100</f>
        <v>115.54666666666667</v>
      </c>
      <c r="P785" s="11">
        <f>AVERAGE(E785/L785)</f>
        <v>144.43333333333334</v>
      </c>
      <c r="Q785" t="str">
        <f>LEFT(N785,SEARCH("/",N785,1)-1)</f>
        <v>games</v>
      </c>
      <c r="R785" t="str">
        <f>RIGHT(N785,LEN(N785)-SEARCH("/",N785,1))</f>
        <v>tabletop games</v>
      </c>
      <c r="S785" s="14">
        <f>INT((((J785/60)/60)/24)+DATE(1970,1,1))</f>
        <v>42014</v>
      </c>
      <c r="T785" s="14">
        <f>INT((((I785/60)/60)/24)+DATE(1970,1,1))</f>
        <v>42035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9">
        <f>+E786/D786*100</f>
        <v>172.8</v>
      </c>
      <c r="P786" s="11">
        <f>AVERAGE(E786/L786)</f>
        <v>75.130434782608702</v>
      </c>
      <c r="Q786" t="str">
        <f>LEFT(N786,SEARCH("/",N786,1)-1)</f>
        <v>food</v>
      </c>
      <c r="R786" t="str">
        <f>RIGHT(N786,LEN(N786)-SEARCH("/",N786,1))</f>
        <v>small batch</v>
      </c>
      <c r="S786" s="14">
        <f>INT((((J786/60)/60)/24)+DATE(1970,1,1))</f>
        <v>42243</v>
      </c>
      <c r="T786" s="14">
        <f>INT((((I786/60)/60)/24)+DATE(1970,1,1))</f>
        <v>42273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9">
        <f>+E787/D787*100</f>
        <v>101.6</v>
      </c>
      <c r="P787" s="11">
        <f>AVERAGE(E787/L787)</f>
        <v>105.3170731707317</v>
      </c>
      <c r="Q787" t="str">
        <f>LEFT(N787,SEARCH("/",N787,1)-1)</f>
        <v>film &amp; video</v>
      </c>
      <c r="R787" t="str">
        <f>RIGHT(N787,LEN(N787)-SEARCH("/",N787,1))</f>
        <v>documentary</v>
      </c>
      <c r="S787" s="14">
        <f>INT((((J787/60)/60)/24)+DATE(1970,1,1))</f>
        <v>42184</v>
      </c>
      <c r="T787" s="14">
        <f>INT((((I787/60)/60)/24)+DATE(1970,1,1))</f>
        <v>42217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9">
        <f>+E788/D788*100</f>
        <v>34.527999999999999</v>
      </c>
      <c r="P788" s="11">
        <f>AVERAGE(E788/L788)</f>
        <v>95.911111111111111</v>
      </c>
      <c r="Q788" t="str">
        <f>LEFT(N788,SEARCH("/",N788,1)-1)</f>
        <v>technology</v>
      </c>
      <c r="R788" t="str">
        <f>RIGHT(N788,LEN(N788)-SEARCH("/",N788,1))</f>
        <v>wearables</v>
      </c>
      <c r="S788" s="14">
        <f>INT((((J788/60)/60)/24)+DATE(1970,1,1))</f>
        <v>42339</v>
      </c>
      <c r="T788" s="14">
        <f>INT((((I788/60)/60)/24)+DATE(1970,1,1))</f>
        <v>42367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9">
        <f>+E789/D789*100</f>
        <v>107.74999999999999</v>
      </c>
      <c r="P789" s="11">
        <f>AVERAGE(E789/L789)</f>
        <v>88.865979381443296</v>
      </c>
      <c r="Q789" t="str">
        <f>LEFT(N789,SEARCH("/",N789,1)-1)</f>
        <v>theater</v>
      </c>
      <c r="R789" t="str">
        <f>RIGHT(N789,LEN(N789)-SEARCH("/",N789,1))</f>
        <v>spaces</v>
      </c>
      <c r="S789" s="14">
        <f>INT((((J789/60)/60)/24)+DATE(1970,1,1))</f>
        <v>41957</v>
      </c>
      <c r="T789" s="14">
        <f>INT((((I789/60)/60)/24)+DATE(1970,1,1))</f>
        <v>41987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9">
        <f>+E790/D790*100</f>
        <v>10.7325</v>
      </c>
      <c r="P790" s="11">
        <f>AVERAGE(E790/L790)</f>
        <v>72.762711864406782</v>
      </c>
      <c r="Q790" t="str">
        <f>LEFT(N790,SEARCH("/",N790,1)-1)</f>
        <v>food</v>
      </c>
      <c r="R790" t="str">
        <f>RIGHT(N790,LEN(N790)-SEARCH("/",N790,1))</f>
        <v>food trucks</v>
      </c>
      <c r="S790" s="14">
        <f>INT((((J790/60)/60)/24)+DATE(1970,1,1))</f>
        <v>42113</v>
      </c>
      <c r="T790" s="14">
        <f>INT((((I790/60)/60)/24)+DATE(1970,1,1))</f>
        <v>42158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9">
        <f>+E791/D791*100</f>
        <v>107.26249999999999</v>
      </c>
      <c r="P791" s="11">
        <f>AVERAGE(E791/L791)</f>
        <v>49.316091954022987</v>
      </c>
      <c r="Q791" t="str">
        <f>LEFT(N791,SEARCH("/",N791,1)-1)</f>
        <v>film &amp; video</v>
      </c>
      <c r="R791" t="str">
        <f>RIGHT(N791,LEN(N791)-SEARCH("/",N791,1))</f>
        <v>television</v>
      </c>
      <c r="S791" s="14">
        <f>INT((((J791/60)/60)/24)+DATE(1970,1,1))</f>
        <v>42149</v>
      </c>
      <c r="T791" s="14">
        <f>INT((((I791/60)/60)/24)+DATE(1970,1,1))</f>
        <v>42163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9">
        <f>+E792/D792*100</f>
        <v>100.78823529411764</v>
      </c>
      <c r="P792" s="11">
        <f>AVERAGE(E792/L792)</f>
        <v>125.98529411764706</v>
      </c>
      <c r="Q792" t="str">
        <f>LEFT(N792,SEARCH("/",N792,1)-1)</f>
        <v>food</v>
      </c>
      <c r="R792" t="str">
        <f>RIGHT(N792,LEN(N792)-SEARCH("/",N792,1))</f>
        <v>small batch</v>
      </c>
      <c r="S792" s="14">
        <f>INT((((J792/60)/60)/24)+DATE(1970,1,1))</f>
        <v>42704</v>
      </c>
      <c r="T792" s="14">
        <f>INT((((I792/60)/60)/24)+DATE(1970,1,1))</f>
        <v>42738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9">
        <f>+E793/D793*100</f>
        <v>106.73325</v>
      </c>
      <c r="P793" s="11">
        <f>AVERAGE(E793/L793)</f>
        <v>45.418404255319146</v>
      </c>
      <c r="Q793" t="str">
        <f>LEFT(N793,SEARCH("/",N793,1)-1)</f>
        <v>film &amp; video</v>
      </c>
      <c r="R793" t="str">
        <f>RIGHT(N793,LEN(N793)-SEARCH("/",N793,1))</f>
        <v>documentary</v>
      </c>
      <c r="S793" s="14">
        <f>INT((((J793/60)/60)/24)+DATE(1970,1,1))</f>
        <v>40588</v>
      </c>
      <c r="T793" s="14">
        <f>INT((((I793/60)/60)/24)+DATE(1970,1,1))</f>
        <v>40618</v>
      </c>
    </row>
    <row r="794" spans="1:20" ht="60" x14ac:dyDescent="0.25">
      <c r="A794">
        <v>3776</v>
      </c>
      <c r="B794" s="3" t="s">
        <v>3773</v>
      </c>
      <c r="C794" s="3" t="s">
        <v>7886</v>
      </c>
      <c r="D794" s="6">
        <v>8000</v>
      </c>
      <c r="E794" s="6">
        <v>8537</v>
      </c>
      <c r="F794" t="s">
        <v>8219</v>
      </c>
      <c r="G794" t="s">
        <v>8224</v>
      </c>
      <c r="H794" t="s">
        <v>8246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8305</v>
      </c>
      <c r="O794" s="9">
        <f>+E794/D794*100</f>
        <v>106.71250000000001</v>
      </c>
      <c r="P794" s="11">
        <f>AVERAGE(E794/L794)</f>
        <v>90.819148936170208</v>
      </c>
      <c r="Q794" t="str">
        <f>LEFT(N794,SEARCH("/",N794,1)-1)</f>
        <v>theater</v>
      </c>
      <c r="R794" t="str">
        <f>RIGHT(N794,LEN(N794)-SEARCH("/",N794,1))</f>
        <v>musical</v>
      </c>
      <c r="S794" s="14">
        <f>INT((((J794/60)/60)/24)+DATE(1970,1,1))</f>
        <v>41814</v>
      </c>
      <c r="T794" s="14">
        <f>INT((((I794/60)/60)/24)+DATE(1970,1,1))</f>
        <v>41852</v>
      </c>
    </row>
    <row r="795" spans="1:20" ht="45" x14ac:dyDescent="0.25">
      <c r="A795">
        <v>1043</v>
      </c>
      <c r="B795" s="3" t="s">
        <v>1044</v>
      </c>
      <c r="C795" s="3" t="s">
        <v>5153</v>
      </c>
      <c r="D795" s="6">
        <v>100000</v>
      </c>
      <c r="E795" s="6">
        <v>8537</v>
      </c>
      <c r="F795" t="s">
        <v>8220</v>
      </c>
      <c r="G795" t="s">
        <v>8224</v>
      </c>
      <c r="H795" t="s">
        <v>8246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8281</v>
      </c>
      <c r="O795" s="9">
        <f>+E795/D795*100</f>
        <v>8.5370000000000008</v>
      </c>
      <c r="P795" s="11">
        <f>AVERAGE(E795/L795)</f>
        <v>29.236301369863014</v>
      </c>
      <c r="Q795" t="str">
        <f>LEFT(N795,SEARCH("/",N795,1)-1)</f>
        <v>journalism</v>
      </c>
      <c r="R795" t="str">
        <f>RIGHT(N795,LEN(N795)-SEARCH("/",N795,1))</f>
        <v>audio</v>
      </c>
      <c r="S795" s="14">
        <f>INT((((J795/60)/60)/24)+DATE(1970,1,1))</f>
        <v>42114</v>
      </c>
      <c r="T795" s="14">
        <f>INT((((I795/60)/60)/24)+DATE(1970,1,1))</f>
        <v>42144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9">
        <f>+E796/D796*100</f>
        <v>142.15</v>
      </c>
      <c r="P796" s="11">
        <f>AVERAGE(E796/L796)</f>
        <v>193.84090909090909</v>
      </c>
      <c r="Q796" t="str">
        <f>LEFT(N796,SEARCH("/",N796,1)-1)</f>
        <v>film &amp; video</v>
      </c>
      <c r="R796" t="str">
        <f>RIGHT(N796,LEN(N796)-SEARCH("/",N796,1))</f>
        <v>television</v>
      </c>
      <c r="S796" s="14">
        <f>INT((((J796/60)/60)/24)+DATE(1970,1,1))</f>
        <v>42068</v>
      </c>
      <c r="T796" s="14">
        <f>INT((((I796/60)/60)/24)+DATE(1970,1,1))</f>
        <v>42098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9">
        <f>+E797/D797*100</f>
        <v>106.4875</v>
      </c>
      <c r="P797" s="11">
        <f>AVERAGE(E797/L797)</f>
        <v>146.87931034482759</v>
      </c>
      <c r="Q797" t="str">
        <f>LEFT(N797,SEARCH("/",N797,1)-1)</f>
        <v>film &amp; video</v>
      </c>
      <c r="R797" t="str">
        <f>RIGHT(N797,LEN(N797)-SEARCH("/",N797,1))</f>
        <v>television</v>
      </c>
      <c r="S797" s="14">
        <f>INT((((J797/60)/60)/24)+DATE(1970,1,1))</f>
        <v>41794</v>
      </c>
      <c r="T797" s="14">
        <f>INT((((I797/60)/60)/24)+DATE(1970,1,1))</f>
        <v>41804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9">
        <f>+E798/D798*100</f>
        <v>11.294666666666666</v>
      </c>
      <c r="P798" s="11">
        <f>AVERAGE(E798/L798)</f>
        <v>117.65277777777777</v>
      </c>
      <c r="Q798" t="str">
        <f>LEFT(N798,SEARCH("/",N798,1)-1)</f>
        <v>theater</v>
      </c>
      <c r="R798" t="str">
        <f>RIGHT(N798,LEN(N798)-SEARCH("/",N798,1))</f>
        <v>spaces</v>
      </c>
      <c r="S798" s="14">
        <f>INT((((J798/60)/60)/24)+DATE(1970,1,1))</f>
        <v>42299</v>
      </c>
      <c r="T798" s="14">
        <f>INT((((I798/60)/60)/24)+DATE(1970,1,1))</f>
        <v>42330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9">
        <f>+E799/D799*100</f>
        <v>281.56666666666666</v>
      </c>
      <c r="P799" s="11">
        <f>AVERAGE(E799/L799)</f>
        <v>52.793750000000003</v>
      </c>
      <c r="Q799" t="str">
        <f>LEFT(N799,SEARCH("/",N799,1)-1)</f>
        <v>photography</v>
      </c>
      <c r="R799" t="str">
        <f>RIGHT(N799,LEN(N799)-SEARCH("/",N799,1))</f>
        <v>photobooks</v>
      </c>
      <c r="S799" s="14">
        <f>INT((((J799/60)/60)/24)+DATE(1970,1,1))</f>
        <v>42736</v>
      </c>
      <c r="T799" s="14">
        <f>INT((((I799/60)/60)/24)+DATE(1970,1,1))</f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9">
        <f>+E800/D800*100</f>
        <v>105.31250000000001</v>
      </c>
      <c r="P800" s="11">
        <f>AVERAGE(E800/L800)</f>
        <v>158.96226415094338</v>
      </c>
      <c r="Q800" t="str">
        <f>LEFT(N800,SEARCH("/",N800,1)-1)</f>
        <v>music</v>
      </c>
      <c r="R800" t="str">
        <f>RIGHT(N800,LEN(N800)-SEARCH("/",N800,1))</f>
        <v>rock</v>
      </c>
      <c r="S800" s="14">
        <f>INT((((J800/60)/60)/24)+DATE(1970,1,1))</f>
        <v>40736</v>
      </c>
      <c r="T800" s="14">
        <f>INT((((I800/60)/60)/24)+DATE(1970,1,1))</f>
        <v>40791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9">
        <f>+E801/D801*100</f>
        <v>168.01999999999998</v>
      </c>
      <c r="P801" s="11">
        <f>AVERAGE(E801/L801)</f>
        <v>84.858585858585855</v>
      </c>
      <c r="Q801" t="str">
        <f>LEFT(N801,SEARCH("/",N801,1)-1)</f>
        <v>theater</v>
      </c>
      <c r="R801" t="str">
        <f>RIGHT(N801,LEN(N801)-SEARCH("/",N801,1))</f>
        <v>spaces</v>
      </c>
      <c r="S801" s="14">
        <f>INT((((J801/60)/60)/24)+DATE(1970,1,1))</f>
        <v>42567</v>
      </c>
      <c r="T801" s="14">
        <f>INT((((I801/60)/60)/24)+DATE(1970,1,1))</f>
        <v>42597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9">
        <f>+E802/D802*100</f>
        <v>167.98</v>
      </c>
      <c r="P802" s="11">
        <f>AVERAGE(E802/L802)</f>
        <v>75.666666666666671</v>
      </c>
      <c r="Q802" t="str">
        <f>LEFT(N802,SEARCH("/",N802,1)-1)</f>
        <v>food</v>
      </c>
      <c r="R802" t="str">
        <f>RIGHT(N802,LEN(N802)-SEARCH("/",N802,1))</f>
        <v>small batch</v>
      </c>
      <c r="S802" s="14">
        <f>INT((((J802/60)/60)/24)+DATE(1970,1,1))</f>
        <v>42670</v>
      </c>
      <c r="T802" s="14">
        <f>INT((((I802/60)/60)/24)+DATE(1970,1,1))</f>
        <v>42700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9">
        <f>+E803/D803*100</f>
        <v>104.4375</v>
      </c>
      <c r="P803" s="11">
        <f>AVERAGE(E803/L803)</f>
        <v>117.67605633802818</v>
      </c>
      <c r="Q803" t="str">
        <f>LEFT(N803,SEARCH("/",N803,1)-1)</f>
        <v>music</v>
      </c>
      <c r="R803" t="str">
        <f>RIGHT(N803,LEN(N803)-SEARCH("/",N803,1))</f>
        <v>rock</v>
      </c>
      <c r="S803" s="14">
        <f>INT((((J803/60)/60)/24)+DATE(1970,1,1))</f>
        <v>40763</v>
      </c>
      <c r="T803" s="14">
        <f>INT((((I803/60)/60)/24)+DATE(1970,1,1))</f>
        <v>40793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9">
        <f>+E804/D804*100</f>
        <v>104.3625</v>
      </c>
      <c r="P804" s="11">
        <f>AVERAGE(E804/L804)</f>
        <v>56.412162162162161</v>
      </c>
      <c r="Q804" t="str">
        <f>LEFT(N804,SEARCH("/",N804,1)-1)</f>
        <v>music</v>
      </c>
      <c r="R804" t="str">
        <f>RIGHT(N804,LEN(N804)-SEARCH("/",N804,1))</f>
        <v>rock</v>
      </c>
      <c r="S804" s="14">
        <f>INT((((J804/60)/60)/24)+DATE(1970,1,1))</f>
        <v>41370</v>
      </c>
      <c r="T804" s="14">
        <f>INT((((I804/60)/60)/24)+DATE(1970,1,1))</f>
        <v>41400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9">
        <f>+E805/D805*100</f>
        <v>104.35000000000001</v>
      </c>
      <c r="P805" s="11">
        <f>AVERAGE(E805/L805)</f>
        <v>177.61702127659575</v>
      </c>
      <c r="Q805" t="str">
        <f>LEFT(N805,SEARCH("/",N805,1)-1)</f>
        <v>theater</v>
      </c>
      <c r="R805" t="str">
        <f>RIGHT(N805,LEN(N805)-SEARCH("/",N805,1))</f>
        <v>plays</v>
      </c>
      <c r="S805" s="14">
        <f>INT((((J805/60)/60)/24)+DATE(1970,1,1))</f>
        <v>42549</v>
      </c>
      <c r="T805" s="14">
        <f>INT((((I805/60)/60)/24)+DATE(1970,1,1))</f>
        <v>42579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9">
        <f>+E806/D806*100</f>
        <v>166.4</v>
      </c>
      <c r="P806" s="11">
        <f>AVERAGE(E806/L806)</f>
        <v>177.02127659574469</v>
      </c>
      <c r="Q806" t="str">
        <f>LEFT(N806,SEARCH("/",N806,1)-1)</f>
        <v>theater</v>
      </c>
      <c r="R806" t="str">
        <f>RIGHT(N806,LEN(N806)-SEARCH("/",N806,1))</f>
        <v>spaces</v>
      </c>
      <c r="S806" s="14">
        <f>INT((((J806/60)/60)/24)+DATE(1970,1,1))</f>
        <v>41975</v>
      </c>
      <c r="T806" s="14">
        <f>INT((((I806/60)/60)/24)+DATE(1970,1,1))</f>
        <v>42004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9">
        <f>+E807/D807*100</f>
        <v>21.906971229845084</v>
      </c>
      <c r="P807" s="11">
        <f>AVERAGE(E807/L807)</f>
        <v>66.520080000000007</v>
      </c>
      <c r="Q807" t="str">
        <f>LEFT(N807,SEARCH("/",N807,1)-1)</f>
        <v>film &amp; video</v>
      </c>
      <c r="R807" t="str">
        <f>RIGHT(N807,LEN(N807)-SEARCH("/",N807,1))</f>
        <v>animation</v>
      </c>
      <c r="S807" s="14">
        <f>INT((((J807/60)/60)/24)+DATE(1970,1,1))</f>
        <v>41381</v>
      </c>
      <c r="T807" s="14">
        <f>INT((((I807/60)/60)/24)+DATE(1970,1,1))</f>
        <v>41411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9">
        <f>+E808/D808*100</f>
        <v>138.44033333333334</v>
      </c>
      <c r="P808" s="11">
        <f>AVERAGE(E808/L808)</f>
        <v>87.436000000000007</v>
      </c>
      <c r="Q808" t="str">
        <f>LEFT(N808,SEARCH("/",N808,1)-1)</f>
        <v>technology</v>
      </c>
      <c r="R808" t="str">
        <f>RIGHT(N808,LEN(N808)-SEARCH("/",N808,1))</f>
        <v>hardware</v>
      </c>
      <c r="S808" s="14">
        <f>INT((((J808/60)/60)/24)+DATE(1970,1,1))</f>
        <v>40638</v>
      </c>
      <c r="T808" s="14">
        <f>INT((((I808/60)/60)/24)+DATE(1970,1,1))</f>
        <v>40728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9">
        <f>+E809/D809*100</f>
        <v>332.03999999999996</v>
      </c>
      <c r="P809" s="11">
        <f>AVERAGE(E809/L809)</f>
        <v>21.230179028132991</v>
      </c>
      <c r="Q809" t="str">
        <f>LEFT(N809,SEARCH("/",N809,1)-1)</f>
        <v>games</v>
      </c>
      <c r="R809" t="str">
        <f>RIGHT(N809,LEN(N809)-SEARCH("/",N809,1))</f>
        <v>tabletop games</v>
      </c>
      <c r="S809" s="14">
        <f>INT((((J809/60)/60)/24)+DATE(1970,1,1))</f>
        <v>42331</v>
      </c>
      <c r="T809" s="14">
        <f>INT((((I809/60)/60)/24)+DATE(1970,1,1))</f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9">
        <f>+E810/D810*100</f>
        <v>110.66666666666667</v>
      </c>
      <c r="P810" s="11">
        <f>AVERAGE(E810/L810)</f>
        <v>61.029411764705884</v>
      </c>
      <c r="Q810" t="str">
        <f>LEFT(N810,SEARCH("/",N810,1)-1)</f>
        <v>music</v>
      </c>
      <c r="R810" t="str">
        <f>RIGHT(N810,LEN(N810)-SEARCH("/",N810,1))</f>
        <v>classical music</v>
      </c>
      <c r="S810" s="14">
        <f>INT((((J810/60)/60)/24)+DATE(1970,1,1))</f>
        <v>41304</v>
      </c>
      <c r="T810" s="14">
        <f>INT((((I810/60)/60)/24)+DATE(1970,1,1))</f>
        <v>41334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9">
        <f>+E811/D811*100</f>
        <v>165.44</v>
      </c>
      <c r="P811" s="11">
        <f>AVERAGE(E811/L811)</f>
        <v>81.098039215686271</v>
      </c>
      <c r="Q811" t="str">
        <f>LEFT(N811,SEARCH("/",N811,1)-1)</f>
        <v>photography</v>
      </c>
      <c r="R811" t="str">
        <f>RIGHT(N811,LEN(N811)-SEARCH("/",N811,1))</f>
        <v>photobooks</v>
      </c>
      <c r="S811" s="14">
        <f>INT((((J811/60)/60)/24)+DATE(1970,1,1))</f>
        <v>42405</v>
      </c>
      <c r="T811" s="14">
        <f>INT((((I811/60)/60)/24)+DATE(1970,1,1))</f>
        <v>42425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9">
        <f>+E812/D812*100</f>
        <v>23.588571428571427</v>
      </c>
      <c r="P812" s="11">
        <f>AVERAGE(E812/L812)</f>
        <v>305.77777777777777</v>
      </c>
      <c r="Q812" t="str">
        <f>LEFT(N812,SEARCH("/",N812,1)-1)</f>
        <v>food</v>
      </c>
      <c r="R812" t="str">
        <f>RIGHT(N812,LEN(N812)-SEARCH("/",N812,1))</f>
        <v>food trucks</v>
      </c>
      <c r="S812" s="14">
        <f>INT((((J812/60)/60)/24)+DATE(1970,1,1))</f>
        <v>41828</v>
      </c>
      <c r="T812" s="14">
        <f>INT((((I812/60)/60)/24)+DATE(1970,1,1))</f>
        <v>41858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9">
        <f>+E813/D813*100</f>
        <v>103.01249999999999</v>
      </c>
      <c r="P813" s="11">
        <f>AVERAGE(E813/L813)</f>
        <v>100.5</v>
      </c>
      <c r="Q813" t="str">
        <f>LEFT(N813,SEARCH("/",N813,1)-1)</f>
        <v>theater</v>
      </c>
      <c r="R813" t="str">
        <f>RIGHT(N813,LEN(N813)-SEARCH("/",N813,1))</f>
        <v>plays</v>
      </c>
      <c r="S813" s="14">
        <f>INT((((J813/60)/60)/24)+DATE(1970,1,1))</f>
        <v>41591</v>
      </c>
      <c r="T813" s="14">
        <f>INT((((I813/60)/60)/24)+DATE(1970,1,1))</f>
        <v>41621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9">
        <f>+E814/D814*100</f>
        <v>102.875</v>
      </c>
      <c r="P814" s="11">
        <f>AVERAGE(E814/L814)</f>
        <v>329.2</v>
      </c>
      <c r="Q814" t="str">
        <f>LEFT(N814,SEARCH("/",N814,1)-1)</f>
        <v>theater</v>
      </c>
      <c r="R814" t="str">
        <f>RIGHT(N814,LEN(N814)-SEARCH("/",N814,1))</f>
        <v>musical</v>
      </c>
      <c r="S814" s="14">
        <f>INT((((J814/60)/60)/24)+DATE(1970,1,1))</f>
        <v>41845</v>
      </c>
      <c r="T814" s="14">
        <f>INT((((I814/60)/60)/24)+DATE(1970,1,1))</f>
        <v>41879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9">
        <f>+E815/D815*100</f>
        <v>102.83750000000001</v>
      </c>
      <c r="P815" s="11">
        <f>AVERAGE(E815/L815)</f>
        <v>115.87323943661971</v>
      </c>
      <c r="Q815" t="str">
        <f>LEFT(N815,SEARCH("/",N815,1)-1)</f>
        <v>theater</v>
      </c>
      <c r="R815" t="str">
        <f>RIGHT(N815,LEN(N815)-SEARCH("/",N815,1))</f>
        <v>plays</v>
      </c>
      <c r="S815" s="14">
        <f>INT((((J815/60)/60)/24)+DATE(1970,1,1))</f>
        <v>42262</v>
      </c>
      <c r="T815" s="14">
        <f>INT((((I815/60)/60)/24)+DATE(1970,1,1))</f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9">
        <f>+E816/D816*100</f>
        <v>102.64512500000001</v>
      </c>
      <c r="P816" s="11">
        <f>AVERAGE(E816/L816)</f>
        <v>87.357553191489373</v>
      </c>
      <c r="Q816" t="str">
        <f>LEFT(N816,SEARCH("/",N816,1)-1)</f>
        <v>theater</v>
      </c>
      <c r="R816" t="str">
        <f>RIGHT(N816,LEN(N816)-SEARCH("/",N816,1))</f>
        <v>plays</v>
      </c>
      <c r="S816" s="14">
        <f>INT((((J816/60)/60)/24)+DATE(1970,1,1))</f>
        <v>41798</v>
      </c>
      <c r="T816" s="14">
        <f>INT((((I816/60)/60)/24)+DATE(1970,1,1))</f>
        <v>41828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8219</v>
      </c>
      <c r="G817" t="s">
        <v>8224</v>
      </c>
      <c r="H817" t="s">
        <v>8246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8292</v>
      </c>
      <c r="O817" s="9">
        <f>+E817/D817*100</f>
        <v>102.6375</v>
      </c>
      <c r="P817" s="11">
        <f>AVERAGE(E817/L817)</f>
        <v>132.43548387096774</v>
      </c>
      <c r="Q817" t="str">
        <f>LEFT(N817,SEARCH("/",N817,1)-1)</f>
        <v>music</v>
      </c>
      <c r="R817" t="str">
        <f>RIGHT(N817,LEN(N817)-SEARCH("/",N817,1))</f>
        <v>pop</v>
      </c>
      <c r="S817" s="14">
        <f>INT((((J817/60)/60)/24)+DATE(1970,1,1))</f>
        <v>40848</v>
      </c>
      <c r="T817" s="14">
        <f>INT((((I817/60)/60)/24)+DATE(1970,1,1))</f>
        <v>40908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8219</v>
      </c>
      <c r="G818" t="s">
        <v>8224</v>
      </c>
      <c r="H818" t="s">
        <v>8246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8292</v>
      </c>
      <c r="O818" s="9">
        <f>+E818/D818*100</f>
        <v>102.6375</v>
      </c>
      <c r="P818" s="11">
        <f>AVERAGE(E818/L818)</f>
        <v>70.784482758620683</v>
      </c>
      <c r="Q818" t="str">
        <f>LEFT(N818,SEARCH("/",N818,1)-1)</f>
        <v>music</v>
      </c>
      <c r="R818" t="str">
        <f>RIGHT(N818,LEN(N818)-SEARCH("/",N818,1))</f>
        <v>pop</v>
      </c>
      <c r="S818" s="14">
        <f>INT((((J818/60)/60)/24)+DATE(1970,1,1))</f>
        <v>40845</v>
      </c>
      <c r="T818" s="14">
        <f>INT((((I818/60)/60)/24)+DATE(1970,1,1))</f>
        <v>40875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9">
        <f>+E819/D819*100</f>
        <v>109.42666666666668</v>
      </c>
      <c r="P819" s="11">
        <f>AVERAGE(E819/L819)</f>
        <v>151.9814814814815</v>
      </c>
      <c r="Q819" t="str">
        <f>LEFT(N819,SEARCH("/",N819,1)-1)</f>
        <v>theater</v>
      </c>
      <c r="R819" t="str">
        <f>RIGHT(N819,LEN(N819)-SEARCH("/",N819,1))</f>
        <v>plays</v>
      </c>
      <c r="S819" s="14">
        <f>INT((((J819/60)/60)/24)+DATE(1970,1,1))</f>
        <v>42576</v>
      </c>
      <c r="T819" s="14">
        <f>INT((((I819/60)/60)/24)+DATE(1970,1,1))</f>
        <v>42636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9">
        <f>+E820/D820*100</f>
        <v>36.404444444444444</v>
      </c>
      <c r="P820" s="11">
        <f>AVERAGE(E820/L820)</f>
        <v>67.139344262295083</v>
      </c>
      <c r="Q820" t="str">
        <f>LEFT(N820,SEARCH("/",N820,1)-1)</f>
        <v>photography</v>
      </c>
      <c r="R820" t="str">
        <f>RIGHT(N820,LEN(N820)-SEARCH("/",N820,1))</f>
        <v>photobooks</v>
      </c>
      <c r="S820" s="14">
        <f>INT((((J820/60)/60)/24)+DATE(1970,1,1))</f>
        <v>42247</v>
      </c>
      <c r="T820" s="14">
        <f>INT((((I820/60)/60)/24)+DATE(1970,1,1))</f>
        <v>42279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9">
        <f>+E821/D821*100</f>
        <v>9.9878048780487809</v>
      </c>
      <c r="P821" s="11">
        <f>AVERAGE(E821/L821)</f>
        <v>744.5454545454545</v>
      </c>
      <c r="Q821" t="str">
        <f>LEFT(N821,SEARCH("/",N821,1)-1)</f>
        <v>publishing</v>
      </c>
      <c r="R821" t="str">
        <f>RIGHT(N821,LEN(N821)-SEARCH("/",N821,1))</f>
        <v>translations</v>
      </c>
      <c r="S821" s="14">
        <f>INT((((J821/60)/60)/24)+DATE(1970,1,1))</f>
        <v>42142</v>
      </c>
      <c r="T821" s="14">
        <f>INT((((I821/60)/60)/24)+DATE(1970,1,1))</f>
        <v>42163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9">
        <f>+E822/D822*100</f>
        <v>326.92</v>
      </c>
      <c r="P822" s="11">
        <f>AVERAGE(E822/L822)</f>
        <v>97.297619047619051</v>
      </c>
      <c r="Q822" t="str">
        <f>LEFT(N822,SEARCH("/",N822,1)-1)</f>
        <v>games</v>
      </c>
      <c r="R822" t="str">
        <f>RIGHT(N822,LEN(N822)-SEARCH("/",N822,1))</f>
        <v>tabletop games</v>
      </c>
      <c r="S822" s="14">
        <f>INT((((J822/60)/60)/24)+DATE(1970,1,1))</f>
        <v>41695</v>
      </c>
      <c r="T822" s="14">
        <f>INT((((I822/60)/60)/24)+DATE(1970,1,1))</f>
        <v>41724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9">
        <f>+E823/D823*100</f>
        <v>102.06937499999999</v>
      </c>
      <c r="P823" s="11">
        <f>AVERAGE(E823/L823)</f>
        <v>255.17343750000001</v>
      </c>
      <c r="Q823" t="str">
        <f>LEFT(N823,SEARCH("/",N823,1)-1)</f>
        <v>theater</v>
      </c>
      <c r="R823" t="str">
        <f>RIGHT(N823,LEN(N823)-SEARCH("/",N823,1))</f>
        <v>musical</v>
      </c>
      <c r="S823" s="14">
        <f>INT((((J823/60)/60)/24)+DATE(1970,1,1))</f>
        <v>41754</v>
      </c>
      <c r="T823" s="14">
        <f>INT((((I823/60)/60)/24)+DATE(1970,1,1))</f>
        <v>41784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9">
        <f>+E824/D824*100</f>
        <v>163.19999999999999</v>
      </c>
      <c r="P824" s="11">
        <f>AVERAGE(E824/L824)</f>
        <v>34.871794871794869</v>
      </c>
      <c r="Q824" t="str">
        <f>LEFT(N824,SEARCH("/",N824,1)-1)</f>
        <v>publishing</v>
      </c>
      <c r="R824" t="str">
        <f>RIGHT(N824,LEN(N824)-SEARCH("/",N824,1))</f>
        <v>radio &amp; podcasts</v>
      </c>
      <c r="S824" s="14">
        <f>INT((((J824/60)/60)/24)+DATE(1970,1,1))</f>
        <v>41291</v>
      </c>
      <c r="T824" s="14">
        <f>INT((((I824/60)/60)/24)+DATE(1970,1,1))</f>
        <v>41321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9">
        <f>+E825/D825*100</f>
        <v>125.41538461538462</v>
      </c>
      <c r="P825" s="11">
        <f>AVERAGE(E825/L825)</f>
        <v>77.638095238095232</v>
      </c>
      <c r="Q825" t="str">
        <f>LEFT(N825,SEARCH("/",N825,1)-1)</f>
        <v>music</v>
      </c>
      <c r="R825" t="str">
        <f>RIGHT(N825,LEN(N825)-SEARCH("/",N825,1))</f>
        <v>rock</v>
      </c>
      <c r="S825" s="14">
        <f>INT((((J825/60)/60)/24)+DATE(1970,1,1))</f>
        <v>41656</v>
      </c>
      <c r="T825" s="14">
        <f>INT((((I825/60)/60)/24)+DATE(1970,1,1))</f>
        <v>41686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9">
        <f>+E826/D826*100</f>
        <v>113.00013888888888</v>
      </c>
      <c r="P826" s="11">
        <f>AVERAGE(E826/L826)</f>
        <v>50.222283950617282</v>
      </c>
      <c r="Q826" t="str">
        <f>LEFT(N826,SEARCH("/",N826,1)-1)</f>
        <v>technology</v>
      </c>
      <c r="R826" t="str">
        <f>RIGHT(N826,LEN(N826)-SEARCH("/",N826,1))</f>
        <v>hardware</v>
      </c>
      <c r="S826" s="14">
        <f>INT((((J826/60)/60)/24)+DATE(1970,1,1))</f>
        <v>40765</v>
      </c>
      <c r="T826" s="14">
        <f>INT((((I826/60)/60)/24)+DATE(1970,1,1))</f>
        <v>40795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9">
        <f>+E827/D827*100</f>
        <v>101.49999999999999</v>
      </c>
      <c r="P827" s="11">
        <f>AVERAGE(E827/L827)</f>
        <v>116</v>
      </c>
      <c r="Q827" t="str">
        <f>LEFT(N827,SEARCH("/",N827,1)-1)</f>
        <v>theater</v>
      </c>
      <c r="R827" t="str">
        <f>RIGHT(N827,LEN(N827)-SEARCH("/",N827,1))</f>
        <v>plays</v>
      </c>
      <c r="S827" s="14">
        <f>INT((((J827/60)/60)/24)+DATE(1970,1,1))</f>
        <v>42137</v>
      </c>
      <c r="T827" s="14">
        <f>INT((((I827/60)/60)/24)+DATE(1970,1,1))</f>
        <v>42171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9">
        <f>+E828/D828*100</f>
        <v>101.42500000000001</v>
      </c>
      <c r="P828" s="11">
        <f>AVERAGE(E828/L828)</f>
        <v>202.85</v>
      </c>
      <c r="Q828" t="str">
        <f>LEFT(N828,SEARCH("/",N828,1)-1)</f>
        <v>theater</v>
      </c>
      <c r="R828" t="str">
        <f>RIGHT(N828,LEN(N828)-SEARCH("/",N828,1))</f>
        <v>plays</v>
      </c>
      <c r="S828" s="14">
        <f>INT((((J828/60)/60)/24)+DATE(1970,1,1))</f>
        <v>42064</v>
      </c>
      <c r="T828" s="14">
        <f>INT((((I828/60)/60)/24)+DATE(1970,1,1))</f>
        <v>42094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9">
        <f>+E829/D829*100</f>
        <v>101.375</v>
      </c>
      <c r="P829" s="11">
        <f>AVERAGE(E829/L829)</f>
        <v>142.28070175438597</v>
      </c>
      <c r="Q829" t="str">
        <f>LEFT(N829,SEARCH("/",N829,1)-1)</f>
        <v>theater</v>
      </c>
      <c r="R829" t="str">
        <f>RIGHT(N829,LEN(N829)-SEARCH("/",N829,1))</f>
        <v>plays</v>
      </c>
      <c r="S829" s="14">
        <f>INT((((J829/60)/60)/24)+DATE(1970,1,1))</f>
        <v>42041</v>
      </c>
      <c r="T829" s="14">
        <f>INT((((I829/60)/60)/24)+DATE(1970,1,1))</f>
        <v>42071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9">
        <f>+E830/D830*100</f>
        <v>108.11999999999999</v>
      </c>
      <c r="P830" s="11">
        <f>AVERAGE(E830/L830)</f>
        <v>37.197247706422019</v>
      </c>
      <c r="Q830" t="str">
        <f>LEFT(N830,SEARCH("/",N830,1)-1)</f>
        <v>games</v>
      </c>
      <c r="R830" t="str">
        <f>RIGHT(N830,LEN(N830)-SEARCH("/",N830,1))</f>
        <v>tabletop games</v>
      </c>
      <c r="S830" s="14">
        <f>INT((((J830/60)/60)/24)+DATE(1970,1,1))</f>
        <v>42452</v>
      </c>
      <c r="T830" s="14">
        <f>INT((((I830/60)/60)/24)+DATE(1970,1,1))</f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9">
        <f>+E831/D831*100</f>
        <v>202.625</v>
      </c>
      <c r="P831" s="11">
        <f>AVERAGE(E831/L831)</f>
        <v>47.676470588235297</v>
      </c>
      <c r="Q831" t="str">
        <f>LEFT(N831,SEARCH("/",N831,1)-1)</f>
        <v>music</v>
      </c>
      <c r="R831" t="str">
        <f>RIGHT(N831,LEN(N831)-SEARCH("/",N831,1))</f>
        <v>indie rock</v>
      </c>
      <c r="S831" s="14">
        <f>INT((((J831/60)/60)/24)+DATE(1970,1,1))</f>
        <v>41226</v>
      </c>
      <c r="T831" s="14">
        <f>INT((((I831/60)/60)/24)+DATE(1970,1,1))</f>
        <v>41274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9">
        <f>+E832/D832*100</f>
        <v>102.50632911392405</v>
      </c>
      <c r="P832" s="11">
        <f>AVERAGE(E832/L832)</f>
        <v>80.178217821782184</v>
      </c>
      <c r="Q832" t="str">
        <f>LEFT(N832,SEARCH("/",N832,1)-1)</f>
        <v>music</v>
      </c>
      <c r="R832" t="str">
        <f>RIGHT(N832,LEN(N832)-SEARCH("/",N832,1))</f>
        <v>pop</v>
      </c>
      <c r="S832" s="14">
        <f>INT((((J832/60)/60)/24)+DATE(1970,1,1))</f>
        <v>42343</v>
      </c>
      <c r="T832" s="14">
        <f>INT((((I832/60)/60)/24)+DATE(1970,1,1))</f>
        <v>42386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9">
        <f>+E833/D833*100</f>
        <v>101.18750000000001</v>
      </c>
      <c r="P833" s="11">
        <f>AVERAGE(E833/L833)</f>
        <v>74.953703703703709</v>
      </c>
      <c r="Q833" t="str">
        <f>LEFT(N833,SEARCH("/",N833,1)-1)</f>
        <v>music</v>
      </c>
      <c r="R833" t="str">
        <f>RIGHT(N833,LEN(N833)-SEARCH("/",N833,1))</f>
        <v>rock</v>
      </c>
      <c r="S833" s="14">
        <f>INT((((J833/60)/60)/24)+DATE(1970,1,1))</f>
        <v>41579</v>
      </c>
      <c r="T833" s="14">
        <f>INT((((I833/60)/60)/24)+DATE(1970,1,1))</f>
        <v>41609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9">
        <f>+E834/D834*100</f>
        <v>107.88</v>
      </c>
      <c r="P834" s="11">
        <f>AVERAGE(E834/L834)</f>
        <v>74.22935779816514</v>
      </c>
      <c r="Q834" t="str">
        <f>LEFT(N834,SEARCH("/",N834,1)-1)</f>
        <v>food</v>
      </c>
      <c r="R834" t="str">
        <f>RIGHT(N834,LEN(N834)-SEARCH("/",N834,1))</f>
        <v>small batch</v>
      </c>
      <c r="S834" s="14">
        <f>INT((((J834/60)/60)/24)+DATE(1970,1,1))</f>
        <v>42187</v>
      </c>
      <c r="T834" s="14">
        <f>INT((((I834/60)/60)/24)+DATE(1970,1,1))</f>
        <v>42208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9">
        <f>+E835/D835*100</f>
        <v>101.05</v>
      </c>
      <c r="P835" s="11">
        <f>AVERAGE(E835/L835)</f>
        <v>104.98701298701299</v>
      </c>
      <c r="Q835" t="str">
        <f>LEFT(N835,SEARCH("/",N835,1)-1)</f>
        <v>theater</v>
      </c>
      <c r="R835" t="str">
        <f>RIGHT(N835,LEN(N835)-SEARCH("/",N835,1))</f>
        <v>plays</v>
      </c>
      <c r="S835" s="14">
        <f>INT((((J835/60)/60)/24)+DATE(1970,1,1))</f>
        <v>42053</v>
      </c>
      <c r="T835" s="14">
        <f>INT((((I835/60)/60)/24)+DATE(1970,1,1))</f>
        <v>42083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9">
        <f>+E836/D836*100</f>
        <v>101.004125</v>
      </c>
      <c r="P836" s="11">
        <f>AVERAGE(E836/L836)</f>
        <v>87.829673913043479</v>
      </c>
      <c r="Q836" t="str">
        <f>LEFT(N836,SEARCH("/",N836,1)-1)</f>
        <v>music</v>
      </c>
      <c r="R836" t="str">
        <f>RIGHT(N836,LEN(N836)-SEARCH("/",N836,1))</f>
        <v>rock</v>
      </c>
      <c r="S836" s="14">
        <f>INT((((J836/60)/60)/24)+DATE(1970,1,1))</f>
        <v>40536</v>
      </c>
      <c r="T836" s="14">
        <f>INT((((I836/60)/60)/24)+DATE(1970,1,1))</f>
        <v>40626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9">
        <f>+E837/D837*100</f>
        <v>8.974444444444444</v>
      </c>
      <c r="P837" s="11">
        <f>AVERAGE(E837/L837)</f>
        <v>65.666666666666671</v>
      </c>
      <c r="Q837" t="str">
        <f>LEFT(N837,SEARCH("/",N837,1)-1)</f>
        <v>games</v>
      </c>
      <c r="R837" t="str">
        <f>RIGHT(N837,LEN(N837)-SEARCH("/",N837,1))</f>
        <v>video games</v>
      </c>
      <c r="S837" s="14">
        <f>INT((((J837/60)/60)/24)+DATE(1970,1,1))</f>
        <v>41417</v>
      </c>
      <c r="T837" s="14">
        <f>INT((((I837/60)/60)/24)+DATE(1970,1,1))</f>
        <v>41462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9">
        <f>+E838/D838*100</f>
        <v>28.842857142857142</v>
      </c>
      <c r="P838" s="11">
        <f>AVERAGE(E838/L838)</f>
        <v>34.220338983050844</v>
      </c>
      <c r="Q838" t="str">
        <f>LEFT(N838,SEARCH("/",N838,1)-1)</f>
        <v>games</v>
      </c>
      <c r="R838" t="str">
        <f>RIGHT(N838,LEN(N838)-SEARCH("/",N838,1))</f>
        <v>video games</v>
      </c>
      <c r="S838" s="14">
        <f>INT((((J838/60)/60)/24)+DATE(1970,1,1))</f>
        <v>42045</v>
      </c>
      <c r="T838" s="14">
        <f>INT((((I838/60)/60)/24)+DATE(1970,1,1))</f>
        <v>42075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9">
        <f>+E839/D839*100</f>
        <v>100.880375</v>
      </c>
      <c r="P839" s="11">
        <f>AVERAGE(E839/L839)</f>
        <v>116.96275362318841</v>
      </c>
      <c r="Q839" t="str">
        <f>LEFT(N839,SEARCH("/",N839,1)-1)</f>
        <v>music</v>
      </c>
      <c r="R839" t="str">
        <f>RIGHT(N839,LEN(N839)-SEARCH("/",N839,1))</f>
        <v>indie rock</v>
      </c>
      <c r="S839" s="14">
        <f>INT((((J839/60)/60)/24)+DATE(1970,1,1))</f>
        <v>41591</v>
      </c>
      <c r="T839" s="14">
        <f>INT((((I839/60)/60)/24)+DATE(1970,1,1))</f>
        <v>41640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9">
        <f>+E840/D840*100</f>
        <v>806.4</v>
      </c>
      <c r="P840" s="11">
        <f>AVERAGE(E840/L840)</f>
        <v>49.472392638036808</v>
      </c>
      <c r="Q840" t="str">
        <f>LEFT(N840,SEARCH("/",N840,1)-1)</f>
        <v>games</v>
      </c>
      <c r="R840" t="str">
        <f>RIGHT(N840,LEN(N840)-SEARCH("/",N840,1))</f>
        <v>tabletop games</v>
      </c>
      <c r="S840" s="14">
        <f>INT((((J840/60)/60)/24)+DATE(1970,1,1))</f>
        <v>42766</v>
      </c>
      <c r="T840" s="14">
        <f>INT((((I840/60)/60)/24)+DATE(1970,1,1))</f>
        <v>42796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9">
        <f>+E841/D841*100</f>
        <v>115.12214285714286</v>
      </c>
      <c r="P841" s="11">
        <f>AVERAGE(E841/L841)</f>
        <v>39.31</v>
      </c>
      <c r="Q841" t="str">
        <f>LEFT(N841,SEARCH("/",N841,1)-1)</f>
        <v>music</v>
      </c>
      <c r="R841" t="str">
        <f>RIGHT(N841,LEN(N841)-SEARCH("/",N841,1))</f>
        <v>rock</v>
      </c>
      <c r="S841" s="14">
        <f>INT((((J841/60)/60)/24)+DATE(1970,1,1))</f>
        <v>41341</v>
      </c>
      <c r="T841" s="14">
        <f>INT((((I841/60)/60)/24)+DATE(1970,1,1))</f>
        <v>41373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9">
        <f>+E842/D842*100</f>
        <v>100.66250000000001</v>
      </c>
      <c r="P842" s="11">
        <f>AVERAGE(E842/L842)</f>
        <v>83.885416666666671</v>
      </c>
      <c r="Q842" t="str">
        <f>LEFT(N842,SEARCH("/",N842,1)-1)</f>
        <v>music</v>
      </c>
      <c r="R842" t="str">
        <f>RIGHT(N842,LEN(N842)-SEARCH("/",N842,1))</f>
        <v>rock</v>
      </c>
      <c r="S842" s="14">
        <f>INT((((J842/60)/60)/24)+DATE(1970,1,1))</f>
        <v>40555</v>
      </c>
      <c r="T842" s="14">
        <f>INT((((I842/60)/60)/24)+DATE(1970,1,1))</f>
        <v>40605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9">
        <f>+E843/D843*100</f>
        <v>100.4375</v>
      </c>
      <c r="P843" s="11">
        <f>AVERAGE(E843/L843)</f>
        <v>110.06849315068493</v>
      </c>
      <c r="Q843" t="str">
        <f>LEFT(N843,SEARCH("/",N843,1)-1)</f>
        <v>film &amp; video</v>
      </c>
      <c r="R843" t="str">
        <f>RIGHT(N843,LEN(N843)-SEARCH("/",N843,1))</f>
        <v>documentary</v>
      </c>
      <c r="S843" s="14">
        <f>INT((((J843/60)/60)/24)+DATE(1970,1,1))</f>
        <v>41394</v>
      </c>
      <c r="T843" s="14">
        <f>INT((((I843/60)/60)/24)+DATE(1970,1,1))</f>
        <v>41454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9">
        <f>+E844/D844*100</f>
        <v>100.325</v>
      </c>
      <c r="P844" s="11">
        <f>AVERAGE(E844/L844)</f>
        <v>100.325</v>
      </c>
      <c r="Q844" t="str">
        <f>LEFT(N844,SEARCH("/",N844,1)-1)</f>
        <v>music</v>
      </c>
      <c r="R844" t="str">
        <f>RIGHT(N844,LEN(N844)-SEARCH("/",N844,1))</f>
        <v>classical music</v>
      </c>
      <c r="S844" s="14">
        <f>INT((((J844/60)/60)/24)+DATE(1970,1,1))</f>
        <v>41058</v>
      </c>
      <c r="T844" s="14">
        <f>INT((((I844/60)/60)/24)+DATE(1970,1,1))</f>
        <v>41088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>+E845/D845*100</f>
        <v>267.13333333333333</v>
      </c>
      <c r="P845" s="11">
        <f>AVERAGE(E845/L845)</f>
        <v>63.102362204724407</v>
      </c>
      <c r="Q845" t="str">
        <f>LEFT(N845,SEARCH("/",N845,1)-1)</f>
        <v>music</v>
      </c>
      <c r="R845" t="str">
        <f>RIGHT(N845,LEN(N845)-SEARCH("/",N845,1))</f>
        <v>metal</v>
      </c>
      <c r="S845" s="14">
        <f>INT((((J845/60)/60)/24)+DATE(1970,1,1))</f>
        <v>42695</v>
      </c>
      <c r="T845" s="14">
        <f>INT((((I845/60)/60)/24)+DATE(1970,1,1))</f>
        <v>42712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9">
        <f>+E846/D846*100</f>
        <v>100.125</v>
      </c>
      <c r="P846" s="11">
        <f>AVERAGE(E846/L846)</f>
        <v>70.884955752212392</v>
      </c>
      <c r="Q846" t="str">
        <f>LEFT(N846,SEARCH("/",N846,1)-1)</f>
        <v>theater</v>
      </c>
      <c r="R846" t="str">
        <f>RIGHT(N846,LEN(N846)-SEARCH("/",N846,1))</f>
        <v>plays</v>
      </c>
      <c r="S846" s="14">
        <f>INT((((J846/60)/60)/24)+DATE(1970,1,1))</f>
        <v>41941</v>
      </c>
      <c r="T846" s="14">
        <f>INT((((I846/60)/60)/24)+DATE(1970,1,1))</f>
        <v>41970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9">
        <f>+E847/D847*100</f>
        <v>106.73333333333332</v>
      </c>
      <c r="P847" s="11">
        <f>AVERAGE(E847/L847)</f>
        <v>65.081300813008127</v>
      </c>
      <c r="Q847" t="str">
        <f>LEFT(N847,SEARCH("/",N847,1)-1)</f>
        <v>photography</v>
      </c>
      <c r="R847" t="str">
        <f>RIGHT(N847,LEN(N847)-SEARCH("/",N847,1))</f>
        <v>photobooks</v>
      </c>
      <c r="S847" s="14">
        <f>INT((((J847/60)/60)/24)+DATE(1970,1,1))</f>
        <v>42123</v>
      </c>
      <c r="T847" s="14">
        <f>INT((((I847/60)/60)/24)+DATE(1970,1,1))</f>
        <v>42156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9">
        <f>+E848/D848*100</f>
        <v>100.01249999999999</v>
      </c>
      <c r="P848" s="11">
        <f>AVERAGE(E848/L848)</f>
        <v>421.10526315789474</v>
      </c>
      <c r="Q848" t="str">
        <f>LEFT(N848,SEARCH("/",N848,1)-1)</f>
        <v>theater</v>
      </c>
      <c r="R848" t="str">
        <f>RIGHT(N848,LEN(N848)-SEARCH("/",N848,1))</f>
        <v>plays</v>
      </c>
      <c r="S848" s="14">
        <f>INT((((J848/60)/60)/24)+DATE(1970,1,1))</f>
        <v>42059</v>
      </c>
      <c r="T848" s="14">
        <f>INT((((I848/60)/60)/24)+DATE(1970,1,1))</f>
        <v>42119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9">
        <f>+E849/D849*100</f>
        <v>106.66666666666667</v>
      </c>
      <c r="P849" s="11">
        <f>AVERAGE(E849/L849)</f>
        <v>89.887640449438209</v>
      </c>
      <c r="Q849" t="str">
        <f>LEFT(N849,SEARCH("/",N849,1)-1)</f>
        <v>film &amp; video</v>
      </c>
      <c r="R849" t="str">
        <f>RIGHT(N849,LEN(N849)-SEARCH("/",N849,1))</f>
        <v>documentary</v>
      </c>
      <c r="S849" s="14">
        <f>INT((((J849/60)/60)/24)+DATE(1970,1,1))</f>
        <v>41078</v>
      </c>
      <c r="T849" s="14">
        <f>INT((((I849/60)/60)/24)+DATE(1970,1,1))</f>
        <v>41108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9">
        <f>+E850/D850*100</f>
        <v>114.01428571428571</v>
      </c>
      <c r="P850" s="11">
        <f>AVERAGE(E850/L850)</f>
        <v>89.674157303370791</v>
      </c>
      <c r="Q850" t="str">
        <f>LEFT(N850,SEARCH("/",N850,1)-1)</f>
        <v>photography</v>
      </c>
      <c r="R850" t="str">
        <f>RIGHT(N850,LEN(N850)-SEARCH("/",N850,1))</f>
        <v>photobooks</v>
      </c>
      <c r="S850" s="14">
        <f>INT((((J850/60)/60)/24)+DATE(1970,1,1))</f>
        <v>42690</v>
      </c>
      <c r="T850" s="14">
        <f>INT((((I850/60)/60)/24)+DATE(1970,1,1))</f>
        <v>42726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9">
        <f>+E851/D851*100</f>
        <v>113.45714285714286</v>
      </c>
      <c r="P851" s="11">
        <f>AVERAGE(E851/L851)</f>
        <v>74.224299065420567</v>
      </c>
      <c r="Q851" t="str">
        <f>LEFT(N851,SEARCH("/",N851,1)-1)</f>
        <v>theater</v>
      </c>
      <c r="R851" t="str">
        <f>RIGHT(N851,LEN(N851)-SEARCH("/",N851,1))</f>
        <v>musical</v>
      </c>
      <c r="S851" s="14">
        <f>INT((((J851/60)/60)/24)+DATE(1970,1,1))</f>
        <v>41820</v>
      </c>
      <c r="T851" s="14">
        <f>INT((((I851/60)/60)/24)+DATE(1970,1,1))</f>
        <v>41850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9">
        <f>+E852/D852*100</f>
        <v>132.23333333333335</v>
      </c>
      <c r="P852" s="11">
        <f>AVERAGE(E852/L852)</f>
        <v>74.149532710280369</v>
      </c>
      <c r="Q852" t="str">
        <f>LEFT(N852,SEARCH("/",N852,1)-1)</f>
        <v>music</v>
      </c>
      <c r="R852" t="str">
        <f>RIGHT(N852,LEN(N852)-SEARCH("/",N852,1))</f>
        <v>pop</v>
      </c>
      <c r="S852" s="14">
        <f>INT((((J852/60)/60)/24)+DATE(1970,1,1))</f>
        <v>41223</v>
      </c>
      <c r="T852" s="14">
        <f>INT((((I852/60)/60)/24)+DATE(1970,1,1))</f>
        <v>41261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9">
        <f>+E853/D853*100</f>
        <v>105.566</v>
      </c>
      <c r="P853" s="11">
        <f>AVERAGE(E853/L853)</f>
        <v>60.903461538461535</v>
      </c>
      <c r="Q853" t="str">
        <f>LEFT(N853,SEARCH("/",N853,1)-1)</f>
        <v>publishing</v>
      </c>
      <c r="R853" t="str">
        <f>RIGHT(N853,LEN(N853)-SEARCH("/",N853,1))</f>
        <v>nonfiction</v>
      </c>
      <c r="S853" s="14">
        <f>INT((((J853/60)/60)/24)+DATE(1970,1,1))</f>
        <v>40731</v>
      </c>
      <c r="T853" s="14">
        <f>INT((((I853/60)/60)/24)+DATE(1970,1,1))</f>
        <v>40776</v>
      </c>
    </row>
    <row r="854" spans="1:20" ht="60" x14ac:dyDescent="0.25">
      <c r="A854">
        <v>3154</v>
      </c>
      <c r="B854" s="3" t="s">
        <v>3154</v>
      </c>
      <c r="C854" s="3" t="s">
        <v>7264</v>
      </c>
      <c r="D854" s="6">
        <v>7000</v>
      </c>
      <c r="E854" s="6">
        <v>7905</v>
      </c>
      <c r="F854" t="s">
        <v>8219</v>
      </c>
      <c r="G854" t="s">
        <v>8224</v>
      </c>
      <c r="H854" t="s">
        <v>8246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8271</v>
      </c>
      <c r="O854" s="9">
        <f>+E854/D854*100</f>
        <v>112.92857142857142</v>
      </c>
      <c r="P854" s="11">
        <f>AVERAGE(E854/L854)</f>
        <v>64.268292682926827</v>
      </c>
      <c r="Q854" t="str">
        <f>LEFT(N854,SEARCH("/",N854,1)-1)</f>
        <v>theater</v>
      </c>
      <c r="R854" t="str">
        <f>RIGHT(N854,LEN(N854)-SEARCH("/",N854,1))</f>
        <v>plays</v>
      </c>
      <c r="S854" s="14">
        <f>INT((((J854/60)/60)/24)+DATE(1970,1,1))</f>
        <v>40970</v>
      </c>
      <c r="T854" s="14">
        <f>INT((((I854/60)/60)/24)+DATE(1970,1,1))</f>
        <v>41000</v>
      </c>
    </row>
    <row r="855" spans="1:20" ht="60" x14ac:dyDescent="0.25">
      <c r="A855">
        <v>3107</v>
      </c>
      <c r="B855" s="3" t="s">
        <v>3107</v>
      </c>
      <c r="C855" s="3" t="s">
        <v>7217</v>
      </c>
      <c r="D855" s="6">
        <v>40000</v>
      </c>
      <c r="E855" s="6">
        <v>7905</v>
      </c>
      <c r="F855" t="s">
        <v>8221</v>
      </c>
      <c r="G855" t="s">
        <v>8224</v>
      </c>
      <c r="H855" t="s">
        <v>8246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8303</v>
      </c>
      <c r="O855" s="9">
        <f>+E855/D855*100</f>
        <v>19.762499999999999</v>
      </c>
      <c r="P855" s="11">
        <f>AVERAGE(E855/L855)</f>
        <v>272.58620689655174</v>
      </c>
      <c r="Q855" t="str">
        <f>LEFT(N855,SEARCH("/",N855,1)-1)</f>
        <v>theater</v>
      </c>
      <c r="R855" t="str">
        <f>RIGHT(N855,LEN(N855)-SEARCH("/",N855,1))</f>
        <v>spaces</v>
      </c>
      <c r="S855" s="14">
        <f>INT((((J855/60)/60)/24)+DATE(1970,1,1))</f>
        <v>42128</v>
      </c>
      <c r="T855" s="14">
        <f>INT((((I855/60)/60)/24)+DATE(1970,1,1))</f>
        <v>42135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9">
        <f>+E856/D856*100</f>
        <v>131.28333333333333</v>
      </c>
      <c r="P856" s="11">
        <f>AVERAGE(E856/L856)</f>
        <v>48.325153374233132</v>
      </c>
      <c r="Q856" t="str">
        <f>LEFT(N856,SEARCH("/",N856,1)-1)</f>
        <v>theater</v>
      </c>
      <c r="R856" t="str">
        <f>RIGHT(N856,LEN(N856)-SEARCH("/",N856,1))</f>
        <v>plays</v>
      </c>
      <c r="S856" s="14">
        <f>INT((((J856/60)/60)/24)+DATE(1970,1,1))</f>
        <v>42136</v>
      </c>
      <c r="T856" s="14">
        <f>INT((((I856/60)/60)/24)+DATE(1970,1,1))</f>
        <v>42167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9">
        <f>+E857/D857*100</f>
        <v>231.64705882352939</v>
      </c>
      <c r="P857" s="11">
        <f>AVERAGE(E857/L857)</f>
        <v>106.43243243243244</v>
      </c>
      <c r="Q857" t="str">
        <f>LEFT(N857,SEARCH("/",N857,1)-1)</f>
        <v>film &amp; video</v>
      </c>
      <c r="R857" t="str">
        <f>RIGHT(N857,LEN(N857)-SEARCH("/",N857,1))</f>
        <v>documentary</v>
      </c>
      <c r="S857" s="14">
        <f>INT((((J857/60)/60)/24)+DATE(1970,1,1))</f>
        <v>41114</v>
      </c>
      <c r="T857" s="14">
        <f>INT((((I857/60)/60)/24)+DATE(1970,1,1))</f>
        <v>41153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9">
        <f>+E858/D858*100</f>
        <v>22.494285714285713</v>
      </c>
      <c r="P858" s="11">
        <f>AVERAGE(E858/L858)</f>
        <v>157.46</v>
      </c>
      <c r="Q858" t="str">
        <f>LEFT(N858,SEARCH("/",N858,1)-1)</f>
        <v>technology</v>
      </c>
      <c r="R858" t="str">
        <f>RIGHT(N858,LEN(N858)-SEARCH("/",N858,1))</f>
        <v>wearables</v>
      </c>
      <c r="S858" s="14">
        <f>INT((((J858/60)/60)/24)+DATE(1970,1,1))</f>
        <v>42522</v>
      </c>
      <c r="T858" s="14">
        <f>INT((((I858/60)/60)/24)+DATE(1970,1,1))</f>
        <v>42553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9">
        <f>+E859/D859*100</f>
        <v>101.41935483870968</v>
      </c>
      <c r="P859" s="11">
        <f>AVERAGE(E859/L859)</f>
        <v>302.30769230769232</v>
      </c>
      <c r="Q859" t="str">
        <f>LEFT(N859,SEARCH("/",N859,1)-1)</f>
        <v>theater</v>
      </c>
      <c r="R859" t="str">
        <f>RIGHT(N859,LEN(N859)-SEARCH("/",N859,1))</f>
        <v>plays</v>
      </c>
      <c r="S859" s="14">
        <f>INT((((J859/60)/60)/24)+DATE(1970,1,1))</f>
        <v>41851</v>
      </c>
      <c r="T859" s="14">
        <f>INT((((I859/60)/60)/24)+DATE(1970,1,1))</f>
        <v>41870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9">
        <f>+E860/D860*100</f>
        <v>130.65</v>
      </c>
      <c r="P860" s="11">
        <f>AVERAGE(E860/L860)</f>
        <v>45.051724137931032</v>
      </c>
      <c r="Q860" t="str">
        <f>LEFT(N860,SEARCH("/",N860,1)-1)</f>
        <v>film &amp; video</v>
      </c>
      <c r="R860" t="str">
        <f>RIGHT(N860,LEN(N860)-SEARCH("/",N860,1))</f>
        <v>documentary</v>
      </c>
      <c r="S860" s="14">
        <f>INT((((J860/60)/60)/24)+DATE(1970,1,1))</f>
        <v>40757</v>
      </c>
      <c r="T860" s="14">
        <f>INT((((I860/60)/60)/24)+DATE(1970,1,1))</f>
        <v>40802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9">
        <f>+E861/D861*100</f>
        <v>39.17</v>
      </c>
      <c r="P861" s="11">
        <f>AVERAGE(E861/L861)</f>
        <v>147.81132075471697</v>
      </c>
      <c r="Q861" t="str">
        <f>LEFT(N861,SEARCH("/",N861,1)-1)</f>
        <v>music</v>
      </c>
      <c r="R861" t="str">
        <f>RIGHT(N861,LEN(N861)-SEARCH("/",N861,1))</f>
        <v>indie rock</v>
      </c>
      <c r="S861" s="14">
        <f>INT((((J861/60)/60)/24)+DATE(1970,1,1))</f>
        <v>42496</v>
      </c>
      <c r="T861" s="14">
        <f>INT((((I861/60)/60)/24)+DATE(1970,1,1))</f>
        <v>42526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9">
        <f>+E862/D862*100</f>
        <v>104.44</v>
      </c>
      <c r="P862" s="11">
        <f>AVERAGE(E862/L862)</f>
        <v>340.56521739130437</v>
      </c>
      <c r="Q862" t="str">
        <f>LEFT(N862,SEARCH("/",N862,1)-1)</f>
        <v>technology</v>
      </c>
      <c r="R862" t="str">
        <f>RIGHT(N862,LEN(N862)-SEARCH("/",N862,1))</f>
        <v>hardware</v>
      </c>
      <c r="S862" s="14">
        <f>INT((((J862/60)/60)/24)+DATE(1970,1,1))</f>
        <v>42095</v>
      </c>
      <c r="T862" s="14">
        <f>INT((((I862/60)/60)/24)+DATE(1970,1,1))</f>
        <v>42125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9">
        <f>+E863/D863*100</f>
        <v>156.20000000000002</v>
      </c>
      <c r="P863" s="11">
        <f>AVERAGE(E863/L863)</f>
        <v>38.284313725490193</v>
      </c>
      <c r="Q863" t="str">
        <f>LEFT(N863,SEARCH("/",N863,1)-1)</f>
        <v>theater</v>
      </c>
      <c r="R863" t="str">
        <f>RIGHT(N863,LEN(N863)-SEARCH("/",N863,1))</f>
        <v>plays</v>
      </c>
      <c r="S863" s="14">
        <f>INT((((J863/60)/60)/24)+DATE(1970,1,1))</f>
        <v>42243</v>
      </c>
      <c r="T863" s="14">
        <f>INT((((I863/60)/60)/24)+DATE(1970,1,1))</f>
        <v>42278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9">
        <f>+E864/D864*100</f>
        <v>779.5</v>
      </c>
      <c r="P864" s="11">
        <f>AVERAGE(E864/L864)</f>
        <v>37.11904761904762</v>
      </c>
      <c r="Q864" t="str">
        <f>LEFT(N864,SEARCH("/",N864,1)-1)</f>
        <v>games</v>
      </c>
      <c r="R864" t="str">
        <f>RIGHT(N864,LEN(N864)-SEARCH("/",N864,1))</f>
        <v>tabletop games</v>
      </c>
      <c r="S864" s="14">
        <f>INT((((J864/60)/60)/24)+DATE(1970,1,1))</f>
        <v>42759</v>
      </c>
      <c r="T864" s="14">
        <f>INT((((I864/60)/60)/24)+DATE(1970,1,1))</f>
        <v>42780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9">
        <f>+E865/D865*100</f>
        <v>25.976666666666663</v>
      </c>
      <c r="P865" s="11">
        <f>AVERAGE(E865/L865)</f>
        <v>90.616279069767444</v>
      </c>
      <c r="Q865" t="str">
        <f>LEFT(N865,SEARCH("/",N865,1)-1)</f>
        <v>technology</v>
      </c>
      <c r="R865" t="str">
        <f>RIGHT(N865,LEN(N865)-SEARCH("/",N865,1))</f>
        <v>wearables</v>
      </c>
      <c r="S865" s="14">
        <f>INT((((J865/60)/60)/24)+DATE(1970,1,1))</f>
        <v>42543</v>
      </c>
      <c r="T865" s="14">
        <f>INT((((I865/60)/60)/24)+DATE(1970,1,1))</f>
        <v>42572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9">
        <f>+E866/D866*100</f>
        <v>103.86666666666666</v>
      </c>
      <c r="P866" s="11">
        <f>AVERAGE(E866/L866)</f>
        <v>60.859375</v>
      </c>
      <c r="Q866" t="str">
        <f>LEFT(N866,SEARCH("/",N866,1)-1)</f>
        <v>music</v>
      </c>
      <c r="R866" t="str">
        <f>RIGHT(N866,LEN(N866)-SEARCH("/",N866,1))</f>
        <v>rock</v>
      </c>
      <c r="S866" s="14">
        <f>INT((((J866/60)/60)/24)+DATE(1970,1,1))</f>
        <v>41557</v>
      </c>
      <c r="T866" s="14">
        <f>INT((((I866/60)/60)/24)+DATE(1970,1,1))</f>
        <v>41591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9">
        <f>+E867/D867*100</f>
        <v>103.8</v>
      </c>
      <c r="P867" s="11">
        <f>AVERAGE(E867/L867)</f>
        <v>90.523255813953483</v>
      </c>
      <c r="Q867" t="str">
        <f>LEFT(N867,SEARCH("/",N867,1)-1)</f>
        <v>music</v>
      </c>
      <c r="R867" t="str">
        <f>RIGHT(N867,LEN(N867)-SEARCH("/",N867,1))</f>
        <v>indie rock</v>
      </c>
      <c r="S867" s="14">
        <f>INT((((J867/60)/60)/24)+DATE(1970,1,1))</f>
        <v>40784</v>
      </c>
      <c r="T867" s="14">
        <f>INT((((I867/60)/60)/24)+DATE(1970,1,1))</f>
        <v>40817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9">
        <f>+E868/D868*100</f>
        <v>19.41</v>
      </c>
      <c r="P868" s="11">
        <f>AVERAGE(E868/L868)</f>
        <v>55.457142857142856</v>
      </c>
      <c r="Q868" t="str">
        <f>LEFT(N868,SEARCH("/",N868,1)-1)</f>
        <v>film &amp; video</v>
      </c>
      <c r="R868" t="str">
        <f>RIGHT(N868,LEN(N868)-SEARCH("/",N868,1))</f>
        <v>animation</v>
      </c>
      <c r="S868" s="14">
        <f>INT((((J868/60)/60)/24)+DATE(1970,1,1))</f>
        <v>41465</v>
      </c>
      <c r="T868" s="14">
        <f>INT((((I868/60)/60)/24)+DATE(1970,1,1))</f>
        <v>41495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9">
        <f>+E869/D869*100</f>
        <v>110.71428571428572</v>
      </c>
      <c r="P869" s="11">
        <f>AVERAGE(E869/L869)</f>
        <v>104.72972972972973</v>
      </c>
      <c r="Q869" t="str">
        <f>LEFT(N869,SEARCH("/",N869,1)-1)</f>
        <v>music</v>
      </c>
      <c r="R869" t="str">
        <f>RIGHT(N869,LEN(N869)-SEARCH("/",N869,1))</f>
        <v>rock</v>
      </c>
      <c r="S869" s="14">
        <f>INT((((J869/60)/60)/24)+DATE(1970,1,1))</f>
        <v>41463</v>
      </c>
      <c r="T869" s="14">
        <f>INT((((I869/60)/60)/24)+DATE(1970,1,1))</f>
        <v>41483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9">
        <f>+E870/D870*100</f>
        <v>103.09292094387415</v>
      </c>
      <c r="P870" s="11">
        <f>AVERAGE(E870/L870)</f>
        <v>69.666666666666671</v>
      </c>
      <c r="Q870" t="str">
        <f>LEFT(N870,SEARCH("/",N870,1)-1)</f>
        <v>music</v>
      </c>
      <c r="R870" t="str">
        <f>RIGHT(N870,LEN(N870)-SEARCH("/",N870,1))</f>
        <v>electronic music</v>
      </c>
      <c r="S870" s="14">
        <f>INT((((J870/60)/60)/24)+DATE(1970,1,1))</f>
        <v>41905</v>
      </c>
      <c r="T870" s="14">
        <f>INT((((I870/60)/60)/24)+DATE(1970,1,1))</f>
        <v>41935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9">
        <f>+E871/D871*100</f>
        <v>110.16142857142856</v>
      </c>
      <c r="P871" s="11">
        <f>AVERAGE(E871/L871)</f>
        <v>68.24159292035398</v>
      </c>
      <c r="Q871" t="str">
        <f>LEFT(N871,SEARCH("/",N871,1)-1)</f>
        <v>film &amp; video</v>
      </c>
      <c r="R871" t="str">
        <f>RIGHT(N871,LEN(N871)-SEARCH("/",N871,1))</f>
        <v>documentary</v>
      </c>
      <c r="S871" s="14">
        <f>INT((((J871/60)/60)/24)+DATE(1970,1,1))</f>
        <v>41780</v>
      </c>
      <c r="T871" s="14">
        <f>INT((((I871/60)/60)/24)+DATE(1970,1,1))</f>
        <v>41811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9">
        <f>+E872/D872*100</f>
        <v>102.69239999999999</v>
      </c>
      <c r="P872" s="11">
        <f>AVERAGE(E872/L872)</f>
        <v>79.401340206185566</v>
      </c>
      <c r="Q872" t="str">
        <f>LEFT(N872,SEARCH("/",N872,1)-1)</f>
        <v>film &amp; video</v>
      </c>
      <c r="R872" t="str">
        <f>RIGHT(N872,LEN(N872)-SEARCH("/",N872,1))</f>
        <v>documentary</v>
      </c>
      <c r="S872" s="14">
        <f>INT((((J872/60)/60)/24)+DATE(1970,1,1))</f>
        <v>42415</v>
      </c>
      <c r="T872" s="14">
        <f>INT((((I872/60)/60)/24)+DATE(1970,1,1))</f>
        <v>42445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9">
        <f>+E873/D873*100</f>
        <v>102.46666666666667</v>
      </c>
      <c r="P873" s="11">
        <f>AVERAGE(E873/L873)</f>
        <v>111.37681159420291</v>
      </c>
      <c r="Q873" t="str">
        <f>LEFT(N873,SEARCH("/",N873,1)-1)</f>
        <v>film &amp; video</v>
      </c>
      <c r="R873" t="str">
        <f>RIGHT(N873,LEN(N873)-SEARCH("/",N873,1))</f>
        <v>shorts</v>
      </c>
      <c r="S873" s="14">
        <f>INT((((J873/60)/60)/24)+DATE(1970,1,1))</f>
        <v>40635</v>
      </c>
      <c r="T873" s="14">
        <f>INT((((I873/60)/60)/24)+DATE(1970,1,1))</f>
        <v>40657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9">
        <f>+E874/D874*100</f>
        <v>170.44444444444446</v>
      </c>
      <c r="P874" s="11">
        <f>AVERAGE(E874/L874)</f>
        <v>84.285714285714292</v>
      </c>
      <c r="Q874" t="str">
        <f>LEFT(N874,SEARCH("/",N874,1)-1)</f>
        <v>theater</v>
      </c>
      <c r="R874" t="str">
        <f>RIGHT(N874,LEN(N874)-SEARCH("/",N874,1))</f>
        <v>plays</v>
      </c>
      <c r="S874" s="14">
        <f>INT((((J874/60)/60)/24)+DATE(1970,1,1))</f>
        <v>42768</v>
      </c>
      <c r="T874" s="14">
        <f>INT((((I874/60)/60)/24)+DATE(1970,1,1))</f>
        <v>42798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9">
        <f>+E875/D875*100</f>
        <v>127.75000000000001</v>
      </c>
      <c r="P875" s="11">
        <f>AVERAGE(E875/L875)</f>
        <v>117.92307692307692</v>
      </c>
      <c r="Q875" t="str">
        <f>LEFT(N875,SEARCH("/",N875,1)-1)</f>
        <v>film &amp; video</v>
      </c>
      <c r="R875" t="str">
        <f>RIGHT(N875,LEN(N875)-SEARCH("/",N875,1))</f>
        <v>shorts</v>
      </c>
      <c r="S875" s="14">
        <f>INT((((J875/60)/60)/24)+DATE(1970,1,1))</f>
        <v>40505</v>
      </c>
      <c r="T875" s="14">
        <f>INT((((I875/60)/60)/24)+DATE(1970,1,1))</f>
        <v>40535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9">
        <f>+E876/D876*100</f>
        <v>9.5687499999999996</v>
      </c>
      <c r="P876" s="11">
        <f>AVERAGE(E876/L876)</f>
        <v>94.506172839506178</v>
      </c>
      <c r="Q876" t="str">
        <f>LEFT(N876,SEARCH("/",N876,1)-1)</f>
        <v>film &amp; video</v>
      </c>
      <c r="R876" t="str">
        <f>RIGHT(N876,LEN(N876)-SEARCH("/",N876,1))</f>
        <v>science fiction</v>
      </c>
      <c r="S876" s="14">
        <f>INT((((J876/60)/60)/24)+DATE(1970,1,1))</f>
        <v>41905</v>
      </c>
      <c r="T876" s="14">
        <f>INT((((I876/60)/60)/24)+DATE(1970,1,1))</f>
        <v>41950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9">
        <f>+E877/D877*100</f>
        <v>101.8</v>
      </c>
      <c r="P877" s="11">
        <f>AVERAGE(E877/L877)</f>
        <v>246.29032258064515</v>
      </c>
      <c r="Q877" t="str">
        <f>LEFT(N877,SEARCH("/",N877,1)-1)</f>
        <v>music</v>
      </c>
      <c r="R877" t="str">
        <f>RIGHT(N877,LEN(N877)-SEARCH("/",N877,1))</f>
        <v>rock</v>
      </c>
      <c r="S877" s="14">
        <f>INT((((J877/60)/60)/24)+DATE(1970,1,1))</f>
        <v>41561</v>
      </c>
      <c r="T877" s="14">
        <f>INT((((I877/60)/60)/24)+DATE(1970,1,1))</f>
        <v>41591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9">
        <f>+E878/D878*100</f>
        <v>101.6</v>
      </c>
      <c r="P878" s="11">
        <f>AVERAGE(E878/L878)</f>
        <v>177.2093023255814</v>
      </c>
      <c r="Q878" t="str">
        <f>LEFT(N878,SEARCH("/",N878,1)-1)</f>
        <v>music</v>
      </c>
      <c r="R878" t="str">
        <f>RIGHT(N878,LEN(N878)-SEARCH("/",N878,1))</f>
        <v>classical music</v>
      </c>
      <c r="S878" s="14">
        <f>INT((((J878/60)/60)/24)+DATE(1970,1,1))</f>
        <v>41961</v>
      </c>
      <c r="T878" s="14">
        <f>INT((((I878/60)/60)/24)+DATE(1970,1,1))</f>
        <v>41994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9">
        <f>+E879/D879*100</f>
        <v>108.8142857142857</v>
      </c>
      <c r="P879" s="11">
        <f>AVERAGE(E879/L879)</f>
        <v>65.102564102564102</v>
      </c>
      <c r="Q879" t="str">
        <f>LEFT(N879,SEARCH("/",N879,1)-1)</f>
        <v>theater</v>
      </c>
      <c r="R879" t="str">
        <f>RIGHT(N879,LEN(N879)-SEARCH("/",N879,1))</f>
        <v>plays</v>
      </c>
      <c r="S879" s="14">
        <f>INT((((J879/60)/60)/24)+DATE(1970,1,1))</f>
        <v>42466</v>
      </c>
      <c r="T879" s="14">
        <f>INT((((I879/60)/60)/24)+DATE(1970,1,1))</f>
        <v>42496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9">
        <f>+E880/D880*100</f>
        <v>108.50614285714286</v>
      </c>
      <c r="P880" s="11">
        <f>AVERAGE(E880/L880)</f>
        <v>73.032980769230775</v>
      </c>
      <c r="Q880" t="str">
        <f>LEFT(N880,SEARCH("/",N880,1)-1)</f>
        <v>theater</v>
      </c>
      <c r="R880" t="str">
        <f>RIGHT(N880,LEN(N880)-SEARCH("/",N880,1))</f>
        <v>spaces</v>
      </c>
      <c r="S880" s="14">
        <f>INT((((J880/60)/60)/24)+DATE(1970,1,1))</f>
        <v>41239</v>
      </c>
      <c r="T880" s="14">
        <f>INT((((I880/60)/60)/24)+DATE(1970,1,1))</f>
        <v>41269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9">
        <f>+E881/D881*100</f>
        <v>101.01333333333334</v>
      </c>
      <c r="P881" s="11">
        <f>AVERAGE(E881/L881)</f>
        <v>270.57142857142856</v>
      </c>
      <c r="Q881" t="str">
        <f>LEFT(N881,SEARCH("/",N881,1)-1)</f>
        <v>technology</v>
      </c>
      <c r="R881" t="str">
        <f>RIGHT(N881,LEN(N881)-SEARCH("/",N881,1))</f>
        <v>space exploration</v>
      </c>
      <c r="S881" s="14">
        <f>INT((((J881/60)/60)/24)+DATE(1970,1,1))</f>
        <v>41143</v>
      </c>
      <c r="T881" s="14">
        <f>INT((((I881/60)/60)/24)+DATE(1970,1,1))</f>
        <v>41173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9">
        <f>+E882/D882*100</f>
        <v>125.98333333333333</v>
      </c>
      <c r="P882" s="11">
        <f>AVERAGE(E882/L882)</f>
        <v>28.632575757575758</v>
      </c>
      <c r="Q882" t="str">
        <f>LEFT(N882,SEARCH("/",N882,1)-1)</f>
        <v>publishing</v>
      </c>
      <c r="R882" t="str">
        <f>RIGHT(N882,LEN(N882)-SEARCH("/",N882,1))</f>
        <v>nonfiction</v>
      </c>
      <c r="S882" s="14">
        <f>INT((((J882/60)/60)/24)+DATE(1970,1,1))</f>
        <v>41781</v>
      </c>
      <c r="T882" s="14">
        <f>INT((((I882/60)/60)/24)+DATE(1970,1,1))</f>
        <v>41811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9">
        <f>+E883/D883*100</f>
        <v>302.2</v>
      </c>
      <c r="P883" s="11">
        <f>AVERAGE(E883/L883)</f>
        <v>52.103448275862071</v>
      </c>
      <c r="Q883" t="str">
        <f>LEFT(N883,SEARCH("/",N883,1)-1)</f>
        <v>theater</v>
      </c>
      <c r="R883" t="str">
        <f>RIGHT(N883,LEN(N883)-SEARCH("/",N883,1))</f>
        <v>spaces</v>
      </c>
      <c r="S883" s="14">
        <f>INT((((J883/60)/60)/24)+DATE(1970,1,1))</f>
        <v>41761</v>
      </c>
      <c r="T883" s="14">
        <f>INT((((I883/60)/60)/24)+DATE(1970,1,1))</f>
        <v>41789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9">
        <f>+E884/D884*100</f>
        <v>75.400000000000006</v>
      </c>
      <c r="P884" s="11">
        <f>AVERAGE(E884/L884)</f>
        <v>251.33333333333334</v>
      </c>
      <c r="Q884" t="str">
        <f>LEFT(N884,SEARCH("/",N884,1)-1)</f>
        <v>theater</v>
      </c>
      <c r="R884" t="str">
        <f>RIGHT(N884,LEN(N884)-SEARCH("/",N884,1))</f>
        <v>plays</v>
      </c>
      <c r="S884" s="14">
        <f>INT((((J884/60)/60)/24)+DATE(1970,1,1))</f>
        <v>42796</v>
      </c>
      <c r="T884" s="14">
        <f>INT((((I884/60)/60)/24)+DATE(1970,1,1))</f>
        <v>42813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9">
        <f>+E885/D885*100</f>
        <v>50.2</v>
      </c>
      <c r="P885" s="11">
        <f>AVERAGE(E885/L885)</f>
        <v>51.224489795918366</v>
      </c>
      <c r="Q885" t="str">
        <f>LEFT(N885,SEARCH("/",N885,1)-1)</f>
        <v>film &amp; video</v>
      </c>
      <c r="R885" t="str">
        <f>RIGHT(N885,LEN(N885)-SEARCH("/",N885,1))</f>
        <v>animation</v>
      </c>
      <c r="S885" s="14">
        <f>INT((((J885/60)/60)/24)+DATE(1970,1,1))</f>
        <v>41243</v>
      </c>
      <c r="T885" s="14">
        <f>INT((((I885/60)/60)/24)+DATE(1970,1,1))</f>
        <v>41303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9">
        <f>+E886/D886*100</f>
        <v>107.52857142857141</v>
      </c>
      <c r="P886" s="11">
        <f>AVERAGE(E886/L886)</f>
        <v>132.05263157894737</v>
      </c>
      <c r="Q886" t="str">
        <f>LEFT(N886,SEARCH("/",N886,1)-1)</f>
        <v>film &amp; video</v>
      </c>
      <c r="R886" t="str">
        <f>RIGHT(N886,LEN(N886)-SEARCH("/",N886,1))</f>
        <v>shorts</v>
      </c>
      <c r="S886" s="14">
        <f>INT((((J886/60)/60)/24)+DATE(1970,1,1))</f>
        <v>41835</v>
      </c>
      <c r="T886" s="14">
        <f>INT((((I886/60)/60)/24)+DATE(1970,1,1))</f>
        <v>41862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9">
        <f>+E887/D887*100</f>
        <v>100.33493333333334</v>
      </c>
      <c r="P887" s="11">
        <f>AVERAGE(E887/L887)</f>
        <v>156.77333333333334</v>
      </c>
      <c r="Q887" t="str">
        <f>LEFT(N887,SEARCH("/",N887,1)-1)</f>
        <v>music</v>
      </c>
      <c r="R887" t="str">
        <f>RIGHT(N887,LEN(N887)-SEARCH("/",N887,1))</f>
        <v>pop</v>
      </c>
      <c r="S887" s="14">
        <f>INT((((J887/60)/60)/24)+DATE(1970,1,1))</f>
        <v>41226</v>
      </c>
      <c r="T887" s="14">
        <f>INT((((I887/60)/60)/24)+DATE(1970,1,1))</f>
        <v>41256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9">
        <f>+E888/D888*100</f>
        <v>100.26666666666667</v>
      </c>
      <c r="P888" s="11">
        <f>AVERAGE(E888/L888)</f>
        <v>81.739130434782609</v>
      </c>
      <c r="Q888" t="str">
        <f>LEFT(N888,SEARCH("/",N888,1)-1)</f>
        <v>music</v>
      </c>
      <c r="R888" t="str">
        <f>RIGHT(N888,LEN(N888)-SEARCH("/",N888,1))</f>
        <v>rock</v>
      </c>
      <c r="S888" s="14">
        <f>INT((((J888/60)/60)/24)+DATE(1970,1,1))</f>
        <v>42049</v>
      </c>
      <c r="T888" s="14">
        <f>INT((((I888/60)/60)/24)+DATE(1970,1,1))</f>
        <v>42079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9">
        <f>+E889/D889*100</f>
        <v>107.21428571428571</v>
      </c>
      <c r="P889" s="11">
        <f>AVERAGE(E889/L889)</f>
        <v>58.6328125</v>
      </c>
      <c r="Q889" t="str">
        <f>LEFT(N889,SEARCH("/",N889,1)-1)</f>
        <v>games</v>
      </c>
      <c r="R889" t="str">
        <f>RIGHT(N889,LEN(N889)-SEARCH("/",N889,1))</f>
        <v>tabletop games</v>
      </c>
      <c r="S889" s="14">
        <f>INT((((J889/60)/60)/24)+DATE(1970,1,1))</f>
        <v>42688</v>
      </c>
      <c r="T889" s="14">
        <f>INT((((I889/60)/60)/24)+DATE(1970,1,1))</f>
        <v>42718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9">
        <f>+E890/D890*100</f>
        <v>19.736842105263158</v>
      </c>
      <c r="P890" s="11">
        <f>AVERAGE(E890/L890)</f>
        <v>500</v>
      </c>
      <c r="Q890" t="str">
        <f>LEFT(N890,SEARCH("/",N890,1)-1)</f>
        <v>theater</v>
      </c>
      <c r="R890" t="str">
        <f>RIGHT(N890,LEN(N890)-SEARCH("/",N890,1))</f>
        <v>plays</v>
      </c>
      <c r="S890" s="14">
        <f>INT((((J890/60)/60)/24)+DATE(1970,1,1))</f>
        <v>42726</v>
      </c>
      <c r="T890" s="14">
        <f>INT((((I890/60)/60)/24)+DATE(1970,1,1))</f>
        <v>42786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9">
        <f>+E891/D891*100</f>
        <v>107.08672667523933</v>
      </c>
      <c r="P891" s="11">
        <f>AVERAGE(E891/L891)</f>
        <v>107.07142857142857</v>
      </c>
      <c r="Q891" t="str">
        <f>LEFT(N891,SEARCH("/",N891,1)-1)</f>
        <v>music</v>
      </c>
      <c r="R891" t="str">
        <f>RIGHT(N891,LEN(N891)-SEARCH("/",N891,1))</f>
        <v>rock</v>
      </c>
      <c r="S891" s="14">
        <f>INT((((J891/60)/60)/24)+DATE(1970,1,1))</f>
        <v>42101</v>
      </c>
      <c r="T891" s="14">
        <f>INT((((I891/60)/60)/24)+DATE(1970,1,1))</f>
        <v>42131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9">
        <f>+E892/D892*100</f>
        <v>248.17133333333334</v>
      </c>
      <c r="P892" s="11">
        <f>AVERAGE(E892/L892)</f>
        <v>27.472841328413285</v>
      </c>
      <c r="Q892" t="str">
        <f>LEFT(N892,SEARCH("/",N892,1)-1)</f>
        <v>technology</v>
      </c>
      <c r="R892" t="str">
        <f>RIGHT(N892,LEN(N892)-SEARCH("/",N892,1))</f>
        <v>hardware</v>
      </c>
      <c r="S892" s="14">
        <f>INT((((J892/60)/60)/24)+DATE(1970,1,1))</f>
        <v>41578</v>
      </c>
      <c r="T892" s="14">
        <f>INT((((I892/60)/60)/24)+DATE(1970,1,1))</f>
        <v>41593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9">
        <f>+E893/D893*100</f>
        <v>59.467839999999995</v>
      </c>
      <c r="P893" s="11">
        <f>AVERAGE(E893/L893)</f>
        <v>72.16970873786407</v>
      </c>
      <c r="Q893" t="str">
        <f>LEFT(N893,SEARCH("/",N893,1)-1)</f>
        <v>photography</v>
      </c>
      <c r="R893" t="str">
        <f>RIGHT(N893,LEN(N893)-SEARCH("/",N893,1))</f>
        <v>photobooks</v>
      </c>
      <c r="S893" s="14">
        <f>INT((((J893/60)/60)/24)+DATE(1970,1,1))</f>
        <v>41834</v>
      </c>
      <c r="T893" s="14">
        <f>INT((((I893/60)/60)/24)+DATE(1970,1,1))</f>
        <v>41864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9">
        <f>+E894/D894*100</f>
        <v>148.30000000000001</v>
      </c>
      <c r="P894" s="11">
        <f>AVERAGE(E894/L894)</f>
        <v>322.39130434782606</v>
      </c>
      <c r="Q894" t="str">
        <f>LEFT(N894,SEARCH("/",N894,1)-1)</f>
        <v>film &amp; video</v>
      </c>
      <c r="R894" t="str">
        <f>RIGHT(N894,LEN(N894)-SEARCH("/",N894,1))</f>
        <v>shorts</v>
      </c>
      <c r="S894" s="14">
        <f>INT((((J894/60)/60)/24)+DATE(1970,1,1))</f>
        <v>41409</v>
      </c>
      <c r="T894" s="14">
        <f>INT((((I894/60)/60)/24)+DATE(1970,1,1))</f>
        <v>41431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9">
        <f>+E895/D895*100</f>
        <v>123.53333333333335</v>
      </c>
      <c r="P895" s="11">
        <f>AVERAGE(E895/L895)</f>
        <v>89.301204819277103</v>
      </c>
      <c r="Q895" t="str">
        <f>LEFT(N895,SEARCH("/",N895,1)-1)</f>
        <v>music</v>
      </c>
      <c r="R895" t="str">
        <f>RIGHT(N895,LEN(N895)-SEARCH("/",N895,1))</f>
        <v>indie rock</v>
      </c>
      <c r="S895" s="14">
        <f>INT((((J895/60)/60)/24)+DATE(1970,1,1))</f>
        <v>41075</v>
      </c>
      <c r="T895" s="14">
        <f>INT((((I895/60)/60)/24)+DATE(1970,1,1))</f>
        <v>41105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9">
        <f>+E896/D896*100</f>
        <v>147.94</v>
      </c>
      <c r="P896" s="11">
        <f>AVERAGE(E896/L896)</f>
        <v>493.13333333333333</v>
      </c>
      <c r="Q896" t="str">
        <f>LEFT(N896,SEARCH("/",N896,1)-1)</f>
        <v>technology</v>
      </c>
      <c r="R896" t="str">
        <f>RIGHT(N896,LEN(N896)-SEARCH("/",N896,1))</f>
        <v>hardware</v>
      </c>
      <c r="S896" s="14">
        <f>INT((((J896/60)/60)/24)+DATE(1970,1,1))</f>
        <v>42620</v>
      </c>
      <c r="T896" s="14">
        <f>INT((((I896/60)/60)/24)+DATE(1970,1,1))</f>
        <v>42680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9">
        <f>+E897/D897*100</f>
        <v>105.47157142857144</v>
      </c>
      <c r="P897" s="11">
        <f>AVERAGE(E897/L897)</f>
        <v>51.62944055944056</v>
      </c>
      <c r="Q897" t="str">
        <f>LEFT(N897,SEARCH("/",N897,1)-1)</f>
        <v>publishing</v>
      </c>
      <c r="R897" t="str">
        <f>RIGHT(N897,LEN(N897)-SEARCH("/",N897,1))</f>
        <v>nonfiction</v>
      </c>
      <c r="S897" s="14">
        <f>INT((((J897/60)/60)/24)+DATE(1970,1,1))</f>
        <v>40694</v>
      </c>
      <c r="T897" s="14">
        <f>INT((((I897/60)/60)/24)+DATE(1970,1,1))</f>
        <v>40724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9">
        <f>+E898/D898*100</f>
        <v>105.21428571428571</v>
      </c>
      <c r="P898" s="11">
        <f>AVERAGE(E898/L898)</f>
        <v>98.2</v>
      </c>
      <c r="Q898" t="str">
        <f>LEFT(N898,SEARCH("/",N898,1)-1)</f>
        <v>theater</v>
      </c>
      <c r="R898" t="str">
        <f>RIGHT(N898,LEN(N898)-SEARCH("/",N898,1))</f>
        <v>plays</v>
      </c>
      <c r="S898" s="14">
        <f>INT((((J898/60)/60)/24)+DATE(1970,1,1))</f>
        <v>41982</v>
      </c>
      <c r="T898" s="14">
        <f>INT((((I898/60)/60)/24)+DATE(1970,1,1))</f>
        <v>42012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9">
        <f>+E899/D899*100</f>
        <v>29.376000000000001</v>
      </c>
      <c r="P899" s="11">
        <f>AVERAGE(E899/L899)</f>
        <v>43.976047904191617</v>
      </c>
      <c r="Q899" t="str">
        <f>LEFT(N899,SEARCH("/",N899,1)-1)</f>
        <v>games</v>
      </c>
      <c r="R899" t="str">
        <f>RIGHT(N899,LEN(N899)-SEARCH("/",N899,1))</f>
        <v>video games</v>
      </c>
      <c r="S899" s="14">
        <f>INT((((J899/60)/60)/24)+DATE(1970,1,1))</f>
        <v>42353</v>
      </c>
      <c r="T899" s="14">
        <f>INT((((I899/60)/60)/24)+DATE(1970,1,1))</f>
        <v>42383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9">
        <f>+E900/D900*100</f>
        <v>104.85714285714285</v>
      </c>
      <c r="P900" s="11">
        <f>AVERAGE(E900/L900)</f>
        <v>68.598130841121488</v>
      </c>
      <c r="Q900" t="str">
        <f>LEFT(N900,SEARCH("/",N900,1)-1)</f>
        <v>music</v>
      </c>
      <c r="R900" t="str">
        <f>RIGHT(N900,LEN(N900)-SEARCH("/",N900,1))</f>
        <v>indie rock</v>
      </c>
      <c r="S900" s="14">
        <f>INT((((J900/60)/60)/24)+DATE(1970,1,1))</f>
        <v>41870</v>
      </c>
      <c r="T900" s="14">
        <f>INT((((I900/60)/60)/24)+DATE(1970,1,1))</f>
        <v>41905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9">
        <f>+E901/D901*100</f>
        <v>978.13466666666682</v>
      </c>
      <c r="P901" s="11">
        <f>AVERAGE(E901/L901)</f>
        <v>21.640147492625371</v>
      </c>
      <c r="Q901" t="str">
        <f>LEFT(N901,SEARCH("/",N901,1)-1)</f>
        <v>technology</v>
      </c>
      <c r="R901" t="str">
        <f>RIGHT(N901,LEN(N901)-SEARCH("/",N901,1))</f>
        <v>hardware</v>
      </c>
      <c r="S901" s="14">
        <f>INT((((J901/60)/60)/24)+DATE(1970,1,1))</f>
        <v>41316</v>
      </c>
      <c r="T901" s="14">
        <f>INT((((I901/60)/60)/24)+DATE(1970,1,1))</f>
        <v>41346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9">
        <f>+E902/D902*100</f>
        <v>296.87520259319291</v>
      </c>
      <c r="P902" s="11">
        <f>AVERAGE(E902/L902)</f>
        <v>7.1902649656526005</v>
      </c>
      <c r="Q902" t="str">
        <f>LEFT(N902,SEARCH("/",N902,1)-1)</f>
        <v>technology</v>
      </c>
      <c r="R902" t="str">
        <f>RIGHT(N902,LEN(N902)-SEARCH("/",N902,1))</f>
        <v>hardware</v>
      </c>
      <c r="S902" s="14">
        <f>INT((((J902/60)/60)/24)+DATE(1970,1,1))</f>
        <v>42199</v>
      </c>
      <c r="T902" s="14">
        <f>INT((((I902/60)/60)/24)+DATE(1970,1,1))</f>
        <v>42231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9">
        <f>+E903/D903*100</f>
        <v>146.08079999999998</v>
      </c>
      <c r="P903" s="11">
        <f>AVERAGE(E903/L903)</f>
        <v>65.214642857142863</v>
      </c>
      <c r="Q903" t="str">
        <f>LEFT(N903,SEARCH("/",N903,1)-1)</f>
        <v>music</v>
      </c>
      <c r="R903" t="str">
        <f>RIGHT(N903,LEN(N903)-SEARCH("/",N903,1))</f>
        <v>rock</v>
      </c>
      <c r="S903" s="14">
        <f>INT((((J903/60)/60)/24)+DATE(1970,1,1))</f>
        <v>41264</v>
      </c>
      <c r="T903" s="14">
        <f>INT((((I903/60)/60)/24)+DATE(1970,1,1))</f>
        <v>41294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9">
        <f>+E904/D904*100</f>
        <v>131.38181818181818</v>
      </c>
      <c r="P904" s="11">
        <f>AVERAGE(E904/L904)</f>
        <v>50.531468531468533</v>
      </c>
      <c r="Q904" t="str">
        <f>LEFT(N904,SEARCH("/",N904,1)-1)</f>
        <v>theater</v>
      </c>
      <c r="R904" t="str">
        <f>RIGHT(N904,LEN(N904)-SEARCH("/",N904,1))</f>
        <v>spaces</v>
      </c>
      <c r="S904" s="14">
        <f>INT((((J904/60)/60)/24)+DATE(1970,1,1))</f>
        <v>41432</v>
      </c>
      <c r="T904" s="14">
        <f>INT((((I904/60)/60)/24)+DATE(1970,1,1))</f>
        <v>41468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9">
        <f>+E905/D905*100</f>
        <v>144.4</v>
      </c>
      <c r="P905" s="11">
        <f>AVERAGE(E905/L905)</f>
        <v>126.66666666666667</v>
      </c>
      <c r="Q905" t="str">
        <f>LEFT(N905,SEARCH("/",N905,1)-1)</f>
        <v>theater</v>
      </c>
      <c r="R905" t="str">
        <f>RIGHT(N905,LEN(N905)-SEARCH("/",N905,1))</f>
        <v>plays</v>
      </c>
      <c r="S905" s="14">
        <f>INT((((J905/60)/60)/24)+DATE(1970,1,1))</f>
        <v>41789</v>
      </c>
      <c r="T905" s="14">
        <f>INT((((I905/60)/60)/24)+DATE(1970,1,1))</f>
        <v>41799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9">
        <f>+E906/D906*100</f>
        <v>147.32653061224491</v>
      </c>
      <c r="P906" s="11">
        <f>AVERAGE(E906/L906)</f>
        <v>48.449664429530202</v>
      </c>
      <c r="Q906" t="str">
        <f>LEFT(N906,SEARCH("/",N906,1)-1)</f>
        <v>publishing</v>
      </c>
      <c r="R906" t="str">
        <f>RIGHT(N906,LEN(N906)-SEARCH("/",N906,1))</f>
        <v>nonfiction</v>
      </c>
      <c r="S906" s="14">
        <f>INT((((J906/60)/60)/24)+DATE(1970,1,1))</f>
        <v>41422</v>
      </c>
      <c r="T906" s="14">
        <f>INT((((I906/60)/60)/24)+DATE(1970,1,1))</f>
        <v>41452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9">
        <f>+E907/D907*100</f>
        <v>131.0181818181818</v>
      </c>
      <c r="P907" s="11">
        <f>AVERAGE(E907/L907)</f>
        <v>96.08</v>
      </c>
      <c r="Q907" t="str">
        <f>LEFT(N907,SEARCH("/",N907,1)-1)</f>
        <v>music</v>
      </c>
      <c r="R907" t="str">
        <f>RIGHT(N907,LEN(N907)-SEARCH("/",N907,1))</f>
        <v>rock</v>
      </c>
      <c r="S907" s="14">
        <f>INT((((J907/60)/60)/24)+DATE(1970,1,1))</f>
        <v>41422</v>
      </c>
      <c r="T907" s="14">
        <f>INT((((I907/60)/60)/24)+DATE(1970,1,1))</f>
        <v>41456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9">
        <f>+E908/D908*100</f>
        <v>102.62857142857142</v>
      </c>
      <c r="P908" s="11">
        <f>AVERAGE(E908/L908)</f>
        <v>156.17391304347825</v>
      </c>
      <c r="Q908" t="str">
        <f>LEFT(N908,SEARCH("/",N908,1)-1)</f>
        <v>photography</v>
      </c>
      <c r="R908" t="str">
        <f>RIGHT(N908,LEN(N908)-SEARCH("/",N908,1))</f>
        <v>photobooks</v>
      </c>
      <c r="S908" s="14">
        <f>INT((((J908/60)/60)/24)+DATE(1970,1,1))</f>
        <v>41981</v>
      </c>
      <c r="T908" s="14">
        <f>INT((((I908/60)/60)/24)+DATE(1970,1,1))</f>
        <v>42026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9">
        <f>+E909/D909*100</f>
        <v>59.774999999999999</v>
      </c>
      <c r="P909" s="11">
        <f>AVERAGE(E909/L909)</f>
        <v>61.307692307692307</v>
      </c>
      <c r="Q909" t="str">
        <f>LEFT(N909,SEARCH("/",N909,1)-1)</f>
        <v>theater</v>
      </c>
      <c r="R909" t="str">
        <f>RIGHT(N909,LEN(N909)-SEARCH("/",N909,1))</f>
        <v>spaces</v>
      </c>
      <c r="S909" s="14">
        <f>INT((((J909/60)/60)/24)+DATE(1970,1,1))</f>
        <v>42097</v>
      </c>
      <c r="T909" s="14">
        <f>INT((((I909/60)/60)/24)+DATE(1970,1,1))</f>
        <v>42115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9">
        <f>+E910/D910*100</f>
        <v>102.34285714285714</v>
      </c>
      <c r="P910" s="11">
        <f>AVERAGE(E910/L910)</f>
        <v>193.62162162162161</v>
      </c>
      <c r="Q910" t="str">
        <f>LEFT(N910,SEARCH("/",N910,1)-1)</f>
        <v>theater</v>
      </c>
      <c r="R910" t="str">
        <f>RIGHT(N910,LEN(N910)-SEARCH("/",N910,1))</f>
        <v>plays</v>
      </c>
      <c r="S910" s="14">
        <f>INT((((J910/60)/60)/24)+DATE(1970,1,1))</f>
        <v>42323</v>
      </c>
      <c r="T910" s="14">
        <f>INT((((I910/60)/60)/24)+DATE(1970,1,1))</f>
        <v>42355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9">
        <f>+E911/D911*100</f>
        <v>110.15569230769231</v>
      </c>
      <c r="P911" s="11">
        <f>AVERAGE(E911/L911)</f>
        <v>42.874970059880241</v>
      </c>
      <c r="Q911" t="str">
        <f>LEFT(N911,SEARCH("/",N911,1)-1)</f>
        <v>film &amp; video</v>
      </c>
      <c r="R911" t="str">
        <f>RIGHT(N911,LEN(N911)-SEARCH("/",N911,1))</f>
        <v>documentary</v>
      </c>
      <c r="S911" s="14">
        <f>INT((((J911/60)/60)/24)+DATE(1970,1,1))</f>
        <v>40893</v>
      </c>
      <c r="T911" s="14">
        <f>INT((((I911/60)/60)/24)+DATE(1970,1,1))</f>
        <v>40923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8219</v>
      </c>
      <c r="G912" t="s">
        <v>8224</v>
      </c>
      <c r="H912" t="s">
        <v>8246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8276</v>
      </c>
      <c r="O912" s="9">
        <f>+E912/D912*100</f>
        <v>142.79999999999998</v>
      </c>
      <c r="P912" s="11">
        <f>AVERAGE(E912/L912)</f>
        <v>162.27272727272728</v>
      </c>
      <c r="Q912" t="str">
        <f>LEFT(N912,SEARCH("/",N912,1)-1)</f>
        <v>music</v>
      </c>
      <c r="R912" t="str">
        <f>RIGHT(N912,LEN(N912)-SEARCH("/",N912,1))</f>
        <v>rock</v>
      </c>
      <c r="S912" s="14">
        <f>INT((((J912/60)/60)/24)+DATE(1970,1,1))</f>
        <v>40983</v>
      </c>
      <c r="T912" s="14">
        <f>INT((((I912/60)/60)/24)+DATE(1970,1,1))</f>
        <v>41040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8219</v>
      </c>
      <c r="G913" t="s">
        <v>8224</v>
      </c>
      <c r="H913" t="s">
        <v>8246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8271</v>
      </c>
      <c r="O913" s="9">
        <f>+E913/D913*100</f>
        <v>119</v>
      </c>
      <c r="P913" s="11">
        <f>AVERAGE(E913/L913)</f>
        <v>66.111111111111114</v>
      </c>
      <c r="Q913" t="str">
        <f>LEFT(N913,SEARCH("/",N913,1)-1)</f>
        <v>theater</v>
      </c>
      <c r="R913" t="str">
        <f>RIGHT(N913,LEN(N913)-SEARCH("/",N913,1))</f>
        <v>plays</v>
      </c>
      <c r="S913" s="14">
        <f>INT((((J913/60)/60)/24)+DATE(1970,1,1))</f>
        <v>41920</v>
      </c>
      <c r="T913" s="14">
        <f>INT((((I913/60)/60)/24)+DATE(1970,1,1))</f>
        <v>41941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9">
        <f>+E914/D914*100</f>
        <v>100.88571428571429</v>
      </c>
      <c r="P914" s="11">
        <f>AVERAGE(E914/L914)</f>
        <v>46.768211920529801</v>
      </c>
      <c r="Q914" t="str">
        <f>LEFT(N914,SEARCH("/",N914,1)-1)</f>
        <v>theater</v>
      </c>
      <c r="R914" t="str">
        <f>RIGHT(N914,LEN(N914)-SEARCH("/",N914,1))</f>
        <v>plays</v>
      </c>
      <c r="S914" s="14">
        <f>INT((((J914/60)/60)/24)+DATE(1970,1,1))</f>
        <v>40883</v>
      </c>
      <c r="T914" s="14">
        <f>INT((((I914/60)/60)/24)+DATE(1970,1,1))</f>
        <v>40939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9">
        <f>+E915/D915*100</f>
        <v>109.35829457364341</v>
      </c>
      <c r="P915" s="11">
        <f>AVERAGE(E915/L915)</f>
        <v>68.481650485436887</v>
      </c>
      <c r="Q915" t="str">
        <f>LEFT(N915,SEARCH("/",N915,1)-1)</f>
        <v>music</v>
      </c>
      <c r="R915" t="str">
        <f>RIGHT(N915,LEN(N915)-SEARCH("/",N915,1))</f>
        <v>indie rock</v>
      </c>
      <c r="S915" s="14">
        <f>INT((((J915/60)/60)/24)+DATE(1970,1,1))</f>
        <v>40850</v>
      </c>
      <c r="T915" s="14">
        <f>INT((((I915/60)/60)/24)+DATE(1970,1,1))</f>
        <v>40890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9">
        <f>+E916/D916*100</f>
        <v>141</v>
      </c>
      <c r="P916" s="11">
        <f>AVERAGE(E916/L916)</f>
        <v>90.384615384615387</v>
      </c>
      <c r="Q916" t="str">
        <f>LEFT(N916,SEARCH("/",N916,1)-1)</f>
        <v>film &amp; video</v>
      </c>
      <c r="R916" t="str">
        <f>RIGHT(N916,LEN(N916)-SEARCH("/",N916,1))</f>
        <v>shorts</v>
      </c>
      <c r="S916" s="14">
        <f>INT((((J916/60)/60)/24)+DATE(1970,1,1))</f>
        <v>40753</v>
      </c>
      <c r="T916" s="14">
        <f>INT((((I916/60)/60)/24)+DATE(1970,1,1))</f>
        <v>40761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9">
        <f>+E917/D917*100</f>
        <v>100.57142857142858</v>
      </c>
      <c r="P917" s="11">
        <f>AVERAGE(E917/L917)</f>
        <v>234.66666666666666</v>
      </c>
      <c r="Q917" t="str">
        <f>LEFT(N917,SEARCH("/",N917,1)-1)</f>
        <v>theater</v>
      </c>
      <c r="R917" t="str">
        <f>RIGHT(N917,LEN(N917)-SEARCH("/",N917,1))</f>
        <v>spaces</v>
      </c>
      <c r="S917" s="14">
        <f>INT((((J917/60)/60)/24)+DATE(1970,1,1))</f>
        <v>42170</v>
      </c>
      <c r="T917" s="14">
        <f>INT((((I917/60)/60)/24)+DATE(1970,1,1))</f>
        <v>42230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9">
        <f>+E918/D918*100</f>
        <v>101.72463768115942</v>
      </c>
      <c r="P918" s="11">
        <f>AVERAGE(E918/L918)</f>
        <v>107.98461538461538</v>
      </c>
      <c r="Q918" t="str">
        <f>LEFT(N918,SEARCH("/",N918,1)-1)</f>
        <v>music</v>
      </c>
      <c r="R918" t="str">
        <f>RIGHT(N918,LEN(N918)-SEARCH("/",N918,1))</f>
        <v>rock</v>
      </c>
      <c r="S918" s="14">
        <f>INT((((J918/60)/60)/24)+DATE(1970,1,1))</f>
        <v>41950</v>
      </c>
      <c r="T918" s="14">
        <f>INT((((I918/60)/60)/24)+DATE(1970,1,1))</f>
        <v>41990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9">
        <f>+E919/D919*100</f>
        <v>116.91666666666667</v>
      </c>
      <c r="P919" s="11">
        <f>AVERAGE(E919/L919)</f>
        <v>81.569767441860463</v>
      </c>
      <c r="Q919" t="str">
        <f>LEFT(N919,SEARCH("/",N919,1)-1)</f>
        <v>theater</v>
      </c>
      <c r="R919" t="str">
        <f>RIGHT(N919,LEN(N919)-SEARCH("/",N919,1))</f>
        <v>plays</v>
      </c>
      <c r="S919" s="14">
        <f>INT((((J919/60)/60)/24)+DATE(1970,1,1))</f>
        <v>42167</v>
      </c>
      <c r="T919" s="14">
        <f>INT((((I919/60)/60)/24)+DATE(1970,1,1))</f>
        <v>42196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9">
        <f>+E920/D920*100</f>
        <v>506.20938628158842</v>
      </c>
      <c r="P920" s="11">
        <f>AVERAGE(E920/L920)</f>
        <v>36.326424870466319</v>
      </c>
      <c r="Q920" t="str">
        <f>LEFT(N920,SEARCH("/",N920,1)-1)</f>
        <v>technology</v>
      </c>
      <c r="R920" t="str">
        <f>RIGHT(N920,LEN(N920)-SEARCH("/",N920,1))</f>
        <v>hardware</v>
      </c>
      <c r="S920" s="14">
        <f>INT((((J920/60)/60)/24)+DATE(1970,1,1))</f>
        <v>42661</v>
      </c>
      <c r="T920" s="14">
        <f>INT((((I920/60)/60)/24)+DATE(1970,1,1))</f>
        <v>42715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9">
        <f>+E921/D921*100</f>
        <v>100.04285714285714</v>
      </c>
      <c r="P921" s="11">
        <f>AVERAGE(E921/L921)</f>
        <v>127.32727272727273</v>
      </c>
      <c r="Q921" t="str">
        <f>LEFT(N921,SEARCH("/",N921,1)-1)</f>
        <v>publishing</v>
      </c>
      <c r="R921" t="str">
        <f>RIGHT(N921,LEN(N921)-SEARCH("/",N921,1))</f>
        <v>nonfiction</v>
      </c>
      <c r="S921" s="14">
        <f>INT((((J921/60)/60)/24)+DATE(1970,1,1))</f>
        <v>41988</v>
      </c>
      <c r="T921" s="14">
        <f>INT((((I921/60)/60)/24)+DATE(1970,1,1))</f>
        <v>42019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9">
        <f>+E922/D922*100</f>
        <v>100.00828571428571</v>
      </c>
      <c r="P922" s="11">
        <f>AVERAGE(E922/L922)</f>
        <v>57.381803278688523</v>
      </c>
      <c r="Q922" t="str">
        <f>LEFT(N922,SEARCH("/",N922,1)-1)</f>
        <v>music</v>
      </c>
      <c r="R922" t="str">
        <f>RIGHT(N922,LEN(N922)-SEARCH("/",N922,1))</f>
        <v>electronic music</v>
      </c>
      <c r="S922" s="14">
        <f>INT((((J922/60)/60)/24)+DATE(1970,1,1))</f>
        <v>42426</v>
      </c>
      <c r="T922" s="14">
        <f>INT((((I922/60)/60)/24)+DATE(1970,1,1))</f>
        <v>42460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9">
        <f>+E923/D923*100</f>
        <v>13.923999999999999</v>
      </c>
      <c r="P923" s="11">
        <f>AVERAGE(E923/L923)</f>
        <v>102.38235294117646</v>
      </c>
      <c r="Q923" t="str">
        <f>LEFT(N923,SEARCH("/",N923,1)-1)</f>
        <v>film &amp; video</v>
      </c>
      <c r="R923" t="str">
        <f>RIGHT(N923,LEN(N923)-SEARCH("/",N923,1))</f>
        <v>animation</v>
      </c>
      <c r="S923" s="14">
        <f>INT((((J923/60)/60)/24)+DATE(1970,1,1))</f>
        <v>42552</v>
      </c>
      <c r="T923" s="14">
        <f>INT((((I923/60)/60)/24)+DATE(1970,1,1))</f>
        <v>42597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9">
        <f>+E924/D924*100</f>
        <v>34.625</v>
      </c>
      <c r="P924" s="11">
        <f>AVERAGE(E924/L924)</f>
        <v>153.88888888888889</v>
      </c>
      <c r="Q924" t="str">
        <f>LEFT(N924,SEARCH("/",N924,1)-1)</f>
        <v>technology</v>
      </c>
      <c r="R924" t="str">
        <f>RIGHT(N924,LEN(N924)-SEARCH("/",N924,1))</f>
        <v>wearables</v>
      </c>
      <c r="S924" s="14">
        <f>INT((((J924/60)/60)/24)+DATE(1970,1,1))</f>
        <v>41856</v>
      </c>
      <c r="T924" s="14">
        <f>INT((((I924/60)/60)/24)+DATE(1970,1,1))</f>
        <v>41886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9">
        <f>+E925/D925*100</f>
        <v>115.06666666666668</v>
      </c>
      <c r="P925" s="11">
        <f>AVERAGE(E925/L925)</f>
        <v>123.28571428571429</v>
      </c>
      <c r="Q925" t="str">
        <f>LEFT(N925,SEARCH("/",N925,1)-1)</f>
        <v>film &amp; video</v>
      </c>
      <c r="R925" t="str">
        <f>RIGHT(N925,LEN(N925)-SEARCH("/",N925,1))</f>
        <v>shorts</v>
      </c>
      <c r="S925" s="14">
        <f>INT((((J925/60)/60)/24)+DATE(1970,1,1))</f>
        <v>41402</v>
      </c>
      <c r="T925" s="14">
        <f>INT((((I925/60)/60)/24)+DATE(1970,1,1))</f>
        <v>41427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9">
        <f>+E926/D926*100</f>
        <v>114.38333333333333</v>
      </c>
      <c r="P926" s="11">
        <f>AVERAGE(E926/L926)</f>
        <v>55.796747967479675</v>
      </c>
      <c r="Q926" t="str">
        <f>LEFT(N926,SEARCH("/",N926,1)-1)</f>
        <v>music</v>
      </c>
      <c r="R926" t="str">
        <f>RIGHT(N926,LEN(N926)-SEARCH("/",N926,1))</f>
        <v>electronic music</v>
      </c>
      <c r="S926" s="14">
        <f>INT((((J926/60)/60)/24)+DATE(1970,1,1))</f>
        <v>41548</v>
      </c>
      <c r="T926" s="14">
        <f>INT((((I926/60)/60)/24)+DATE(1970,1,1))</f>
        <v>41582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9">
        <f>+E927/D927*100</f>
        <v>171.32499999999999</v>
      </c>
      <c r="P927" s="11">
        <f>AVERAGE(E927/L927)</f>
        <v>62.871559633027523</v>
      </c>
      <c r="Q927" t="str">
        <f>LEFT(N927,SEARCH("/",N927,1)-1)</f>
        <v>music</v>
      </c>
      <c r="R927" t="str">
        <f>RIGHT(N927,LEN(N927)-SEARCH("/",N927,1))</f>
        <v>rock</v>
      </c>
      <c r="S927" s="14">
        <f>INT((((J927/60)/60)/24)+DATE(1970,1,1))</f>
        <v>42720</v>
      </c>
      <c r="T927" s="14">
        <f>INT((((I927/60)/60)/24)+DATE(1970,1,1))</f>
        <v>42750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9">
        <f>+E928/D928*100</f>
        <v>342.09999999999997</v>
      </c>
      <c r="P928" s="11">
        <f>AVERAGE(E928/L928)</f>
        <v>43.031446540880502</v>
      </c>
      <c r="Q928" t="str">
        <f>LEFT(N928,SEARCH("/",N928,1)-1)</f>
        <v>music</v>
      </c>
      <c r="R928" t="str">
        <f>RIGHT(N928,LEN(N928)-SEARCH("/",N928,1))</f>
        <v>electronic music</v>
      </c>
      <c r="S928" s="14">
        <f>INT((((J928/60)/60)/24)+DATE(1970,1,1))</f>
        <v>42611</v>
      </c>
      <c r="T928" s="14">
        <f>INT((((I928/60)/60)/24)+DATE(1970,1,1))</f>
        <v>42625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9">
        <f>+E929/D929*100</f>
        <v>12.327272727272726</v>
      </c>
      <c r="P929" s="11">
        <f>AVERAGE(E929/L929)</f>
        <v>356.84210526315792</v>
      </c>
      <c r="Q929" t="str">
        <f>LEFT(N929,SEARCH("/",N929,1)-1)</f>
        <v>theater</v>
      </c>
      <c r="R929" t="str">
        <f>RIGHT(N929,LEN(N929)-SEARCH("/",N929,1))</f>
        <v>musical</v>
      </c>
      <c r="S929" s="14">
        <f>INT((((J929/60)/60)/24)+DATE(1970,1,1))</f>
        <v>42118</v>
      </c>
      <c r="T929" s="14">
        <f>INT((((I929/60)/60)/24)+DATE(1970,1,1))</f>
        <v>42148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9">
        <f>+E930/D930*100</f>
        <v>67.55</v>
      </c>
      <c r="P930" s="11">
        <f>AVERAGE(E930/L930)</f>
        <v>48.25</v>
      </c>
      <c r="Q930" t="str">
        <f>LEFT(N930,SEARCH("/",N930,1)-1)</f>
        <v>photography</v>
      </c>
      <c r="R930" t="str">
        <f>RIGHT(N930,LEN(N930)-SEARCH("/",N930,1))</f>
        <v>photobooks</v>
      </c>
      <c r="S930" s="14">
        <f>INT((((J930/60)/60)/24)+DATE(1970,1,1))</f>
        <v>42689</v>
      </c>
      <c r="T930" s="14">
        <f>INT((((I930/60)/60)/24)+DATE(1970,1,1))</f>
        <v>42719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9">
        <f>+E931/D931*100</f>
        <v>134.8074</v>
      </c>
      <c r="P931" s="11">
        <f>AVERAGE(E931/L931)</f>
        <v>60.181874999999998</v>
      </c>
      <c r="Q931" t="str">
        <f>LEFT(N931,SEARCH("/",N931,1)-1)</f>
        <v>music</v>
      </c>
      <c r="R931" t="str">
        <f>RIGHT(N931,LEN(N931)-SEARCH("/",N931,1))</f>
        <v>rock</v>
      </c>
      <c r="S931" s="14">
        <f>INT((((J931/60)/60)/24)+DATE(1970,1,1))</f>
        <v>42634</v>
      </c>
      <c r="T931" s="14">
        <f>INT((((I931/60)/60)/24)+DATE(1970,1,1))</f>
        <v>42660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9">
        <f>+E932/D932*100</f>
        <v>134.1</v>
      </c>
      <c r="P932" s="11">
        <f>AVERAGE(E932/L932)</f>
        <v>108.14516129032258</v>
      </c>
      <c r="Q932" t="str">
        <f>LEFT(N932,SEARCH("/",N932,1)-1)</f>
        <v>film &amp; video</v>
      </c>
      <c r="R932" t="str">
        <f>RIGHT(N932,LEN(N932)-SEARCH("/",N932,1))</f>
        <v>documentary</v>
      </c>
      <c r="S932" s="14">
        <f>INT((((J932/60)/60)/24)+DATE(1970,1,1))</f>
        <v>40430</v>
      </c>
      <c r="T932" s="14">
        <f>INT((((I932/60)/60)/24)+DATE(1970,1,1))</f>
        <v>40467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9">
        <f>+E933/D933*100</f>
        <v>111.66666666666667</v>
      </c>
      <c r="P933" s="11">
        <f>AVERAGE(E933/L933)</f>
        <v>159.52380952380952</v>
      </c>
      <c r="Q933" t="str">
        <f>LEFT(N933,SEARCH("/",N933,1)-1)</f>
        <v>music</v>
      </c>
      <c r="R933" t="str">
        <f>RIGHT(N933,LEN(N933)-SEARCH("/",N933,1))</f>
        <v>pop</v>
      </c>
      <c r="S933" s="14">
        <f>INT((((J933/60)/60)/24)+DATE(1970,1,1))</f>
        <v>42416</v>
      </c>
      <c r="T933" s="14">
        <f>INT((((I933/60)/60)/24)+DATE(1970,1,1))</f>
        <v>42476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9">
        <f>+E934/D934*100</f>
        <v>39.358823529411765</v>
      </c>
      <c r="P934" s="11">
        <f>AVERAGE(E934/L934)</f>
        <v>393.58823529411762</v>
      </c>
      <c r="Q934" t="str">
        <f>LEFT(N934,SEARCH("/",N934,1)-1)</f>
        <v>film &amp; video</v>
      </c>
      <c r="R934" t="str">
        <f>RIGHT(N934,LEN(N934)-SEARCH("/",N934,1))</f>
        <v>animation</v>
      </c>
      <c r="S934" s="14">
        <f>INT((((J934/60)/60)/24)+DATE(1970,1,1))</f>
        <v>42024</v>
      </c>
      <c r="T934" s="14">
        <f>INT((((I934/60)/60)/24)+DATE(1970,1,1))</f>
        <v>42054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9">
        <f>+E935/D935*100</f>
        <v>66.84</v>
      </c>
      <c r="P935" s="11">
        <f>AVERAGE(E935/L935)</f>
        <v>99.761194029850742</v>
      </c>
      <c r="Q935" t="str">
        <f>LEFT(N935,SEARCH("/",N935,1)-1)</f>
        <v>theater</v>
      </c>
      <c r="R935" t="str">
        <f>RIGHT(N935,LEN(N935)-SEARCH("/",N935,1))</f>
        <v>spaces</v>
      </c>
      <c r="S935" s="14">
        <f>INT((((J935/60)/60)/24)+DATE(1970,1,1))</f>
        <v>42248</v>
      </c>
      <c r="T935" s="14">
        <f>INT((((I935/60)/60)/24)+DATE(1970,1,1))</f>
        <v>42277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9">
        <f>+E936/D936*100</f>
        <v>133.6044</v>
      </c>
      <c r="P936" s="11">
        <f>AVERAGE(E936/L936)</f>
        <v>31.659810426540286</v>
      </c>
      <c r="Q936" t="str">
        <f>LEFT(N936,SEARCH("/",N936,1)-1)</f>
        <v>music</v>
      </c>
      <c r="R936" t="str">
        <f>RIGHT(N936,LEN(N936)-SEARCH("/",N936,1))</f>
        <v>indie rock</v>
      </c>
      <c r="S936" s="14">
        <f>INT((((J936/60)/60)/24)+DATE(1970,1,1))</f>
        <v>41416</v>
      </c>
      <c r="T936" s="14">
        <f>INT((((I936/60)/60)/24)+DATE(1970,1,1))</f>
        <v>41446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9">
        <f>+E937/D937*100</f>
        <v>13.325999999999999</v>
      </c>
      <c r="P937" s="11">
        <f>AVERAGE(E937/L937)</f>
        <v>69.40625</v>
      </c>
      <c r="Q937" t="str">
        <f>LEFT(N937,SEARCH("/",N937,1)-1)</f>
        <v>technology</v>
      </c>
      <c r="R937" t="str">
        <f>RIGHT(N937,LEN(N937)-SEARCH("/",N937,1))</f>
        <v>wearables</v>
      </c>
      <c r="S937" s="14">
        <f>INT((((J937/60)/60)/24)+DATE(1970,1,1))</f>
        <v>42444</v>
      </c>
      <c r="T937" s="14">
        <f>INT((((I937/60)/60)/24)+DATE(1970,1,1))</f>
        <v>42478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9">
        <f>+E938/D938*100</f>
        <v>110.96666666666665</v>
      </c>
      <c r="P938" s="11">
        <f>AVERAGE(E938/L938)</f>
        <v>93.774647887323937</v>
      </c>
      <c r="Q938" t="str">
        <f>LEFT(N938,SEARCH("/",N938,1)-1)</f>
        <v>theater</v>
      </c>
      <c r="R938" t="str">
        <f>RIGHT(N938,LEN(N938)-SEARCH("/",N938,1))</f>
        <v>musical</v>
      </c>
      <c r="S938" s="14">
        <f>INT((((J938/60)/60)/24)+DATE(1970,1,1))</f>
        <v>42487</v>
      </c>
      <c r="T938" s="14">
        <f>INT((((I938/60)/60)/24)+DATE(1970,1,1))</f>
        <v>42517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9">
        <f>+E939/D939*100</f>
        <v>123.07407407407408</v>
      </c>
      <c r="P939" s="11">
        <f>AVERAGE(E939/L939)</f>
        <v>114.58620689655173</v>
      </c>
      <c r="Q939" t="str">
        <f>LEFT(N939,SEARCH("/",N939,1)-1)</f>
        <v>film &amp; video</v>
      </c>
      <c r="R939" t="str">
        <f>RIGHT(N939,LEN(N939)-SEARCH("/",N939,1))</f>
        <v>documentary</v>
      </c>
      <c r="S939" s="14">
        <f>INT((((J939/60)/60)/24)+DATE(1970,1,1))</f>
        <v>42697</v>
      </c>
      <c r="T939" s="14">
        <f>INT((((I939/60)/60)/24)+DATE(1970,1,1))</f>
        <v>42725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9">
        <f>+E940/D940*100</f>
        <v>102.23076923076924</v>
      </c>
      <c r="P940" s="11">
        <f>AVERAGE(E940/L940)</f>
        <v>61.527777777777779</v>
      </c>
      <c r="Q940" t="str">
        <f>LEFT(N940,SEARCH("/",N940,1)-1)</f>
        <v>photography</v>
      </c>
      <c r="R940" t="str">
        <f>RIGHT(N940,LEN(N940)-SEARCH("/",N940,1))</f>
        <v>photobooks</v>
      </c>
      <c r="S940" s="14">
        <f>INT((((J940/60)/60)/24)+DATE(1970,1,1))</f>
        <v>42731</v>
      </c>
      <c r="T940" s="14">
        <f>INT((((I940/60)/60)/24)+DATE(1970,1,1))</f>
        <v>42766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9">
        <f>+E941/D941*100</f>
        <v>25.030188679245285</v>
      </c>
      <c r="P941" s="11">
        <f>AVERAGE(E941/L941)</f>
        <v>58.184210526315788</v>
      </c>
      <c r="Q941" t="str">
        <f>LEFT(N941,SEARCH("/",N941,1)-1)</f>
        <v>theater</v>
      </c>
      <c r="R941" t="str">
        <f>RIGHT(N941,LEN(N941)-SEARCH("/",N941,1))</f>
        <v>spaces</v>
      </c>
      <c r="S941" s="14">
        <f>INT((((J941/60)/60)/24)+DATE(1970,1,1))</f>
        <v>41844</v>
      </c>
      <c r="T941" s="14">
        <f>INT((((I941/60)/60)/24)+DATE(1970,1,1))</f>
        <v>41879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9">
        <f>+E942/D942*100</f>
        <v>120.58763636363636</v>
      </c>
      <c r="P942" s="11">
        <f>AVERAGE(E942/L942)</f>
        <v>83.953417721518989</v>
      </c>
      <c r="Q942" t="str">
        <f>LEFT(N942,SEARCH("/",N942,1)-1)</f>
        <v>film &amp; video</v>
      </c>
      <c r="R942" t="str">
        <f>RIGHT(N942,LEN(N942)-SEARCH("/",N942,1))</f>
        <v>documentary</v>
      </c>
      <c r="S942" s="14">
        <f>INT((((J942/60)/60)/24)+DATE(1970,1,1))</f>
        <v>39950</v>
      </c>
      <c r="T942" s="14">
        <f>INT((((I942/60)/60)/24)+DATE(1970,1,1))</f>
        <v>40035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9">
        <f>+E943/D943*100</f>
        <v>114.27586206896552</v>
      </c>
      <c r="P943" s="11">
        <f>AVERAGE(E943/L943)</f>
        <v>105.2063492063492</v>
      </c>
      <c r="Q943" t="str">
        <f>LEFT(N943,SEARCH("/",N943,1)-1)</f>
        <v>theater</v>
      </c>
      <c r="R943" t="str">
        <f>RIGHT(N943,LEN(N943)-SEARCH("/",N943,1))</f>
        <v>plays</v>
      </c>
      <c r="S943" s="14">
        <f>INT((((J943/60)/60)/24)+DATE(1970,1,1))</f>
        <v>42431</v>
      </c>
      <c r="T943" s="14">
        <f>INT((((I943/60)/60)/24)+DATE(1970,1,1))</f>
        <v>42461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9">
        <f>+E944/D944*100</f>
        <v>13.22</v>
      </c>
      <c r="P944" s="11">
        <f>AVERAGE(E944/L944)</f>
        <v>161.21951219512195</v>
      </c>
      <c r="Q944" t="str">
        <f>LEFT(N944,SEARCH("/",N944,1)-1)</f>
        <v>technology</v>
      </c>
      <c r="R944" t="str">
        <f>RIGHT(N944,LEN(N944)-SEARCH("/",N944,1))</f>
        <v>wearables</v>
      </c>
      <c r="S944" s="14">
        <f>INT((((J944/60)/60)/24)+DATE(1970,1,1))</f>
        <v>41773</v>
      </c>
      <c r="T944" s="14">
        <f>INT((((I944/60)/60)/24)+DATE(1970,1,1))</f>
        <v>41813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9">
        <f>+E945/D945*100</f>
        <v>119.85454545454546</v>
      </c>
      <c r="P945" s="11">
        <f>AVERAGE(E945/L945)</f>
        <v>49.194029850746269</v>
      </c>
      <c r="Q945" t="str">
        <f>LEFT(N945,SEARCH("/",N945,1)-1)</f>
        <v>music</v>
      </c>
      <c r="R945" t="str">
        <f>RIGHT(N945,LEN(N945)-SEARCH("/",N945,1))</f>
        <v>classical music</v>
      </c>
      <c r="S945" s="14">
        <f>INT((((J945/60)/60)/24)+DATE(1970,1,1))</f>
        <v>40973</v>
      </c>
      <c r="T945" s="14">
        <f>INT((((I945/60)/60)/24)+DATE(1970,1,1))</f>
        <v>41003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9">
        <f>+E946/D946*100</f>
        <v>13.13</v>
      </c>
      <c r="P946" s="11">
        <f>AVERAGE(E946/L946)</f>
        <v>65</v>
      </c>
      <c r="Q946" t="str">
        <f>LEFT(N946,SEARCH("/",N946,1)-1)</f>
        <v>technology</v>
      </c>
      <c r="R946" t="str">
        <f>RIGHT(N946,LEN(N946)-SEARCH("/",N946,1))</f>
        <v>wearables</v>
      </c>
      <c r="S946" s="14">
        <f>INT((((J946/60)/60)/24)+DATE(1970,1,1))</f>
        <v>42510</v>
      </c>
      <c r="T946" s="14">
        <f>INT((((I946/60)/60)/24)+DATE(1970,1,1))</f>
        <v>42540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9">
        <f>+E947/D947*100</f>
        <v>100.84615384615385</v>
      </c>
      <c r="P947" s="11">
        <f>AVERAGE(E947/L947)</f>
        <v>43.7</v>
      </c>
      <c r="Q947" t="str">
        <f>LEFT(N947,SEARCH("/",N947,1)-1)</f>
        <v>music</v>
      </c>
      <c r="R947" t="str">
        <f>RIGHT(N947,LEN(N947)-SEARCH("/",N947,1))</f>
        <v>classical music</v>
      </c>
      <c r="S947" s="14">
        <f>INT((((J947/60)/60)/24)+DATE(1970,1,1))</f>
        <v>42228</v>
      </c>
      <c r="T947" s="14">
        <f>INT((((I947/60)/60)/24)+DATE(1970,1,1))</f>
        <v>42285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9">
        <f>+E948/D948*100</f>
        <v>11.892727272727273</v>
      </c>
      <c r="P948" s="11">
        <f>AVERAGE(E948/L948)</f>
        <v>38.476470588235294</v>
      </c>
      <c r="Q948" t="str">
        <f>LEFT(N948,SEARCH("/",N948,1)-1)</f>
        <v>film &amp; video</v>
      </c>
      <c r="R948" t="str">
        <f>RIGHT(N948,LEN(N948)-SEARCH("/",N948,1))</f>
        <v>animation</v>
      </c>
      <c r="S948" s="14">
        <f>INT((((J948/60)/60)/24)+DATE(1970,1,1))</f>
        <v>41703</v>
      </c>
      <c r="T948" s="14">
        <f>INT((((I948/60)/60)/24)+DATE(1970,1,1))</f>
        <v>41748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9">
        <f>+E949/D949*100</f>
        <v>108.83333333333334</v>
      </c>
      <c r="P949" s="11">
        <f>AVERAGE(E949/L949)</f>
        <v>94.637681159420296</v>
      </c>
      <c r="Q949" t="str">
        <f>LEFT(N949,SEARCH("/",N949,1)-1)</f>
        <v>theater</v>
      </c>
      <c r="R949" t="str">
        <f>RIGHT(N949,LEN(N949)-SEARCH("/",N949,1))</f>
        <v>spaces</v>
      </c>
      <c r="S949" s="14">
        <f>INT((((J949/60)/60)/24)+DATE(1970,1,1))</f>
        <v>42418</v>
      </c>
      <c r="T949" s="14">
        <f>INT((((I949/60)/60)/24)+DATE(1970,1,1))</f>
        <v>42477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9">
        <f>+E950/D950*100</f>
        <v>118.45454545454545</v>
      </c>
      <c r="P950" s="11">
        <f>AVERAGE(E950/L950)</f>
        <v>93.071428571428569</v>
      </c>
      <c r="Q950" t="str">
        <f>LEFT(N950,SEARCH("/",N950,1)-1)</f>
        <v>photography</v>
      </c>
      <c r="R950" t="str">
        <f>RIGHT(N950,LEN(N950)-SEARCH("/",N950,1))</f>
        <v>photobooks</v>
      </c>
      <c r="S950" s="14">
        <f>INT((((J950/60)/60)/24)+DATE(1970,1,1))</f>
        <v>42026</v>
      </c>
      <c r="T950" s="14">
        <f>INT((((I950/60)/60)/24)+DATE(1970,1,1))</f>
        <v>42071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9">
        <f>+E951/D951*100</f>
        <v>43.406666666666666</v>
      </c>
      <c r="P951" s="11">
        <f>AVERAGE(E951/L951)</f>
        <v>89.191780821917803</v>
      </c>
      <c r="Q951" t="str">
        <f>LEFT(N951,SEARCH("/",N951,1)-1)</f>
        <v>technology</v>
      </c>
      <c r="R951" t="str">
        <f>RIGHT(N951,LEN(N951)-SEARCH("/",N951,1))</f>
        <v>wearables</v>
      </c>
      <c r="S951" s="14">
        <f>INT((((J951/60)/60)/24)+DATE(1970,1,1))</f>
        <v>42194</v>
      </c>
      <c r="T951" s="14">
        <f>INT((((I951/60)/60)/24)+DATE(1970,1,1))</f>
        <v>42236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9">
        <f>+E952/D952*100</f>
        <v>102.45669291338582</v>
      </c>
      <c r="P952" s="11">
        <f>AVERAGE(E952/L952)</f>
        <v>35.551912568306008</v>
      </c>
      <c r="Q952" t="str">
        <f>LEFT(N952,SEARCH("/",N952,1)-1)</f>
        <v>music</v>
      </c>
      <c r="R952" t="str">
        <f>RIGHT(N952,LEN(N952)-SEARCH("/",N952,1))</f>
        <v>indie rock</v>
      </c>
      <c r="S952" s="14">
        <f>INT((((J952/60)/60)/24)+DATE(1970,1,1))</f>
        <v>41680</v>
      </c>
      <c r="T952" s="14">
        <f>INT((((I952/60)/60)/24)+DATE(1970,1,1))</f>
        <v>41702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9">
        <f>+E953/D953*100</f>
        <v>100.07692307692308</v>
      </c>
      <c r="P953" s="11">
        <f>AVERAGE(E953/L953)</f>
        <v>209.83870967741936</v>
      </c>
      <c r="Q953" t="str">
        <f>LEFT(N953,SEARCH("/",N953,1)-1)</f>
        <v>theater</v>
      </c>
      <c r="R953" t="str">
        <f>RIGHT(N953,LEN(N953)-SEARCH("/",N953,1))</f>
        <v>plays</v>
      </c>
      <c r="S953" s="14">
        <f>INT((((J953/60)/60)/24)+DATE(1970,1,1))</f>
        <v>42253</v>
      </c>
      <c r="T953" s="14">
        <f>INT((((I953/60)/60)/24)+DATE(1970,1,1))</f>
        <v>42283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9">
        <f>+E954/D954*100</f>
        <v>130.0018</v>
      </c>
      <c r="P954" s="11">
        <f>AVERAGE(E954/L954)</f>
        <v>39.157168674698795</v>
      </c>
      <c r="Q954" t="str">
        <f>LEFT(N954,SEARCH("/",N954,1)-1)</f>
        <v>music</v>
      </c>
      <c r="R954" t="str">
        <f>RIGHT(N954,LEN(N954)-SEARCH("/",N954,1))</f>
        <v>electronic music</v>
      </c>
      <c r="S954" s="14">
        <f>INT((((J954/60)/60)/24)+DATE(1970,1,1))</f>
        <v>42555</v>
      </c>
      <c r="T954" s="14">
        <f>INT((((I954/60)/60)/24)+DATE(1970,1,1))</f>
        <v>42587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9">
        <f>+E955/D955*100</f>
        <v>100</v>
      </c>
      <c r="P955" s="11">
        <f>AVERAGE(E955/L955)</f>
        <v>135.41666666666666</v>
      </c>
      <c r="Q955" t="str">
        <f>LEFT(N955,SEARCH("/",N955,1)-1)</f>
        <v>music</v>
      </c>
      <c r="R955" t="str">
        <f>RIGHT(N955,LEN(N955)-SEARCH("/",N955,1))</f>
        <v>classical music</v>
      </c>
      <c r="S955" s="14">
        <f>INT((((J955/60)/60)/24)+DATE(1970,1,1))</f>
        <v>42081</v>
      </c>
      <c r="T955" s="14">
        <f>INT((((I955/60)/60)/24)+DATE(1970,1,1))</f>
        <v>42114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9">
        <f>+E956/D956*100</f>
        <v>108.08333333333333</v>
      </c>
      <c r="P956" s="11">
        <f>AVERAGE(E956/L956)</f>
        <v>72.865168539325836</v>
      </c>
      <c r="Q956" t="str">
        <f>LEFT(N956,SEARCH("/",N956,1)-1)</f>
        <v>film &amp; video</v>
      </c>
      <c r="R956" t="str">
        <f>RIGHT(N956,LEN(N956)-SEARCH("/",N956,1))</f>
        <v>documentary</v>
      </c>
      <c r="S956" s="14">
        <f>INT((((J956/60)/60)/24)+DATE(1970,1,1))</f>
        <v>42093</v>
      </c>
      <c r="T956" s="14">
        <f>INT((((I956/60)/60)/24)+DATE(1970,1,1))</f>
        <v>42123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9">
        <f>+E957/D957*100</f>
        <v>107.3</v>
      </c>
      <c r="P957" s="11">
        <f>AVERAGE(E957/L957)</f>
        <v>88.191780821917803</v>
      </c>
      <c r="Q957" t="str">
        <f>LEFT(N957,SEARCH("/",N957,1)-1)</f>
        <v>music</v>
      </c>
      <c r="R957" t="str">
        <f>RIGHT(N957,LEN(N957)-SEARCH("/",N957,1))</f>
        <v>rock</v>
      </c>
      <c r="S957" s="14">
        <f>INT((((J957/60)/60)/24)+DATE(1970,1,1))</f>
        <v>42018</v>
      </c>
      <c r="T957" s="14">
        <f>INT((((I957/60)/60)/24)+DATE(1970,1,1))</f>
        <v>42048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9">
        <f>+E958/D958*100</f>
        <v>106.67450000000001</v>
      </c>
      <c r="P958" s="11">
        <f>AVERAGE(E958/L958)</f>
        <v>59.817476635514019</v>
      </c>
      <c r="Q958" t="str">
        <f>LEFT(N958,SEARCH("/",N958,1)-1)</f>
        <v>music</v>
      </c>
      <c r="R958" t="str">
        <f>RIGHT(N958,LEN(N958)-SEARCH("/",N958,1))</f>
        <v>indie rock</v>
      </c>
      <c r="S958" s="14">
        <f>INT((((J958/60)/60)/24)+DATE(1970,1,1))</f>
        <v>41307</v>
      </c>
      <c r="T958" s="14">
        <f>INT((((I958/60)/60)/24)+DATE(1970,1,1))</f>
        <v>41342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9">
        <f>+E959/D959*100</f>
        <v>106.46666666666667</v>
      </c>
      <c r="P959" s="11">
        <f>AVERAGE(E959/L959)</f>
        <v>375.76470588235293</v>
      </c>
      <c r="Q959" t="str">
        <f>LEFT(N959,SEARCH("/",N959,1)-1)</f>
        <v>film &amp; video</v>
      </c>
      <c r="R959" t="str">
        <f>RIGHT(N959,LEN(N959)-SEARCH("/",N959,1))</f>
        <v>shorts</v>
      </c>
      <c r="S959" s="14">
        <f>INT((((J959/60)/60)/24)+DATE(1970,1,1))</f>
        <v>42291</v>
      </c>
      <c r="T959" s="14">
        <f>INT((((I959/60)/60)/24)+DATE(1970,1,1))</f>
        <v>42365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9">
        <f>+E960/D960*100</f>
        <v>127.74000000000001</v>
      </c>
      <c r="P960" s="11">
        <f>AVERAGE(E960/L960)</f>
        <v>63.87</v>
      </c>
      <c r="Q960" t="str">
        <f>LEFT(N960,SEARCH("/",N960,1)-1)</f>
        <v>technology</v>
      </c>
      <c r="R960" t="str">
        <f>RIGHT(N960,LEN(N960)-SEARCH("/",N960,1))</f>
        <v>space exploration</v>
      </c>
      <c r="S960" s="14">
        <f>INT((((J960/60)/60)/24)+DATE(1970,1,1))</f>
        <v>42108</v>
      </c>
      <c r="T960" s="14">
        <f>INT((((I960/60)/60)/24)+DATE(1970,1,1))</f>
        <v>42138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9">
        <f>+E961/D961*100</f>
        <v>14.182977777777777</v>
      </c>
      <c r="P961" s="11">
        <f>AVERAGE(E961/L961)</f>
        <v>43.41727891156463</v>
      </c>
      <c r="Q961" t="str">
        <f>LEFT(N961,SEARCH("/",N961,1)-1)</f>
        <v>games</v>
      </c>
      <c r="R961" t="str">
        <f>RIGHT(N961,LEN(N961)-SEARCH("/",N961,1))</f>
        <v>video games</v>
      </c>
      <c r="S961" s="14">
        <f>INT((((J961/60)/60)/24)+DATE(1970,1,1))</f>
        <v>41723</v>
      </c>
      <c r="T961" s="14">
        <f>INT((((I961/60)/60)/24)+DATE(1970,1,1))</f>
        <v>41753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9">
        <f>+E962/D962*100</f>
        <v>21.25</v>
      </c>
      <c r="P962" s="11">
        <f>AVERAGE(E962/L962)</f>
        <v>108.05084745762711</v>
      </c>
      <c r="Q962" t="str">
        <f>LEFT(N962,SEARCH("/",N962,1)-1)</f>
        <v>publishing</v>
      </c>
      <c r="R962" t="str">
        <f>RIGHT(N962,LEN(N962)-SEARCH("/",N962,1))</f>
        <v>art books</v>
      </c>
      <c r="S962" s="14">
        <f>INT((((J962/60)/60)/24)+DATE(1970,1,1))</f>
        <v>42549</v>
      </c>
      <c r="T962" s="14">
        <f>INT((((I962/60)/60)/24)+DATE(1970,1,1))</f>
        <v>42578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9">
        <f>+E963/D963*100</f>
        <v>106.22116666666668</v>
      </c>
      <c r="P963" s="11">
        <f>AVERAGE(E963/L963)</f>
        <v>108.02152542372882</v>
      </c>
      <c r="Q963" t="str">
        <f>LEFT(N963,SEARCH("/",N963,1)-1)</f>
        <v>music</v>
      </c>
      <c r="R963" t="str">
        <f>RIGHT(N963,LEN(N963)-SEARCH("/",N963,1))</f>
        <v>rock</v>
      </c>
      <c r="S963" s="14">
        <f>INT((((J963/60)/60)/24)+DATE(1970,1,1))</f>
        <v>40585</v>
      </c>
      <c r="T963" s="14">
        <f>INT((((I963/60)/60)/24)+DATE(1970,1,1))</f>
        <v>40614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8285</v>
      </c>
      <c r="O964" s="9">
        <f>+E964/D964*100</f>
        <v>106</v>
      </c>
      <c r="P964" s="11">
        <f>AVERAGE(E964/L964)</f>
        <v>138.2608695652174</v>
      </c>
      <c r="Q964" t="str">
        <f>LEFT(N964,SEARCH("/",N964,1)-1)</f>
        <v>photography</v>
      </c>
      <c r="R964" t="str">
        <f>RIGHT(N964,LEN(N964)-SEARCH("/",N964,1))</f>
        <v>photobooks</v>
      </c>
      <c r="S964" s="14">
        <f>INT((((J964/60)/60)/24)+DATE(1970,1,1))</f>
        <v>42761</v>
      </c>
      <c r="T964" s="14">
        <f>INT((((I964/60)/60)/24)+DATE(1970,1,1))</f>
        <v>42791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8271</v>
      </c>
      <c r="O965" s="9">
        <f>+E965/D965*100</f>
        <v>106</v>
      </c>
      <c r="P965" s="11">
        <f>AVERAGE(E965/L965)</f>
        <v>69.890109890109883</v>
      </c>
      <c r="Q965" t="str">
        <f>LEFT(N965,SEARCH("/",N965,1)-1)</f>
        <v>theater</v>
      </c>
      <c r="R965" t="str">
        <f>RIGHT(N965,LEN(N965)-SEARCH("/",N965,1))</f>
        <v>plays</v>
      </c>
      <c r="S965" s="14">
        <f>INT((((J965/60)/60)/24)+DATE(1970,1,1))</f>
        <v>41808</v>
      </c>
      <c r="T965" s="14">
        <f>INT((((I965/60)/60)/24)+DATE(1970,1,1))</f>
        <v>41838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9">
        <f>+E966/D966*100</f>
        <v>126.16000000000001</v>
      </c>
      <c r="P966" s="11">
        <f>AVERAGE(E966/L966)</f>
        <v>88.845070422535215</v>
      </c>
      <c r="Q966" t="str">
        <f>LEFT(N966,SEARCH("/",N966,1)-1)</f>
        <v>film &amp; video</v>
      </c>
      <c r="R966" t="str">
        <f>RIGHT(N966,LEN(N966)-SEARCH("/",N966,1))</f>
        <v>documentary</v>
      </c>
      <c r="S966" s="14">
        <f>INT((((J966/60)/60)/24)+DATE(1970,1,1))</f>
        <v>42549</v>
      </c>
      <c r="T966" s="14">
        <f>INT((((I966/60)/60)/24)+DATE(1970,1,1))</f>
        <v>42579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9">
        <f>+E967/D967*100</f>
        <v>42.011733333333332</v>
      </c>
      <c r="P967" s="11">
        <f>AVERAGE(E967/L967)</f>
        <v>105.02933333333334</v>
      </c>
      <c r="Q967" t="str">
        <f>LEFT(N967,SEARCH("/",N967,1)-1)</f>
        <v>theater</v>
      </c>
      <c r="R967" t="str">
        <f>RIGHT(N967,LEN(N967)-SEARCH("/",N967,1))</f>
        <v>plays</v>
      </c>
      <c r="S967" s="14">
        <f>INT((((J967/60)/60)/24)+DATE(1970,1,1))</f>
        <v>42618</v>
      </c>
      <c r="T967" s="14">
        <f>INT((((I967/60)/60)/24)+DATE(1970,1,1))</f>
        <v>42648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9">
        <f>+E968/D968*100</f>
        <v>126.02</v>
      </c>
      <c r="P968" s="11">
        <f>AVERAGE(E968/L968)</f>
        <v>88.74647887323944</v>
      </c>
      <c r="Q968" t="str">
        <f>LEFT(N968,SEARCH("/",N968,1)-1)</f>
        <v>music</v>
      </c>
      <c r="R968" t="str">
        <f>RIGHT(N968,LEN(N968)-SEARCH("/",N968,1))</f>
        <v>rock</v>
      </c>
      <c r="S968" s="14">
        <f>INT((((J968/60)/60)/24)+DATE(1970,1,1))</f>
        <v>42096</v>
      </c>
      <c r="T968" s="14">
        <f>INT((((I968/60)/60)/24)+DATE(1970,1,1))</f>
        <v>42126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8219</v>
      </c>
      <c r="G969" t="s">
        <v>8224</v>
      </c>
      <c r="H969" t="s">
        <v>8246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8274</v>
      </c>
      <c r="O969" s="9">
        <f>+E969/D969*100</f>
        <v>126</v>
      </c>
      <c r="P969" s="11">
        <f>AVERAGE(E969/L969)</f>
        <v>88.732394366197184</v>
      </c>
      <c r="Q969" t="str">
        <f>LEFT(N969,SEARCH("/",N969,1)-1)</f>
        <v>publishing</v>
      </c>
      <c r="R969" t="str">
        <f>RIGHT(N969,LEN(N969)-SEARCH("/",N969,1))</f>
        <v>nonfiction</v>
      </c>
      <c r="S969" s="14">
        <f>INT((((J969/60)/60)/24)+DATE(1970,1,1))</f>
        <v>40879</v>
      </c>
      <c r="T969" s="14">
        <f>INT((((I969/60)/60)/24)+DATE(1970,1,1))</f>
        <v>40930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8219</v>
      </c>
      <c r="G970" t="s">
        <v>8224</v>
      </c>
      <c r="H970" t="s">
        <v>8246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8271</v>
      </c>
      <c r="O970" s="9">
        <f>+E970/D970*100</f>
        <v>126</v>
      </c>
      <c r="P970" s="11">
        <f>AVERAGE(E970/L970)</f>
        <v>67.741935483870961</v>
      </c>
      <c r="Q970" t="str">
        <f>LEFT(N970,SEARCH("/",N970,1)-1)</f>
        <v>theater</v>
      </c>
      <c r="R970" t="str">
        <f>RIGHT(N970,LEN(N970)-SEARCH("/",N970,1))</f>
        <v>plays</v>
      </c>
      <c r="S970" s="14">
        <f>INT((((J970/60)/60)/24)+DATE(1970,1,1))</f>
        <v>42154</v>
      </c>
      <c r="T970" s="14">
        <f>INT((((I970/60)/60)/24)+DATE(1970,1,1))</f>
        <v>42184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9">
        <f>+E971/D971*100</f>
        <v>39.112499999999997</v>
      </c>
      <c r="P971" s="11">
        <f>AVERAGE(E971/L971)</f>
        <v>69.533333333333331</v>
      </c>
      <c r="Q971" t="str">
        <f>LEFT(N971,SEARCH("/",N971,1)-1)</f>
        <v>theater</v>
      </c>
      <c r="R971" t="str">
        <f>RIGHT(N971,LEN(N971)-SEARCH("/",N971,1))</f>
        <v>spaces</v>
      </c>
      <c r="S971" s="14">
        <f>INT((((J971/60)/60)/24)+DATE(1970,1,1))</f>
        <v>42555</v>
      </c>
      <c r="T971" s="14">
        <f>INT((((I971/60)/60)/24)+DATE(1970,1,1))</f>
        <v>42605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9">
        <f>+E972/D972*100</f>
        <v>104.28333333333333</v>
      </c>
      <c r="P972" s="11">
        <f>AVERAGE(E972/L972)</f>
        <v>82.328947368421055</v>
      </c>
      <c r="Q972" t="str">
        <f>LEFT(N972,SEARCH("/",N972,1)-1)</f>
        <v>music</v>
      </c>
      <c r="R972" t="str">
        <f>RIGHT(N972,LEN(N972)-SEARCH("/",N972,1))</f>
        <v>classical music</v>
      </c>
      <c r="S972" s="14">
        <f>INT((((J972/60)/60)/24)+DATE(1970,1,1))</f>
        <v>40948</v>
      </c>
      <c r="T972" s="14">
        <f>INT((((I972/60)/60)/24)+DATE(1970,1,1))</f>
        <v>40993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9">
        <f>+E973/D973*100</f>
        <v>156</v>
      </c>
      <c r="P973" s="11">
        <f>AVERAGE(E973/L973)</f>
        <v>55.221238938053098</v>
      </c>
      <c r="Q973" t="str">
        <f>LEFT(N973,SEARCH("/",N973,1)-1)</f>
        <v>film &amp; video</v>
      </c>
      <c r="R973" t="str">
        <f>RIGHT(N973,LEN(N973)-SEARCH("/",N973,1))</f>
        <v>documentary</v>
      </c>
      <c r="S973" s="14">
        <f>INT((((J973/60)/60)/24)+DATE(1970,1,1))</f>
        <v>40969</v>
      </c>
      <c r="T973" s="14">
        <f>INT((((I973/60)/60)/24)+DATE(1970,1,1))</f>
        <v>41004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9">
        <f>+E974/D974*100</f>
        <v>124.70000000000002</v>
      </c>
      <c r="P974" s="11">
        <f>AVERAGE(E974/L974)</f>
        <v>168.51351351351352</v>
      </c>
      <c r="Q974" t="str">
        <f>LEFT(N974,SEARCH("/",N974,1)-1)</f>
        <v>music</v>
      </c>
      <c r="R974" t="str">
        <f>RIGHT(N974,LEN(N974)-SEARCH("/",N974,1))</f>
        <v>pop</v>
      </c>
      <c r="S974" s="14">
        <f>INT((((J974/60)/60)/24)+DATE(1970,1,1))</f>
        <v>41146</v>
      </c>
      <c r="T974" s="14">
        <f>INT((((I974/60)/60)/24)+DATE(1970,1,1))</f>
        <v>41176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9">
        <f>+E975/D975*100</f>
        <v>103.66666666666666</v>
      </c>
      <c r="P975" s="11">
        <f>AVERAGE(E975/L975)</f>
        <v>75.853658536585371</v>
      </c>
      <c r="Q975" t="str">
        <f>LEFT(N975,SEARCH("/",N975,1)-1)</f>
        <v>music</v>
      </c>
      <c r="R975" t="str">
        <f>RIGHT(N975,LEN(N975)-SEARCH("/",N975,1))</f>
        <v>rock</v>
      </c>
      <c r="S975" s="14">
        <f>INT((((J975/60)/60)/24)+DATE(1970,1,1))</f>
        <v>41645</v>
      </c>
      <c r="T975" s="14">
        <f>INT((((I975/60)/60)/24)+DATE(1970,1,1))</f>
        <v>41690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9">
        <f>+E976/D976*100</f>
        <v>182.81058823529412</v>
      </c>
      <c r="P976" s="11">
        <f>AVERAGE(E976/L976)</f>
        <v>71.443218390804603</v>
      </c>
      <c r="Q976" t="str">
        <f>LEFT(N976,SEARCH("/",N976,1)-1)</f>
        <v>publishing</v>
      </c>
      <c r="R976" t="str">
        <f>RIGHT(N976,LEN(N976)-SEARCH("/",N976,1))</f>
        <v>nonfiction</v>
      </c>
      <c r="S976" s="14">
        <f>INT((((J976/60)/60)/24)+DATE(1970,1,1))</f>
        <v>41430</v>
      </c>
      <c r="T976" s="14">
        <f>INT((((I976/60)/60)/24)+DATE(1970,1,1))</f>
        <v>41460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9">
        <f>+E977/D977*100</f>
        <v>103.58333333333334</v>
      </c>
      <c r="P977" s="11">
        <f>AVERAGE(E977/L977)</f>
        <v>81.776315789473685</v>
      </c>
      <c r="Q977" t="str">
        <f>LEFT(N977,SEARCH("/",N977,1)-1)</f>
        <v>theater</v>
      </c>
      <c r="R977" t="str">
        <f>RIGHT(N977,LEN(N977)-SEARCH("/",N977,1))</f>
        <v>plays</v>
      </c>
      <c r="S977" s="14">
        <f>INT((((J977/60)/60)/24)+DATE(1970,1,1))</f>
        <v>42018</v>
      </c>
      <c r="T977" s="14">
        <f>INT((((I977/60)/60)/24)+DATE(1970,1,1))</f>
        <v>42040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9">
        <f>+E978/D978*100</f>
        <v>206.99999999999997</v>
      </c>
      <c r="P978" s="11">
        <f>AVERAGE(E978/L978)</f>
        <v>221.78571428571428</v>
      </c>
      <c r="Q978" t="str">
        <f>LEFT(N978,SEARCH("/",N978,1)-1)</f>
        <v>photography</v>
      </c>
      <c r="R978" t="str">
        <f>RIGHT(N978,LEN(N978)-SEARCH("/",N978,1))</f>
        <v>photobooks</v>
      </c>
      <c r="S978" s="14">
        <f>INT((((J978/60)/60)/24)+DATE(1970,1,1))</f>
        <v>42756</v>
      </c>
      <c r="T978" s="14">
        <f>INT((((I978/60)/60)/24)+DATE(1970,1,1))</f>
        <v>42786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9">
        <f>+E979/D979*100</f>
        <v>105.91914022517912</v>
      </c>
      <c r="P979" s="11">
        <f>AVERAGE(E979/L979)</f>
        <v>59.701730769230764</v>
      </c>
      <c r="Q979" t="str">
        <f>LEFT(N979,SEARCH("/",N979,1)-1)</f>
        <v>theater</v>
      </c>
      <c r="R979" t="str">
        <f>RIGHT(N979,LEN(N979)-SEARCH("/",N979,1))</f>
        <v>plays</v>
      </c>
      <c r="S979" s="14">
        <f>INT((((J979/60)/60)/24)+DATE(1970,1,1))</f>
        <v>42278</v>
      </c>
      <c r="T979" s="14">
        <f>INT((((I979/60)/60)/24)+DATE(1970,1,1))</f>
        <v>42302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9">
        <f>+E980/D980*100</f>
        <v>155.17499999999998</v>
      </c>
      <c r="P980" s="11">
        <f>AVERAGE(E980/L980)</f>
        <v>46.669172932330824</v>
      </c>
      <c r="Q980" t="str">
        <f>LEFT(N980,SEARCH("/",N980,1)-1)</f>
        <v>music</v>
      </c>
      <c r="R980" t="str">
        <f>RIGHT(N980,LEN(N980)-SEARCH("/",N980,1))</f>
        <v>metal</v>
      </c>
      <c r="S980" s="14">
        <f>INT((((J980/60)/60)/24)+DATE(1970,1,1))</f>
        <v>42452</v>
      </c>
      <c r="T980" s="14">
        <f>INT((((I980/60)/60)/24)+DATE(1970,1,1))</f>
        <v>42485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9">
        <f>+E981/D981*100</f>
        <v>123.61999999999999</v>
      </c>
      <c r="P981" s="11">
        <f>AVERAGE(E981/L981)</f>
        <v>80.272727272727266</v>
      </c>
      <c r="Q981" t="str">
        <f>LEFT(N981,SEARCH("/",N981,1)-1)</f>
        <v>music</v>
      </c>
      <c r="R981" t="str">
        <f>RIGHT(N981,LEN(N981)-SEARCH("/",N981,1))</f>
        <v>indie rock</v>
      </c>
      <c r="S981" s="14">
        <f>INT((((J981/60)/60)/24)+DATE(1970,1,1))</f>
        <v>40865</v>
      </c>
      <c r="T981" s="14">
        <f>INT((((I981/60)/60)/24)+DATE(1970,1,1))</f>
        <v>40902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9">
        <f>+E982/D982*100</f>
        <v>106.12068965517241</v>
      </c>
      <c r="P982" s="11">
        <f>AVERAGE(E982/L982)</f>
        <v>136.77777777777777</v>
      </c>
      <c r="Q982" t="str">
        <f>LEFT(N982,SEARCH("/",N982,1)-1)</f>
        <v>theater</v>
      </c>
      <c r="R982" t="str">
        <f>RIGHT(N982,LEN(N982)-SEARCH("/",N982,1))</f>
        <v>plays</v>
      </c>
      <c r="S982" s="14">
        <f>INT((((J982/60)/60)/24)+DATE(1970,1,1))</f>
        <v>41926</v>
      </c>
      <c r="T982" s="14">
        <f>INT((((I982/60)/60)/24)+DATE(1970,1,1))</f>
        <v>41956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9">
        <f>+E983/D983*100</f>
        <v>102.43783333333334</v>
      </c>
      <c r="P983" s="11">
        <f>AVERAGE(E983/L983)</f>
        <v>55.371801801801809</v>
      </c>
      <c r="Q983" t="str">
        <f>LEFT(N983,SEARCH("/",N983,1)-1)</f>
        <v>photography</v>
      </c>
      <c r="R983" t="str">
        <f>RIGHT(N983,LEN(N983)-SEARCH("/",N983,1))</f>
        <v>photobooks</v>
      </c>
      <c r="S983" s="14">
        <f>INT((((J983/60)/60)/24)+DATE(1970,1,1))</f>
        <v>42536</v>
      </c>
      <c r="T983" s="14">
        <f>INT((((I983/60)/60)/24)+DATE(1970,1,1))</f>
        <v>42566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9">
        <f>+E984/D984*100</f>
        <v>25.698702928870294</v>
      </c>
      <c r="P984" s="11">
        <f>AVERAGE(E984/L984)</f>
        <v>65.340319148936175</v>
      </c>
      <c r="Q984" t="str">
        <f>LEFT(N984,SEARCH("/",N984,1)-1)</f>
        <v>theater</v>
      </c>
      <c r="R984" t="str">
        <f>RIGHT(N984,LEN(N984)-SEARCH("/",N984,1))</f>
        <v>plays</v>
      </c>
      <c r="S984" s="14">
        <f>INT((((J984/60)/60)/24)+DATE(1970,1,1))</f>
        <v>42614</v>
      </c>
      <c r="T984" s="14">
        <f>INT((((I984/60)/60)/24)+DATE(1970,1,1))</f>
        <v>42645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9">
        <f>+E985/D985*100</f>
        <v>15.324999999999999</v>
      </c>
      <c r="P985" s="11">
        <f>AVERAGE(E985/L985)</f>
        <v>45.407407407407405</v>
      </c>
      <c r="Q985" t="str">
        <f>LEFT(N985,SEARCH("/",N985,1)-1)</f>
        <v>technology</v>
      </c>
      <c r="R985" t="str">
        <f>RIGHT(N985,LEN(N985)-SEARCH("/",N985,1))</f>
        <v>wearables</v>
      </c>
      <c r="S985" s="14">
        <f>INT((((J985/60)/60)/24)+DATE(1970,1,1))</f>
        <v>41985</v>
      </c>
      <c r="T985" s="14">
        <f>INT((((I985/60)/60)/24)+DATE(1970,1,1))</f>
        <v>42015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9">
        <f>+E986/D986*100</f>
        <v>122.39999999999999</v>
      </c>
      <c r="P986" s="11">
        <f>AVERAGE(E986/L986)</f>
        <v>56.666666666666664</v>
      </c>
      <c r="Q986" t="str">
        <f>LEFT(N986,SEARCH("/",N986,1)-1)</f>
        <v>publishing</v>
      </c>
      <c r="R986" t="str">
        <f>RIGHT(N986,LEN(N986)-SEARCH("/",N986,1))</f>
        <v>nonfiction</v>
      </c>
      <c r="S986" s="14">
        <f>INT((((J986/60)/60)/24)+DATE(1970,1,1))</f>
        <v>41667</v>
      </c>
      <c r="T986" s="14">
        <f>INT((((I986/60)/60)/24)+DATE(1970,1,1))</f>
        <v>41684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9">
        <f>+E987/D987*100</f>
        <v>26.6</v>
      </c>
      <c r="P987" s="11">
        <f>AVERAGE(E987/L987)</f>
        <v>291.33333333333331</v>
      </c>
      <c r="Q987" t="str">
        <f>LEFT(N987,SEARCH("/",N987,1)-1)</f>
        <v>technology</v>
      </c>
      <c r="R987" t="str">
        <f>RIGHT(N987,LEN(N987)-SEARCH("/",N987,1))</f>
        <v>wearables</v>
      </c>
      <c r="S987" s="14">
        <f>INT((((J987/60)/60)/24)+DATE(1970,1,1))</f>
        <v>41813</v>
      </c>
      <c r="T987" s="14">
        <f>INT((((I987/60)/60)/24)+DATE(1970,1,1))</f>
        <v>41843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9">
        <f>+E988/D988*100</f>
        <v>101.85</v>
      </c>
      <c r="P988" s="11">
        <f>AVERAGE(E988/L988)</f>
        <v>165.16216216216216</v>
      </c>
      <c r="Q988" t="str">
        <f>LEFT(N988,SEARCH("/",N988,1)-1)</f>
        <v>music</v>
      </c>
      <c r="R988" t="str">
        <f>RIGHT(N988,LEN(N988)-SEARCH("/",N988,1))</f>
        <v>classical music</v>
      </c>
      <c r="S988" s="14">
        <f>INT((((J988/60)/60)/24)+DATE(1970,1,1))</f>
        <v>42618</v>
      </c>
      <c r="T988" s="14">
        <f>INT((((I988/60)/60)/24)+DATE(1970,1,1))</f>
        <v>42643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9">
        <f>+E989/D989*100</f>
        <v>101.8</v>
      </c>
      <c r="P989" s="11">
        <f>AVERAGE(E989/L989)</f>
        <v>82.540540540540547</v>
      </c>
      <c r="Q989" t="str">
        <f>LEFT(N989,SEARCH("/",N989,1)-1)</f>
        <v>music</v>
      </c>
      <c r="R989" t="str">
        <f>RIGHT(N989,LEN(N989)-SEARCH("/",N989,1))</f>
        <v>rock</v>
      </c>
      <c r="S989" s="14">
        <f>INT((((J989/60)/60)/24)+DATE(1970,1,1))</f>
        <v>40751</v>
      </c>
      <c r="T989" s="14">
        <f>INT((((I989/60)/60)/24)+DATE(1970,1,1))</f>
        <v>40811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8276</v>
      </c>
      <c r="O990" s="9">
        <f>+E990/D990*100</f>
        <v>101.66666666666666</v>
      </c>
      <c r="P990" s="11">
        <f>AVERAGE(E990/L990)</f>
        <v>148.78048780487805</v>
      </c>
      <c r="Q990" t="str">
        <f>LEFT(N990,SEARCH("/",N990,1)-1)</f>
        <v>music</v>
      </c>
      <c r="R990" t="str">
        <f>RIGHT(N990,LEN(N990)-SEARCH("/",N990,1))</f>
        <v>rock</v>
      </c>
      <c r="S990" s="14">
        <f>INT((((J990/60)/60)/24)+DATE(1970,1,1))</f>
        <v>41718</v>
      </c>
      <c r="T990" s="14">
        <f>INT((((I990/60)/60)/24)+DATE(1970,1,1))</f>
        <v>41748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8271</v>
      </c>
      <c r="O991" s="9">
        <f>+E991/D991*100</f>
        <v>101.66666666666666</v>
      </c>
      <c r="P991" s="11">
        <f>AVERAGE(E991/L991)</f>
        <v>78.205128205128204</v>
      </c>
      <c r="Q991" t="str">
        <f>LEFT(N991,SEARCH("/",N991,1)-1)</f>
        <v>theater</v>
      </c>
      <c r="R991" t="str">
        <f>RIGHT(N991,LEN(N991)-SEARCH("/",N991,1))</f>
        <v>plays</v>
      </c>
      <c r="S991" s="14">
        <f>INT((((J991/60)/60)/24)+DATE(1970,1,1))</f>
        <v>42062</v>
      </c>
      <c r="T991" s="14">
        <f>INT((((I991/60)/60)/24)+DATE(1970,1,1))</f>
        <v>42095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9">
        <f>+E992/D992*100</f>
        <v>101.43766666666667</v>
      </c>
      <c r="P992" s="11">
        <f>AVERAGE(E992/L992)</f>
        <v>160.16473684210527</v>
      </c>
      <c r="Q992" t="str">
        <f>LEFT(N992,SEARCH("/",N992,1)-1)</f>
        <v>film &amp; video</v>
      </c>
      <c r="R992" t="str">
        <f>RIGHT(N992,LEN(N992)-SEARCH("/",N992,1))</f>
        <v>documentary</v>
      </c>
      <c r="S992" s="14">
        <f>INT((((J992/60)/60)/24)+DATE(1970,1,1))</f>
        <v>41543</v>
      </c>
      <c r="T992" s="14">
        <f>INT((((I992/60)/60)/24)+DATE(1970,1,1))</f>
        <v>41583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t="s">
        <v>8219</v>
      </c>
      <c r="G993" t="s">
        <v>8224</v>
      </c>
      <c r="H993" t="s">
        <v>8246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8276</v>
      </c>
      <c r="O993" s="9">
        <f>+E993/D993*100</f>
        <v>101.33333333333334</v>
      </c>
      <c r="P993" s="11">
        <f>AVERAGE(E993/L993)</f>
        <v>81.066666666666663</v>
      </c>
      <c r="Q993" t="str">
        <f>LEFT(N993,SEARCH("/",N993,1)-1)</f>
        <v>music</v>
      </c>
      <c r="R993" t="str">
        <f>RIGHT(N993,LEN(N993)-SEARCH("/",N993,1))</f>
        <v>rock</v>
      </c>
      <c r="S993" s="14">
        <f>INT((((J993/60)/60)/24)+DATE(1970,1,1))</f>
        <v>41123</v>
      </c>
      <c r="T993" s="14">
        <f>INT((((I993/60)/60)/24)+DATE(1970,1,1))</f>
        <v>41169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t="s">
        <v>8219</v>
      </c>
      <c r="G994" t="s">
        <v>8224</v>
      </c>
      <c r="H994" t="s">
        <v>8246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8271</v>
      </c>
      <c r="O994" s="9">
        <f>+E994/D994*100</f>
        <v>121.6</v>
      </c>
      <c r="P994" s="11">
        <f>AVERAGE(E994/L994)</f>
        <v>129.36170212765958</v>
      </c>
      <c r="Q994" t="str">
        <f>LEFT(N994,SEARCH("/",N994,1)-1)</f>
        <v>theater</v>
      </c>
      <c r="R994" t="str">
        <f>RIGHT(N994,LEN(N994)-SEARCH("/",N994,1))</f>
        <v>plays</v>
      </c>
      <c r="S994" s="14">
        <f>INT((((J994/60)/60)/24)+DATE(1970,1,1))</f>
        <v>42219</v>
      </c>
      <c r="T994" s="14">
        <f>INT((((I994/60)/60)/24)+DATE(1970,1,1))</f>
        <v>42249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9">
        <f>+E995/D995*100</f>
        <v>101.28333333333333</v>
      </c>
      <c r="P995" s="11">
        <f>AVERAGE(E995/L995)</f>
        <v>110.49090909090908</v>
      </c>
      <c r="Q995" t="str">
        <f>LEFT(N995,SEARCH("/",N995,1)-1)</f>
        <v>music</v>
      </c>
      <c r="R995" t="str">
        <f>RIGHT(N995,LEN(N995)-SEARCH("/",N995,1))</f>
        <v>indie rock</v>
      </c>
      <c r="S995" s="14">
        <f>INT((((J995/60)/60)/24)+DATE(1970,1,1))</f>
        <v>40763</v>
      </c>
      <c r="T995" s="14">
        <f>INT((((I995/60)/60)/24)+DATE(1970,1,1))</f>
        <v>40823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9">
        <f>+E996/D996*100</f>
        <v>202.36666666666667</v>
      </c>
      <c r="P996" s="11">
        <f>AVERAGE(E996/L996)</f>
        <v>55.697247706422019</v>
      </c>
      <c r="Q996" t="str">
        <f>LEFT(N996,SEARCH("/",N996,1)-1)</f>
        <v>music</v>
      </c>
      <c r="R996" t="str">
        <f>RIGHT(N996,LEN(N996)-SEARCH("/",N996,1))</f>
        <v>rock</v>
      </c>
      <c r="S996" s="14">
        <f>INT((((J996/60)/60)/24)+DATE(1970,1,1))</f>
        <v>41579</v>
      </c>
      <c r="T996" s="14">
        <f>INT((((I996/60)/60)/24)+DATE(1970,1,1))</f>
        <v>41609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9">
        <f>+E997/D997*100</f>
        <v>26.35217391304348</v>
      </c>
      <c r="P997" s="11">
        <f>AVERAGE(E997/L997)</f>
        <v>116.55769230769231</v>
      </c>
      <c r="Q997" t="str">
        <f>LEFT(N997,SEARCH("/",N997,1)-1)</f>
        <v>food</v>
      </c>
      <c r="R997" t="str">
        <f>RIGHT(N997,LEN(N997)-SEARCH("/",N997,1))</f>
        <v>food trucks</v>
      </c>
      <c r="S997" s="14">
        <f>INT((((J997/60)/60)/24)+DATE(1970,1,1))</f>
        <v>42187</v>
      </c>
      <c r="T997" s="14">
        <f>INT((((I997/60)/60)/24)+DATE(1970,1,1))</f>
        <v>42218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9">
        <f>+E998/D998*100</f>
        <v>121.2</v>
      </c>
      <c r="P998" s="11">
        <f>AVERAGE(E998/L998)</f>
        <v>163.78378378378378</v>
      </c>
      <c r="Q998" t="str">
        <f>LEFT(N998,SEARCH("/",N998,1)-1)</f>
        <v>music</v>
      </c>
      <c r="R998" t="str">
        <f>RIGHT(N998,LEN(N998)-SEARCH("/",N998,1))</f>
        <v>rock</v>
      </c>
      <c r="S998" s="14">
        <f>INT((((J998/60)/60)/24)+DATE(1970,1,1))</f>
        <v>41003</v>
      </c>
      <c r="T998" s="14">
        <f>INT((((I998/60)/60)/24)+DATE(1970,1,1))</f>
        <v>41057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9">
        <f>+E999/D999*100</f>
        <v>100.93333333333334</v>
      </c>
      <c r="P999" s="11">
        <f>AVERAGE(E999/L999)</f>
        <v>147.70731707317074</v>
      </c>
      <c r="Q999" t="str">
        <f>LEFT(N999,SEARCH("/",N999,1)-1)</f>
        <v>film &amp; video</v>
      </c>
      <c r="R999" t="str">
        <f>RIGHT(N999,LEN(N999)-SEARCH("/",N999,1))</f>
        <v>television</v>
      </c>
      <c r="S999" s="14">
        <f>INT((((J999/60)/60)/24)+DATE(1970,1,1))</f>
        <v>41808</v>
      </c>
      <c r="T999" s="14">
        <f>INT((((I999/60)/60)/24)+DATE(1970,1,1))</f>
        <v>41833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9">
        <f>+E1000/D1000*100</f>
        <v>121.05999999999999</v>
      </c>
      <c r="P1000" s="11">
        <f>AVERAGE(E1000/L1000)</f>
        <v>37.134969325153371</v>
      </c>
      <c r="Q1000" t="str">
        <f>LEFT(N1000,SEARCH("/",N1000,1)-1)</f>
        <v>music</v>
      </c>
      <c r="R1000" t="str">
        <f>RIGHT(N1000,LEN(N1000)-SEARCH("/",N1000,1))</f>
        <v>indie rock</v>
      </c>
      <c r="S1000" s="14">
        <f>INT((((J1000/60)/60)/24)+DATE(1970,1,1))</f>
        <v>40050</v>
      </c>
      <c r="T1000" s="14">
        <f>INT((((I1000/60)/60)/24)+DATE(1970,1,1))</f>
        <v>40082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9">
        <f>+E1001/D1001*100</f>
        <v>100.70033333333335</v>
      </c>
      <c r="P1001" s="11">
        <f>AVERAGE(E1001/L1001)</f>
        <v>53.469203539823013</v>
      </c>
      <c r="Q1001" t="str">
        <f>LEFT(N1001,SEARCH("/",N1001,1)-1)</f>
        <v>music</v>
      </c>
      <c r="R1001" t="str">
        <f>RIGHT(N1001,LEN(N1001)-SEARCH("/",N1001,1))</f>
        <v>indie rock</v>
      </c>
      <c r="S1001" s="14">
        <f>INT((((J1001/60)/60)/24)+DATE(1970,1,1))</f>
        <v>40502</v>
      </c>
      <c r="T1001" s="14">
        <f>INT((((I1001/60)/60)/24)+DATE(1970,1,1))</f>
        <v>40544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9">
        <f>+E1002/D1002*100</f>
        <v>100.69333333333334</v>
      </c>
      <c r="P1002" s="11">
        <f>AVERAGE(E1002/L1002)</f>
        <v>137.30909090909091</v>
      </c>
      <c r="Q1002" t="str">
        <f>LEFT(N1002,SEARCH("/",N1002,1)-1)</f>
        <v>music</v>
      </c>
      <c r="R1002" t="str">
        <f>RIGHT(N1002,LEN(N1002)-SEARCH("/",N1002,1))</f>
        <v>rock</v>
      </c>
      <c r="S1002" s="14">
        <f>INT((((J1002/60)/60)/24)+DATE(1970,1,1))</f>
        <v>40747</v>
      </c>
      <c r="T1002" s="14">
        <f>INT((((I1002/60)/60)/24)+DATE(1970,1,1))</f>
        <v>40756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9">
        <f>+E1003/D1003*100</f>
        <v>108.74800874800874</v>
      </c>
      <c r="P1003" s="11">
        <f>AVERAGE(E1003/L1003)</f>
        <v>40.547315436241611</v>
      </c>
      <c r="Q1003" t="str">
        <f>LEFT(N1003,SEARCH("/",N1003,1)-1)</f>
        <v>music</v>
      </c>
      <c r="R1003" t="str">
        <f>RIGHT(N1003,LEN(N1003)-SEARCH("/",N1003,1))</f>
        <v>rock</v>
      </c>
      <c r="S1003" s="14">
        <f>INT((((J1003/60)/60)/24)+DATE(1970,1,1))</f>
        <v>40833</v>
      </c>
      <c r="T1003" s="14">
        <f>INT((((I1003/60)/60)/24)+DATE(1970,1,1))</f>
        <v>40893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9">
        <f>+E1004/D1004*100</f>
        <v>503.25</v>
      </c>
      <c r="P1004" s="11">
        <f>AVERAGE(E1004/L1004)</f>
        <v>68.625</v>
      </c>
      <c r="Q1004" t="str">
        <f>LEFT(N1004,SEARCH("/",N1004,1)-1)</f>
        <v>games</v>
      </c>
      <c r="R1004" t="str">
        <f>RIGHT(N1004,LEN(N1004)-SEARCH("/",N1004,1))</f>
        <v>tabletop games</v>
      </c>
      <c r="S1004" s="14">
        <f>INT((((J1004/60)/60)/24)+DATE(1970,1,1))</f>
        <v>42467</v>
      </c>
      <c r="T1004" s="14">
        <f>INT((((I1004/60)/60)/24)+DATE(1970,1,1))</f>
        <v>42481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9">
        <f>+E1005/D1005*100</f>
        <v>120.6</v>
      </c>
      <c r="P1005" s="11">
        <f>AVERAGE(E1005/L1005)</f>
        <v>71.785714285714292</v>
      </c>
      <c r="Q1005" t="str">
        <f>LEFT(N1005,SEARCH("/",N1005,1)-1)</f>
        <v>theater</v>
      </c>
      <c r="R1005" t="str">
        <f>RIGHT(N1005,LEN(N1005)-SEARCH("/",N1005,1))</f>
        <v>plays</v>
      </c>
      <c r="S1005" s="14">
        <f>INT((((J1005/60)/60)/24)+DATE(1970,1,1))</f>
        <v>42238</v>
      </c>
      <c r="T1005" s="14">
        <f>INT((((I1005/60)/60)/24)+DATE(1970,1,1))</f>
        <v>42268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9">
        <f>+E1006/D1006*100</f>
        <v>125.60416666666667</v>
      </c>
      <c r="P1006" s="11">
        <f>AVERAGE(E1006/L1006)</f>
        <v>58.533980582524272</v>
      </c>
      <c r="Q1006" t="str">
        <f>LEFT(N1006,SEARCH("/",N1006,1)-1)</f>
        <v>photography</v>
      </c>
      <c r="R1006" t="str">
        <f>RIGHT(N1006,LEN(N1006)-SEARCH("/",N1006,1))</f>
        <v>photobooks</v>
      </c>
      <c r="S1006" s="14">
        <f>INT((((J1006/60)/60)/24)+DATE(1970,1,1))</f>
        <v>42089</v>
      </c>
      <c r="T1006" s="14">
        <f>INT((((I1006/60)/60)/24)+DATE(1970,1,1))</f>
        <v>42110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9">
        <f>+E1007/D1007*100</f>
        <v>100.44999999999999</v>
      </c>
      <c r="P1007" s="11">
        <f>AVERAGE(E1007/L1007)</f>
        <v>215.25</v>
      </c>
      <c r="Q1007" t="str">
        <f>LEFT(N1007,SEARCH("/",N1007,1)-1)</f>
        <v>theater</v>
      </c>
      <c r="R1007" t="str">
        <f>RIGHT(N1007,LEN(N1007)-SEARCH("/",N1007,1))</f>
        <v>musical</v>
      </c>
      <c r="S1007" s="14">
        <f>INT((((J1007/60)/60)/24)+DATE(1970,1,1))</f>
        <v>42016</v>
      </c>
      <c r="T1007" s="14">
        <f>INT((((I1007/60)/60)/24)+DATE(1970,1,1))</f>
        <v>42045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8265</v>
      </c>
      <c r="O1008" s="9">
        <f>+E1008/D1008*100</f>
        <v>120.5</v>
      </c>
      <c r="P1008" s="11">
        <f>AVERAGE(E1008/L1008)</f>
        <v>80.333333333333329</v>
      </c>
      <c r="Q1008" t="str">
        <f>LEFT(N1008,SEARCH("/",N1008,1)-1)</f>
        <v>film &amp; video</v>
      </c>
      <c r="R1008" t="str">
        <f>RIGHT(N1008,LEN(N1008)-SEARCH("/",N1008,1))</f>
        <v>television</v>
      </c>
      <c r="S1008" s="14">
        <f>INT((((J1008/60)/60)/24)+DATE(1970,1,1))</f>
        <v>42572</v>
      </c>
      <c r="T1008" s="14">
        <f>INT((((I1008/60)/60)/24)+DATE(1970,1,1))</f>
        <v>42604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8285</v>
      </c>
      <c r="O1009" s="9">
        <f>+E1009/D1009*100</f>
        <v>100.41666666666667</v>
      </c>
      <c r="P1009" s="11">
        <f>AVERAGE(E1009/L1009)</f>
        <v>89.925373134328353</v>
      </c>
      <c r="Q1009" t="str">
        <f>LEFT(N1009,SEARCH("/",N1009,1)-1)</f>
        <v>photography</v>
      </c>
      <c r="R1009" t="str">
        <f>RIGHT(N1009,LEN(N1009)-SEARCH("/",N1009,1))</f>
        <v>photobooks</v>
      </c>
      <c r="S1009" s="14">
        <f>INT((((J1009/60)/60)/24)+DATE(1970,1,1))</f>
        <v>42586</v>
      </c>
      <c r="T1009" s="14">
        <f>INT((((I1009/60)/60)/24)+DATE(1970,1,1))</f>
        <v>42609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9">
        <f>+E1010/D1010*100</f>
        <v>100.33333333333334</v>
      </c>
      <c r="P1010" s="11">
        <f>AVERAGE(E1010/L1010)</f>
        <v>188.125</v>
      </c>
      <c r="Q1010" t="str">
        <f>LEFT(N1010,SEARCH("/",N1010,1)-1)</f>
        <v>music</v>
      </c>
      <c r="R1010" t="str">
        <f>RIGHT(N1010,LEN(N1010)-SEARCH("/",N1010,1))</f>
        <v>indie rock</v>
      </c>
      <c r="S1010" s="14">
        <f>INT((((J1010/60)/60)/24)+DATE(1970,1,1))</f>
        <v>40946</v>
      </c>
      <c r="T1010" s="14">
        <f>INT((((I1010/60)/60)/24)+DATE(1970,1,1))</f>
        <v>40976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9">
        <f>+E1011/D1011*100</f>
        <v>120.3802</v>
      </c>
      <c r="P1011" s="11">
        <f>AVERAGE(E1011/L1011)</f>
        <v>34.005706214689269</v>
      </c>
      <c r="Q1011" t="str">
        <f>LEFT(N1011,SEARCH("/",N1011,1)-1)</f>
        <v>music</v>
      </c>
      <c r="R1011" t="str">
        <f>RIGHT(N1011,LEN(N1011)-SEARCH("/",N1011,1))</f>
        <v>metal</v>
      </c>
      <c r="S1011" s="14">
        <f>INT((((J1011/60)/60)/24)+DATE(1970,1,1))</f>
        <v>42578</v>
      </c>
      <c r="T1011" s="14">
        <f>INT((((I1011/60)/60)/24)+DATE(1970,1,1))</f>
        <v>42618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9">
        <f>+E1012/D1012*100</f>
        <v>1.3028138528138529</v>
      </c>
      <c r="P1012" s="11">
        <f>AVERAGE(E1012/L1012)</f>
        <v>859.85714285714289</v>
      </c>
      <c r="Q1012" t="str">
        <f>LEFT(N1012,SEARCH("/",N1012,1)-1)</f>
        <v>technology</v>
      </c>
      <c r="R1012" t="str">
        <f>RIGHT(N1012,LEN(N1012)-SEARCH("/",N1012,1))</f>
        <v>wearables</v>
      </c>
      <c r="S1012" s="14">
        <f>INT((((J1012/60)/60)/24)+DATE(1970,1,1))</f>
        <v>42697</v>
      </c>
      <c r="T1012" s="14">
        <f>INT((((I1012/60)/60)/24)+DATE(1970,1,1))</f>
        <v>42727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9">
        <f>+E1013/D1013*100</f>
        <v>100.11666666666667</v>
      </c>
      <c r="P1013" s="11">
        <f>AVERAGE(E1013/L1013)</f>
        <v>127.80851063829788</v>
      </c>
      <c r="Q1013" t="str">
        <f>LEFT(N1013,SEARCH("/",N1013,1)-1)</f>
        <v>theater</v>
      </c>
      <c r="R1013" t="str">
        <f>RIGHT(N1013,LEN(N1013)-SEARCH("/",N1013,1))</f>
        <v>plays</v>
      </c>
      <c r="S1013" s="14">
        <f>INT((((J1013/60)/60)/24)+DATE(1970,1,1))</f>
        <v>42171</v>
      </c>
      <c r="T1013" s="14">
        <f>INT((((I1013/60)/60)/24)+DATE(1970,1,1))</f>
        <v>42211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9">
        <f>+E1014/D1014*100</f>
        <v>120.02</v>
      </c>
      <c r="P1014" s="11">
        <f>AVERAGE(E1014/L1014)</f>
        <v>46.8828125</v>
      </c>
      <c r="Q1014" t="str">
        <f>LEFT(N1014,SEARCH("/",N1014,1)-1)</f>
        <v>film &amp; video</v>
      </c>
      <c r="R1014" t="str">
        <f>RIGHT(N1014,LEN(N1014)-SEARCH("/",N1014,1))</f>
        <v>documentary</v>
      </c>
      <c r="S1014" s="14">
        <f>INT((((J1014/60)/60)/24)+DATE(1970,1,1))</f>
        <v>41376</v>
      </c>
      <c r="T1014" s="14">
        <f>INT((((I1014/60)/60)/24)+DATE(1970,1,1))</f>
        <v>41395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9">
        <f>+E1015/D1015*100</f>
        <v>100.01100000000001</v>
      </c>
      <c r="P1015" s="11">
        <f>AVERAGE(E1015/L1015)</f>
        <v>93.760312499999998</v>
      </c>
      <c r="Q1015" t="str">
        <f>LEFT(N1015,SEARCH("/",N1015,1)-1)</f>
        <v>theater</v>
      </c>
      <c r="R1015" t="str">
        <f>RIGHT(N1015,LEN(N1015)-SEARCH("/",N1015,1))</f>
        <v>plays</v>
      </c>
      <c r="S1015" s="14">
        <f>INT((((J1015/60)/60)/24)+DATE(1970,1,1))</f>
        <v>42292</v>
      </c>
      <c r="T1015" s="14">
        <f>INT((((I1015/60)/60)/24)+DATE(1970,1,1))</f>
        <v>42329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8219</v>
      </c>
      <c r="G1016" t="s">
        <v>8224</v>
      </c>
      <c r="H1016" t="s">
        <v>8246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8265</v>
      </c>
      <c r="O1016" s="9">
        <f>+E1016/D1016*100</f>
        <v>120</v>
      </c>
      <c r="P1016" s="11">
        <f>AVERAGE(E1016/L1016)</f>
        <v>98.360655737704917</v>
      </c>
      <c r="Q1016" t="str">
        <f>LEFT(N1016,SEARCH("/",N1016,1)-1)</f>
        <v>film &amp; video</v>
      </c>
      <c r="R1016" t="str">
        <f>RIGHT(N1016,LEN(N1016)-SEARCH("/",N1016,1))</f>
        <v>television</v>
      </c>
      <c r="S1016" s="14">
        <f>INT((((J1016/60)/60)/24)+DATE(1970,1,1))</f>
        <v>42457</v>
      </c>
      <c r="T1016" s="14">
        <f>INT((((I1016/60)/60)/24)+DATE(1970,1,1))</f>
        <v>42487</v>
      </c>
    </row>
    <row r="1017" spans="1:20" ht="30" x14ac:dyDescent="0.25">
      <c r="A1017">
        <v>2496</v>
      </c>
      <c r="B1017" s="3" t="s">
        <v>2496</v>
      </c>
      <c r="C1017" s="3" t="s">
        <v>6606</v>
      </c>
      <c r="D1017" s="6">
        <v>6000</v>
      </c>
      <c r="E1017" s="6">
        <v>6000</v>
      </c>
      <c r="F1017" t="s">
        <v>8219</v>
      </c>
      <c r="G1017" t="s">
        <v>8224</v>
      </c>
      <c r="H1017" t="s">
        <v>8246</v>
      </c>
      <c r="I1017">
        <v>1364597692</v>
      </c>
      <c r="J1017">
        <v>1361577292</v>
      </c>
      <c r="K1017" t="b">
        <v>0</v>
      </c>
      <c r="L1017">
        <v>10</v>
      </c>
      <c r="M1017" t="b">
        <v>1</v>
      </c>
      <c r="N1017" t="s">
        <v>8279</v>
      </c>
      <c r="O1017" s="9">
        <f>+E1017/D1017*100</f>
        <v>100</v>
      </c>
      <c r="P1017" s="11">
        <f>AVERAGE(E1017/L1017)</f>
        <v>600</v>
      </c>
      <c r="Q1017" t="str">
        <f>LEFT(N1017,SEARCH("/",N1017,1)-1)</f>
        <v>music</v>
      </c>
      <c r="R1017" t="str">
        <f>RIGHT(N1017,LEN(N1017)-SEARCH("/",N1017,1))</f>
        <v>indie rock</v>
      </c>
      <c r="S1017" s="14">
        <f>INT((((J1017/60)/60)/24)+DATE(1970,1,1))</f>
        <v>41327</v>
      </c>
      <c r="T1017" s="14">
        <f>INT((((I1017/60)/60)/24)+DATE(1970,1,1))</f>
        <v>41362</v>
      </c>
    </row>
    <row r="1018" spans="1:20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6">
        <v>6000</v>
      </c>
      <c r="F1018" t="s">
        <v>8219</v>
      </c>
      <c r="G1018" t="s">
        <v>8224</v>
      </c>
      <c r="H1018" t="s">
        <v>8246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8271</v>
      </c>
      <c r="O1018" s="9">
        <f>+E1018/D1018*100</f>
        <v>100</v>
      </c>
      <c r="P1018" s="11">
        <f>AVERAGE(E1018/L1018)</f>
        <v>72.289156626506028</v>
      </c>
      <c r="Q1018" t="str">
        <f>LEFT(N1018,SEARCH("/",N1018,1)-1)</f>
        <v>theater</v>
      </c>
      <c r="R1018" t="str">
        <f>RIGHT(N1018,LEN(N1018)-SEARCH("/",N1018,1))</f>
        <v>plays</v>
      </c>
      <c r="S1018" s="14">
        <f>INT((((J1018/60)/60)/24)+DATE(1970,1,1))</f>
        <v>41809</v>
      </c>
      <c r="T1018" s="14">
        <f>INT((((I1018/60)/60)/24)+DATE(1970,1,1))</f>
        <v>41839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8271</v>
      </c>
      <c r="O1019" s="9">
        <f>+E1019/D1019*100</f>
        <v>100</v>
      </c>
      <c r="P1019" s="11">
        <f>AVERAGE(E1019/L1019)</f>
        <v>63.829787234042556</v>
      </c>
      <c r="Q1019" t="str">
        <f>LEFT(N1019,SEARCH("/",N1019,1)-1)</f>
        <v>theater</v>
      </c>
      <c r="R1019" t="str">
        <f>RIGHT(N1019,LEN(N1019)-SEARCH("/",N1019,1))</f>
        <v>plays</v>
      </c>
      <c r="S1019" s="14">
        <f>INT((((J1019/60)/60)/24)+DATE(1970,1,1))</f>
        <v>42060</v>
      </c>
      <c r="T1019" s="14">
        <f>INT((((I1019/60)/60)/24)+DATE(1970,1,1))</f>
        <v>42090</v>
      </c>
    </row>
    <row r="1020" spans="1:20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6">
        <v>6000</v>
      </c>
      <c r="F1020" t="s">
        <v>8219</v>
      </c>
      <c r="G1020" t="s">
        <v>8224</v>
      </c>
      <c r="H1020" t="s">
        <v>8246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8269</v>
      </c>
      <c r="O1020" s="9">
        <f>+E1020/D1020*100</f>
        <v>240</v>
      </c>
      <c r="P1020" s="11">
        <f>AVERAGE(E1020/L1020)</f>
        <v>41.379310344827587</v>
      </c>
      <c r="Q1020" t="str">
        <f>LEFT(N1020,SEARCH("/",N1020,1)-1)</f>
        <v>film &amp; video</v>
      </c>
      <c r="R1020" t="str">
        <f>RIGHT(N1020,LEN(N1020)-SEARCH("/",N1020,1))</f>
        <v>documentary</v>
      </c>
      <c r="S1020" s="14">
        <f>INT((((J1020/60)/60)/24)+DATE(1970,1,1))</f>
        <v>40555</v>
      </c>
      <c r="T1020" s="14">
        <f>INT((((I1020/60)/60)/24)+DATE(1970,1,1))</f>
        <v>40600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9">
        <f>+E1021/D1021*100</f>
        <v>101.8723404255319</v>
      </c>
      <c r="P1021" s="11">
        <f>AVERAGE(E1021/L1021)</f>
        <v>230.19230769230768</v>
      </c>
      <c r="Q1021" t="str">
        <f>LEFT(N1021,SEARCH("/",N1021,1)-1)</f>
        <v>publishing</v>
      </c>
      <c r="R1021" t="str">
        <f>RIGHT(N1021,LEN(N1021)-SEARCH("/",N1021,1))</f>
        <v>nonfiction</v>
      </c>
      <c r="S1021" s="14">
        <f>INT((((J1021/60)/60)/24)+DATE(1970,1,1))</f>
        <v>41963</v>
      </c>
      <c r="T1021" s="14">
        <f>INT((((I1021/60)/60)/24)+DATE(1970,1,1))</f>
        <v>41991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9">
        <f>+E1022/D1022*100</f>
        <v>118.8</v>
      </c>
      <c r="P1022" s="11">
        <f>AVERAGE(E1022/L1022)</f>
        <v>97.377049180327873</v>
      </c>
      <c r="Q1022" t="str">
        <f>LEFT(N1022,SEARCH("/",N1022,1)-1)</f>
        <v>theater</v>
      </c>
      <c r="R1022" t="str">
        <f>RIGHT(N1022,LEN(N1022)-SEARCH("/",N1022,1))</f>
        <v>plays</v>
      </c>
      <c r="S1022" s="14">
        <f>INT((((J1022/60)/60)/24)+DATE(1970,1,1))</f>
        <v>42766</v>
      </c>
      <c r="T1022" s="14">
        <f>INT((((I1022/60)/60)/24)+DATE(1970,1,1))</f>
        <v>42796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9">
        <f>+E1023/D1023*100</f>
        <v>148.04999999999998</v>
      </c>
      <c r="P1023" s="11">
        <f>AVERAGE(E1023/L1023)</f>
        <v>120.85714285714286</v>
      </c>
      <c r="Q1023" t="str">
        <f>LEFT(N1023,SEARCH("/",N1023,1)-1)</f>
        <v>technology</v>
      </c>
      <c r="R1023" t="str">
        <f>RIGHT(N1023,LEN(N1023)-SEARCH("/",N1023,1))</f>
        <v>hardware</v>
      </c>
      <c r="S1023" s="14">
        <f>INT((((J1023/60)/60)/24)+DATE(1970,1,1))</f>
        <v>42472</v>
      </c>
      <c r="T1023" s="14">
        <f>INT((((I1023/60)/60)/24)+DATE(1970,1,1))</f>
        <v>42505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9">
        <f>+E1024/D1024*100</f>
        <v>118.19999999999999</v>
      </c>
      <c r="P1024" s="11">
        <f>AVERAGE(E1024/L1024)</f>
        <v>64.945054945054949</v>
      </c>
      <c r="Q1024" t="str">
        <f>LEFT(N1024,SEARCH("/",N1024,1)-1)</f>
        <v>film &amp; video</v>
      </c>
      <c r="R1024" t="str">
        <f>RIGHT(N1024,LEN(N1024)-SEARCH("/",N1024,1))</f>
        <v>documentary</v>
      </c>
      <c r="S1024" s="14">
        <f>INT((((J1024/60)/60)/24)+DATE(1970,1,1))</f>
        <v>41010</v>
      </c>
      <c r="T1024" s="14">
        <f>INT((((I1024/60)/60)/24)+DATE(1970,1,1))</f>
        <v>41040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9">
        <f>+E1025/D1025*100</f>
        <v>168.77142857142857</v>
      </c>
      <c r="P1025" s="11">
        <f>AVERAGE(E1025/L1025)</f>
        <v>32.81666666666667</v>
      </c>
      <c r="Q1025" t="str">
        <f>LEFT(N1025,SEARCH("/",N1025,1)-1)</f>
        <v>games</v>
      </c>
      <c r="R1025" t="str">
        <f>RIGHT(N1025,LEN(N1025)-SEARCH("/",N1025,1))</f>
        <v>tabletop games</v>
      </c>
      <c r="S1025" s="14">
        <f>INT((((J1025/60)/60)/24)+DATE(1970,1,1))</f>
        <v>41336</v>
      </c>
      <c r="T1025" s="14">
        <f>INT((((I1025/60)/60)/24)+DATE(1970,1,1))</f>
        <v>41366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9">
        <f>+E1026/D1026*100</f>
        <v>147.6</v>
      </c>
      <c r="P1026" s="11">
        <f>AVERAGE(E1026/L1026)</f>
        <v>95.225806451612897</v>
      </c>
      <c r="Q1026" t="str">
        <f>LEFT(N1026,SEARCH("/",N1026,1)-1)</f>
        <v>film &amp; video</v>
      </c>
      <c r="R1026" t="str">
        <f>RIGHT(N1026,LEN(N1026)-SEARCH("/",N1026,1))</f>
        <v>documentary</v>
      </c>
      <c r="S1026" s="14">
        <f>INT((((J1026/60)/60)/24)+DATE(1970,1,1))</f>
        <v>40967</v>
      </c>
      <c r="T1026" s="14">
        <f>INT((((I1026/60)/60)/24)+DATE(1970,1,1))</f>
        <v>41027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9">
        <f>+E1027/D1027*100</f>
        <v>49.183333333333337</v>
      </c>
      <c r="P1027" s="11">
        <f>AVERAGE(E1027/L1027)</f>
        <v>42.157142857142858</v>
      </c>
      <c r="Q1027" t="str">
        <f>LEFT(N1027,SEARCH("/",N1027,1)-1)</f>
        <v>photography</v>
      </c>
      <c r="R1027" t="str">
        <f>RIGHT(N1027,LEN(N1027)-SEARCH("/",N1027,1))</f>
        <v>photobooks</v>
      </c>
      <c r="S1027" s="14">
        <f>INT((((J1027/60)/60)/24)+DATE(1970,1,1))</f>
        <v>42033</v>
      </c>
      <c r="T1027" s="14">
        <f>INT((((I1027/60)/60)/24)+DATE(1970,1,1))</f>
        <v>42063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9">
        <f>+E1028/D1028*100</f>
        <v>11.52156862745098</v>
      </c>
      <c r="P1028" s="11">
        <f>AVERAGE(E1028/L1028)</f>
        <v>83.942857142857136</v>
      </c>
      <c r="Q1028" t="str">
        <f>LEFT(N1028,SEARCH("/",N1028,1)-1)</f>
        <v>technology</v>
      </c>
      <c r="R1028" t="str">
        <f>RIGHT(N1028,LEN(N1028)-SEARCH("/",N1028,1))</f>
        <v>space exploration</v>
      </c>
      <c r="S1028" s="14">
        <f>INT((((J1028/60)/60)/24)+DATE(1970,1,1))</f>
        <v>41771</v>
      </c>
      <c r="T1028" s="14">
        <f>INT((((I1028/60)/60)/24)+DATE(1970,1,1))</f>
        <v>41803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9">
        <f>+E1029/D1029*100</f>
        <v>11.75</v>
      </c>
      <c r="P1029" s="11">
        <f>AVERAGE(E1029/L1029)</f>
        <v>69.117647058823536</v>
      </c>
      <c r="Q1029" t="str">
        <f>LEFT(N1029,SEARCH("/",N1029,1)-1)</f>
        <v>food</v>
      </c>
      <c r="R1029" t="str">
        <f>RIGHT(N1029,LEN(N1029)-SEARCH("/",N1029,1))</f>
        <v>food trucks</v>
      </c>
      <c r="S1029" s="14">
        <f>INT((((J1029/60)/60)/24)+DATE(1970,1,1))</f>
        <v>41781</v>
      </c>
      <c r="T1029" s="14">
        <f>INT((((I1029/60)/60)/24)+DATE(1970,1,1))</f>
        <v>41818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9">
        <f>+E1030/D1030*100</f>
        <v>108.49703703703703</v>
      </c>
      <c r="P1030" s="11">
        <f>AVERAGE(E1030/L1030)</f>
        <v>61.029583333333335</v>
      </c>
      <c r="Q1030" t="str">
        <f>LEFT(N1030,SEARCH("/",N1030,1)-1)</f>
        <v>music</v>
      </c>
      <c r="R1030" t="str">
        <f>RIGHT(N1030,LEN(N1030)-SEARCH("/",N1030,1))</f>
        <v>electronic music</v>
      </c>
      <c r="S1030" s="14">
        <f>INT((((J1030/60)/60)/24)+DATE(1970,1,1))</f>
        <v>42514</v>
      </c>
      <c r="T1030" s="14">
        <f>INT((((I1030/60)/60)/24)+DATE(1970,1,1))</f>
        <v>42544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9">
        <f>+E1031/D1031*100</f>
        <v>23.416</v>
      </c>
      <c r="P1031" s="11">
        <f>AVERAGE(E1031/L1031)</f>
        <v>130.0888888888889</v>
      </c>
      <c r="Q1031" t="str">
        <f>LEFT(N1031,SEARCH("/",N1031,1)-1)</f>
        <v>theater</v>
      </c>
      <c r="R1031" t="str">
        <f>RIGHT(N1031,LEN(N1031)-SEARCH("/",N1031,1))</f>
        <v>spaces</v>
      </c>
      <c r="S1031" s="14">
        <f>INT((((J1031/60)/60)/24)+DATE(1970,1,1))</f>
        <v>42528</v>
      </c>
      <c r="T1031" s="14">
        <f>INT((((I1031/60)/60)/24)+DATE(1970,1,1))</f>
        <v>42560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9">
        <f>+E1032/D1032*100</f>
        <v>106.27272727272728</v>
      </c>
      <c r="P1032" s="11">
        <f>AVERAGE(E1032/L1032)</f>
        <v>56.20192307692308</v>
      </c>
      <c r="Q1032" t="str">
        <f>LEFT(N1032,SEARCH("/",N1032,1)-1)</f>
        <v>theater</v>
      </c>
      <c r="R1032" t="str">
        <f>RIGHT(N1032,LEN(N1032)-SEARCH("/",N1032,1))</f>
        <v>plays</v>
      </c>
      <c r="S1032" s="14">
        <f>INT((((J1032/60)/60)/24)+DATE(1970,1,1))</f>
        <v>42196</v>
      </c>
      <c r="T1032" s="14">
        <f>INT((((I1032/60)/60)/24)+DATE(1970,1,1))</f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9">
        <f>+E1033/D1033*100</f>
        <v>116.6348</v>
      </c>
      <c r="P1033" s="11">
        <f>AVERAGE(E1033/L1033)</f>
        <v>44.859538461538463</v>
      </c>
      <c r="Q1033" t="str">
        <f>LEFT(N1033,SEARCH("/",N1033,1)-1)</f>
        <v>theater</v>
      </c>
      <c r="R1033" t="str">
        <f>RIGHT(N1033,LEN(N1033)-SEARCH("/",N1033,1))</f>
        <v>plays</v>
      </c>
      <c r="S1033" s="14">
        <f>INT((((J1033/60)/60)/24)+DATE(1970,1,1))</f>
        <v>42507</v>
      </c>
      <c r="T1033" s="14">
        <f>INT((((I1033/60)/60)/24)+DATE(1970,1,1))</f>
        <v>42538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9">
        <f>+E1034/D1034*100</f>
        <v>116.61660000000001</v>
      </c>
      <c r="P1034" s="11">
        <f>AVERAGE(E1034/L1034)</f>
        <v>60.737812499999997</v>
      </c>
      <c r="Q1034" t="str">
        <f>LEFT(N1034,SEARCH("/",N1034,1)-1)</f>
        <v>music</v>
      </c>
      <c r="R1034" t="str">
        <f>RIGHT(N1034,LEN(N1034)-SEARCH("/",N1034,1))</f>
        <v>rock</v>
      </c>
      <c r="S1034" s="14">
        <f>INT((((J1034/60)/60)/24)+DATE(1970,1,1))</f>
        <v>41144</v>
      </c>
      <c r="T1034" s="14">
        <f>INT((((I1034/60)/60)/24)+DATE(1970,1,1))</f>
        <v>41174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9">
        <f>+E1035/D1035*100</f>
        <v>194.13333333333333</v>
      </c>
      <c r="P1035" s="11">
        <f>AVERAGE(E1035/L1035)</f>
        <v>36.628930817610062</v>
      </c>
      <c r="Q1035" t="str">
        <f>LEFT(N1035,SEARCH("/",N1035,1)-1)</f>
        <v>music</v>
      </c>
      <c r="R1035" t="str">
        <f>RIGHT(N1035,LEN(N1035)-SEARCH("/",N1035,1))</f>
        <v>metal</v>
      </c>
      <c r="S1035" s="14">
        <f>INT((((J1035/60)/60)/24)+DATE(1970,1,1))</f>
        <v>41905</v>
      </c>
      <c r="T1035" s="14">
        <f>INT((((I1035/60)/60)/24)+DATE(1970,1,1))</f>
        <v>41944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9">
        <f>+E1036/D1036*100</f>
        <v>116.26</v>
      </c>
      <c r="P1036" s="11">
        <f>AVERAGE(E1036/L1036)</f>
        <v>73.582278481012665</v>
      </c>
      <c r="Q1036" t="str">
        <f>LEFT(N1036,SEARCH("/",N1036,1)-1)</f>
        <v>theater</v>
      </c>
      <c r="R1036" t="str">
        <f>RIGHT(N1036,LEN(N1036)-SEARCH("/",N1036,1))</f>
        <v>plays</v>
      </c>
      <c r="S1036" s="14">
        <f>INT((((J1036/60)/60)/24)+DATE(1970,1,1))</f>
        <v>42173</v>
      </c>
      <c r="T1036" s="14">
        <f>INT((((I1036/60)/60)/24)+DATE(1970,1,1))</f>
        <v>42203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9">
        <f>+E1037/D1037*100</f>
        <v>115.99999999999999</v>
      </c>
      <c r="P1037" s="11">
        <f>AVERAGE(E1037/L1037)</f>
        <v>414.28571428571428</v>
      </c>
      <c r="Q1037" t="str">
        <f>LEFT(N1037,SEARCH("/",N1037,1)-1)</f>
        <v>photography</v>
      </c>
      <c r="R1037" t="str">
        <f>RIGHT(N1037,LEN(N1037)-SEARCH("/",N1037,1))</f>
        <v>photobooks</v>
      </c>
      <c r="S1037" s="14">
        <f>INT((((J1037/60)/60)/24)+DATE(1970,1,1))</f>
        <v>42733</v>
      </c>
      <c r="T1037" s="14">
        <f>INT((((I1037/60)/60)/24)+DATE(1970,1,1))</f>
        <v>42763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9">
        <f>+E1038/D1038*100</f>
        <v>104.92727272727274</v>
      </c>
      <c r="P1038" s="11">
        <f>AVERAGE(E1038/L1038)</f>
        <v>65.579545454545453</v>
      </c>
      <c r="Q1038" t="str">
        <f>LEFT(N1038,SEARCH("/",N1038,1)-1)</f>
        <v>theater</v>
      </c>
      <c r="R1038" t="str">
        <f>RIGHT(N1038,LEN(N1038)-SEARCH("/",N1038,1))</f>
        <v>plays</v>
      </c>
      <c r="S1038" s="14">
        <f>INT((((J1038/60)/60)/24)+DATE(1970,1,1))</f>
        <v>42145</v>
      </c>
      <c r="T1038" s="14">
        <f>INT((((I1038/60)/60)/24)+DATE(1970,1,1))</f>
        <v>42175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9">
        <f>+E1039/D1039*100</f>
        <v>11.514000000000001</v>
      </c>
      <c r="P1039" s="11">
        <f>AVERAGE(E1039/L1039)</f>
        <v>127.93333333333334</v>
      </c>
      <c r="Q1039" t="str">
        <f>LEFT(N1039,SEARCH("/",N1039,1)-1)</f>
        <v>technology</v>
      </c>
      <c r="R1039" t="str">
        <f>RIGHT(N1039,LEN(N1039)-SEARCH("/",N1039,1))</f>
        <v>wearables</v>
      </c>
      <c r="S1039" s="14">
        <f>INT((((J1039/60)/60)/24)+DATE(1970,1,1))</f>
        <v>42387</v>
      </c>
      <c r="T1039" s="14">
        <f>INT((((I1039/60)/60)/24)+DATE(1970,1,1))</f>
        <v>42417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9">
        <f>+E1040/D1040*100</f>
        <v>191.3</v>
      </c>
      <c r="P1040" s="11">
        <f>AVERAGE(E1040/L1040)</f>
        <v>358.6875</v>
      </c>
      <c r="Q1040" t="str">
        <f>LEFT(N1040,SEARCH("/",N1040,1)-1)</f>
        <v>theater</v>
      </c>
      <c r="R1040" t="str">
        <f>RIGHT(N1040,LEN(N1040)-SEARCH("/",N1040,1))</f>
        <v>plays</v>
      </c>
      <c r="S1040" s="14">
        <f>INT((((J1040/60)/60)/24)+DATE(1970,1,1))</f>
        <v>41821</v>
      </c>
      <c r="T1040" s="14">
        <f>INT((((I1040/60)/60)/24)+DATE(1970,1,1))</f>
        <v>41852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9">
        <f>+E1041/D1041*100</f>
        <v>114.26</v>
      </c>
      <c r="P1041" s="11">
        <f>AVERAGE(E1041/L1041)</f>
        <v>63.477777777777774</v>
      </c>
      <c r="Q1041" t="str">
        <f>LEFT(N1041,SEARCH("/",N1041,1)-1)</f>
        <v>music</v>
      </c>
      <c r="R1041" t="str">
        <f>RIGHT(N1041,LEN(N1041)-SEARCH("/",N1041,1))</f>
        <v>rock</v>
      </c>
      <c r="S1041" s="14">
        <f>INT((((J1041/60)/60)/24)+DATE(1970,1,1))</f>
        <v>42292</v>
      </c>
      <c r="T1041" s="14">
        <f>INT((((I1041/60)/60)/24)+DATE(1970,1,1))</f>
        <v>42322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9">
        <f>+E1042/D1042*100</f>
        <v>113.99999999999999</v>
      </c>
      <c r="P1042" s="11">
        <f>AVERAGE(E1042/L1042)</f>
        <v>82.608695652173907</v>
      </c>
      <c r="Q1042" t="str">
        <f>LEFT(N1042,SEARCH("/",N1042,1)-1)</f>
        <v>theater</v>
      </c>
      <c r="R1042" t="str">
        <f>RIGHT(N1042,LEN(N1042)-SEARCH("/",N1042,1))</f>
        <v>plays</v>
      </c>
      <c r="S1042" s="14">
        <f>INT((((J1042/60)/60)/24)+DATE(1970,1,1))</f>
        <v>41447</v>
      </c>
      <c r="T1042" s="14">
        <f>INT((((I1042/60)/60)/24)+DATE(1970,1,1))</f>
        <v>41477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9">
        <f>+E1043/D1043*100</f>
        <v>113.92</v>
      </c>
      <c r="P1043" s="11">
        <f>AVERAGE(E1043/L1043)</f>
        <v>80.225352112676063</v>
      </c>
      <c r="Q1043" t="str">
        <f>LEFT(N1043,SEARCH("/",N1043,1)-1)</f>
        <v>theater</v>
      </c>
      <c r="R1043" t="str">
        <f>RIGHT(N1043,LEN(N1043)-SEARCH("/",N1043,1))</f>
        <v>plays</v>
      </c>
      <c r="S1043" s="14">
        <f>INT((((J1043/60)/60)/24)+DATE(1970,1,1))</f>
        <v>42042</v>
      </c>
      <c r="T1043" s="14">
        <f>INT((((I1043/60)/60)/24)+DATE(1970,1,1))</f>
        <v>42072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9">
        <f>+E1044/D1044*100</f>
        <v>21.037037037037038</v>
      </c>
      <c r="P1044" s="11">
        <f>AVERAGE(E1044/L1044)</f>
        <v>189.33333333333334</v>
      </c>
      <c r="Q1044" t="str">
        <f>LEFT(N1044,SEARCH("/",N1044,1)-1)</f>
        <v>music</v>
      </c>
      <c r="R1044" t="str">
        <f>RIGHT(N1044,LEN(N1044)-SEARCH("/",N1044,1))</f>
        <v>jazz</v>
      </c>
      <c r="S1044" s="14">
        <f>INT((((J1044/60)/60)/24)+DATE(1970,1,1))</f>
        <v>41878</v>
      </c>
      <c r="T1044" s="14">
        <f>INT((((I1044/60)/60)/24)+DATE(1970,1,1))</f>
        <v>41913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9">
        <f>+E1045/D1045*100</f>
        <v>113.46000000000001</v>
      </c>
      <c r="P1045" s="11">
        <f>AVERAGE(E1045/L1045)</f>
        <v>83.42647058823529</v>
      </c>
      <c r="Q1045" t="str">
        <f>LEFT(N1045,SEARCH("/",N1045,1)-1)</f>
        <v>theater</v>
      </c>
      <c r="R1045" t="str">
        <f>RIGHT(N1045,LEN(N1045)-SEARCH("/",N1045,1))</f>
        <v>plays</v>
      </c>
      <c r="S1045" s="14">
        <f>INT((((J1045/60)/60)/24)+DATE(1970,1,1))</f>
        <v>41866</v>
      </c>
      <c r="T1045" s="14">
        <f>INT((((I1045/60)/60)/24)+DATE(1970,1,1))</f>
        <v>41883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9">
        <f>+E1046/D1046*100</f>
        <v>113.42219999999999</v>
      </c>
      <c r="P1046" s="11">
        <f>AVERAGE(E1046/L1046)</f>
        <v>107.00207547169811</v>
      </c>
      <c r="Q1046" t="str">
        <f>LEFT(N1046,SEARCH("/",N1046,1)-1)</f>
        <v>theater</v>
      </c>
      <c r="R1046" t="str">
        <f>RIGHT(N1046,LEN(N1046)-SEARCH("/",N1046,1))</f>
        <v>plays</v>
      </c>
      <c r="S1046" s="14">
        <f>INT((((J1046/60)/60)/24)+DATE(1970,1,1))</f>
        <v>42016</v>
      </c>
      <c r="T1046" s="14">
        <f>INT((((I1046/60)/60)/24)+DATE(1970,1,1))</f>
        <v>42046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9">
        <f>+E1047/D1047*100</f>
        <v>377.73333333333335</v>
      </c>
      <c r="P1047" s="11">
        <f>AVERAGE(E1047/L1047)</f>
        <v>40.762589928057551</v>
      </c>
      <c r="Q1047" t="str">
        <f>LEFT(N1047,SEARCH("/",N1047,1)-1)</f>
        <v>publishing</v>
      </c>
      <c r="R1047" t="str">
        <f>RIGHT(N1047,LEN(N1047)-SEARCH("/",N1047,1))</f>
        <v>nonfiction</v>
      </c>
      <c r="S1047" s="14">
        <f>INT((((J1047/60)/60)/24)+DATE(1970,1,1))</f>
        <v>42522</v>
      </c>
      <c r="T1047" s="14">
        <f>INT((((I1047/60)/60)/24)+DATE(1970,1,1))</f>
        <v>42551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9">
        <f>+E1048/D1048*100</f>
        <v>113.3</v>
      </c>
      <c r="P1048" s="11">
        <f>AVERAGE(E1048/L1048)</f>
        <v>68.253012048192772</v>
      </c>
      <c r="Q1048" t="str">
        <f>LEFT(N1048,SEARCH("/",N1048,1)-1)</f>
        <v>theater</v>
      </c>
      <c r="R1048" t="str">
        <f>RIGHT(N1048,LEN(N1048)-SEARCH("/",N1048,1))</f>
        <v>plays</v>
      </c>
      <c r="S1048" s="14">
        <f>INT((((J1048/60)/60)/24)+DATE(1970,1,1))</f>
        <v>42054</v>
      </c>
      <c r="T1048" s="14">
        <f>INT((((I1048/60)/60)/24)+DATE(1970,1,1))</f>
        <v>42100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9">
        <f>+E1049/D1049*100</f>
        <v>141.5</v>
      </c>
      <c r="P1049" s="11">
        <f>AVERAGE(E1049/L1049)</f>
        <v>115.51020408163265</v>
      </c>
      <c r="Q1049" t="str">
        <f>LEFT(N1049,SEARCH("/",N1049,1)-1)</f>
        <v>film &amp; video</v>
      </c>
      <c r="R1049" t="str">
        <f>RIGHT(N1049,LEN(N1049)-SEARCH("/",N1049,1))</f>
        <v>documentary</v>
      </c>
      <c r="S1049" s="14">
        <f>INT((((J1049/60)/60)/24)+DATE(1970,1,1))</f>
        <v>42367</v>
      </c>
      <c r="T1049" s="14">
        <f>INT((((I1049/60)/60)/24)+DATE(1970,1,1))</f>
        <v>42392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9">
        <f>+E1050/D1050*100</f>
        <v>102.82909090909091</v>
      </c>
      <c r="P1050" s="11">
        <f>AVERAGE(E1050/L1050)</f>
        <v>47.13</v>
      </c>
      <c r="Q1050" t="str">
        <f>LEFT(N1050,SEARCH("/",N1050,1)-1)</f>
        <v>photography</v>
      </c>
      <c r="R1050" t="str">
        <f>RIGHT(N1050,LEN(N1050)-SEARCH("/",N1050,1))</f>
        <v>photobooks</v>
      </c>
      <c r="S1050" s="14">
        <f>INT((((J1050/60)/60)/24)+DATE(1970,1,1))</f>
        <v>42571</v>
      </c>
      <c r="T1050" s="14">
        <f>INT((((I1050/60)/60)/24)+DATE(1970,1,1))</f>
        <v>42611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9">
        <f>+E1051/D1051*100</f>
        <v>113.03159999999998</v>
      </c>
      <c r="P1051" s="11">
        <f>AVERAGE(E1051/L1051)</f>
        <v>144.91230769230768</v>
      </c>
      <c r="Q1051" t="str">
        <f>LEFT(N1051,SEARCH("/",N1051,1)-1)</f>
        <v>film &amp; video</v>
      </c>
      <c r="R1051" t="str">
        <f>RIGHT(N1051,LEN(N1051)-SEARCH("/",N1051,1))</f>
        <v>shorts</v>
      </c>
      <c r="S1051" s="14">
        <f>INT((((J1051/60)/60)/24)+DATE(1970,1,1))</f>
        <v>40723</v>
      </c>
      <c r="T1051" s="14">
        <f>INT((((I1051/60)/60)/24)+DATE(1970,1,1))</f>
        <v>40753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9">
        <f>+E1052/D1052*100</f>
        <v>102.63636363636364</v>
      </c>
      <c r="P1052" s="11">
        <f>AVERAGE(E1052/L1052)</f>
        <v>68.01204819277109</v>
      </c>
      <c r="Q1052" t="str">
        <f>LEFT(N1052,SEARCH("/",N1052,1)-1)</f>
        <v>music</v>
      </c>
      <c r="R1052" t="str">
        <f>RIGHT(N1052,LEN(N1052)-SEARCH("/",N1052,1))</f>
        <v>rock</v>
      </c>
      <c r="S1052" s="14">
        <f>INT((((J1052/60)/60)/24)+DATE(1970,1,1))</f>
        <v>42515</v>
      </c>
      <c r="T1052" s="14">
        <f>INT((((I1052/60)/60)/24)+DATE(1970,1,1))</f>
        <v>42546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9">
        <f>+E1053/D1053*100</f>
        <v>112.7</v>
      </c>
      <c r="P1053" s="11">
        <f>AVERAGE(E1053/L1053)</f>
        <v>78.263888888888886</v>
      </c>
      <c r="Q1053" t="str">
        <f>LEFT(N1053,SEARCH("/",N1053,1)-1)</f>
        <v>theater</v>
      </c>
      <c r="R1053" t="str">
        <f>RIGHT(N1053,LEN(N1053)-SEARCH("/",N1053,1))</f>
        <v>plays</v>
      </c>
      <c r="S1053" s="14">
        <f>INT((((J1053/60)/60)/24)+DATE(1970,1,1))</f>
        <v>41753</v>
      </c>
      <c r="T1053" s="14">
        <f>INT((((I1053/60)/60)/24)+DATE(1970,1,1))</f>
        <v>41783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9">
        <f>+E1054/D1054*100</f>
        <v>112.68</v>
      </c>
      <c r="P1054" s="11">
        <f>AVERAGE(E1054/L1054)</f>
        <v>110.47058823529412</v>
      </c>
      <c r="Q1054" t="str">
        <f>LEFT(N1054,SEARCH("/",N1054,1)-1)</f>
        <v>film &amp; video</v>
      </c>
      <c r="R1054" t="str">
        <f>RIGHT(N1054,LEN(N1054)-SEARCH("/",N1054,1))</f>
        <v>documentary</v>
      </c>
      <c r="S1054" s="14">
        <f>INT((((J1054/60)/60)/24)+DATE(1970,1,1))</f>
        <v>40123</v>
      </c>
      <c r="T1054" s="14">
        <f>INT((((I1054/60)/60)/24)+DATE(1970,1,1))</f>
        <v>40211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9">
        <f>+E1055/D1055*100</f>
        <v>102.23636363636363</v>
      </c>
      <c r="P1055" s="11">
        <f>AVERAGE(E1055/L1055)</f>
        <v>66.152941176470591</v>
      </c>
      <c r="Q1055" t="str">
        <f>LEFT(N1055,SEARCH("/",N1055,1)-1)</f>
        <v>theater</v>
      </c>
      <c r="R1055" t="str">
        <f>RIGHT(N1055,LEN(N1055)-SEARCH("/",N1055,1))</f>
        <v>plays</v>
      </c>
      <c r="S1055" s="14">
        <f>INT((((J1055/60)/60)/24)+DATE(1970,1,1))</f>
        <v>41829</v>
      </c>
      <c r="T1055" s="14">
        <f>INT((((I1055/60)/60)/24)+DATE(1970,1,1))</f>
        <v>41889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9">
        <f>+E1056/D1056*100</f>
        <v>18.737933333333334</v>
      </c>
      <c r="P1056" s="11">
        <f>AVERAGE(E1056/L1056)</f>
        <v>95.277627118644077</v>
      </c>
      <c r="Q1056" t="str">
        <f>LEFT(N1056,SEARCH("/",N1056,1)-1)</f>
        <v>technology</v>
      </c>
      <c r="R1056" t="str">
        <f>RIGHT(N1056,LEN(N1056)-SEARCH("/",N1056,1))</f>
        <v>space exploration</v>
      </c>
      <c r="S1056" s="14">
        <f>INT((((J1056/60)/60)/24)+DATE(1970,1,1))</f>
        <v>42551</v>
      </c>
      <c r="T1056" s="14">
        <f>INT((((I1056/60)/60)/24)+DATE(1970,1,1))</f>
        <v>42585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9">
        <f>+E1057/D1057*100</f>
        <v>106.99047619047619</v>
      </c>
      <c r="P1057" s="11">
        <f>AVERAGE(E1057/L1057)</f>
        <v>70.212500000000006</v>
      </c>
      <c r="Q1057" t="str">
        <f>LEFT(N1057,SEARCH("/",N1057,1)-1)</f>
        <v>music</v>
      </c>
      <c r="R1057" t="str">
        <f>RIGHT(N1057,LEN(N1057)-SEARCH("/",N1057,1))</f>
        <v>indie rock</v>
      </c>
      <c r="S1057" s="14">
        <f>INT((((J1057/60)/60)/24)+DATE(1970,1,1))</f>
        <v>40911</v>
      </c>
      <c r="T1057" s="14">
        <f>INT((((I1057/60)/60)/24)+DATE(1970,1,1))</f>
        <v>40932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9">
        <f>+E1058/D1058*100</f>
        <v>112.10242048409683</v>
      </c>
      <c r="P1058" s="11">
        <f>AVERAGE(E1058/L1058)</f>
        <v>69.18518518518519</v>
      </c>
      <c r="Q1058" t="str">
        <f>LEFT(N1058,SEARCH("/",N1058,1)-1)</f>
        <v>theater</v>
      </c>
      <c r="R1058" t="str">
        <f>RIGHT(N1058,LEN(N1058)-SEARCH("/",N1058,1))</f>
        <v>plays</v>
      </c>
      <c r="S1058" s="14">
        <f>INT((((J1058/60)/60)/24)+DATE(1970,1,1))</f>
        <v>42762</v>
      </c>
      <c r="T1058" s="14">
        <f>INT((((I1058/60)/60)/24)+DATE(1970,1,1))</f>
        <v>42794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9">
        <f>+E1059/D1059*100</f>
        <v>101.81818181818181</v>
      </c>
      <c r="P1059" s="11">
        <f>AVERAGE(E1059/L1059)</f>
        <v>62.921348314606739</v>
      </c>
      <c r="Q1059" t="str">
        <f>LEFT(N1059,SEARCH("/",N1059,1)-1)</f>
        <v>theater</v>
      </c>
      <c r="R1059" t="str">
        <f>RIGHT(N1059,LEN(N1059)-SEARCH("/",N1059,1))</f>
        <v>plays</v>
      </c>
      <c r="S1059" s="14">
        <f>INT((((J1059/60)/60)/24)+DATE(1970,1,1))</f>
        <v>41026</v>
      </c>
      <c r="T1059" s="14">
        <f>INT((((I1059/60)/60)/24)+DATE(1970,1,1))</f>
        <v>41061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9">
        <f>+E1060/D1060*100</f>
        <v>159.97142857142856</v>
      </c>
      <c r="P1060" s="11">
        <f>AVERAGE(E1060/L1060)</f>
        <v>109.78431372549019</v>
      </c>
      <c r="Q1060" t="str">
        <f>LEFT(N1060,SEARCH("/",N1060,1)-1)</f>
        <v>film &amp; video</v>
      </c>
      <c r="R1060" t="str">
        <f>RIGHT(N1060,LEN(N1060)-SEARCH("/",N1060,1))</f>
        <v>television</v>
      </c>
      <c r="S1060" s="14">
        <f>INT((((J1060/60)/60)/24)+DATE(1970,1,1))</f>
        <v>42508</v>
      </c>
      <c r="T1060" s="14">
        <f>INT((((I1060/60)/60)/24)+DATE(1970,1,1))</f>
        <v>42544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9">
        <f>+E1061/D1061*100</f>
        <v>111.7</v>
      </c>
      <c r="P1061" s="11">
        <f>AVERAGE(E1061/L1061)</f>
        <v>53.19047619047619</v>
      </c>
      <c r="Q1061" t="str">
        <f>LEFT(N1061,SEARCH("/",N1061,1)-1)</f>
        <v>publishing</v>
      </c>
      <c r="R1061" t="str">
        <f>RIGHT(N1061,LEN(N1061)-SEARCH("/",N1061,1))</f>
        <v>nonfiction</v>
      </c>
      <c r="S1061" s="14">
        <f>INT((((J1061/60)/60)/24)+DATE(1970,1,1))</f>
        <v>42639</v>
      </c>
      <c r="T1061" s="14">
        <f>INT((((I1061/60)/60)/24)+DATE(1970,1,1))</f>
        <v>42659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9">
        <f>+E1062/D1062*100</f>
        <v>101.45454545454547</v>
      </c>
      <c r="P1062" s="11">
        <f>AVERAGE(E1062/L1062)</f>
        <v>113.87755102040816</v>
      </c>
      <c r="Q1062" t="str">
        <f>LEFT(N1062,SEARCH("/",N1062,1)-1)</f>
        <v>music</v>
      </c>
      <c r="R1062" t="str">
        <f>RIGHT(N1062,LEN(N1062)-SEARCH("/",N1062,1))</f>
        <v>rock</v>
      </c>
      <c r="S1062" s="14">
        <f>INT((((J1062/60)/60)/24)+DATE(1970,1,1))</f>
        <v>40973</v>
      </c>
      <c r="T1062" s="14">
        <f>INT((((I1062/60)/60)/24)+DATE(1970,1,1))</f>
        <v>40993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9">
        <f>+E1063/D1063*100</f>
        <v>278.7</v>
      </c>
      <c r="P1063" s="11">
        <f>AVERAGE(E1063/L1063)</f>
        <v>23.518987341772153</v>
      </c>
      <c r="Q1063" t="str">
        <f>LEFT(N1063,SEARCH("/",N1063,1)-1)</f>
        <v>technology</v>
      </c>
      <c r="R1063" t="str">
        <f>RIGHT(N1063,LEN(N1063)-SEARCH("/",N1063,1))</f>
        <v>wearables</v>
      </c>
      <c r="S1063" s="14">
        <f>INT((((J1063/60)/60)/24)+DATE(1970,1,1))</f>
        <v>42564</v>
      </c>
      <c r="T1063" s="14">
        <f>INT((((I1063/60)/60)/24)+DATE(1970,1,1))</f>
        <v>42594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9">
        <f>+E1064/D1064*100</f>
        <v>111.4</v>
      </c>
      <c r="P1064" s="11">
        <f>AVERAGE(E1064/L1064)</f>
        <v>50.18018018018018</v>
      </c>
      <c r="Q1064" t="str">
        <f>LEFT(N1064,SEARCH("/",N1064,1)-1)</f>
        <v>film &amp; video</v>
      </c>
      <c r="R1064" t="str">
        <f>RIGHT(N1064,LEN(N1064)-SEARCH("/",N1064,1))</f>
        <v>documentary</v>
      </c>
      <c r="S1064" s="14">
        <f>INT((((J1064/60)/60)/24)+DATE(1970,1,1))</f>
        <v>40809</v>
      </c>
      <c r="T1064" s="14">
        <f>INT((((I1064/60)/60)/24)+DATE(1970,1,1))</f>
        <v>40854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9">
        <f>+E1065/D1065*100</f>
        <v>25.259090909090908</v>
      </c>
      <c r="P1065" s="11">
        <f>AVERAGE(E1065/L1065)</f>
        <v>168.39393939393941</v>
      </c>
      <c r="Q1065" t="str">
        <f>LEFT(N1065,SEARCH("/",N1065,1)-1)</f>
        <v>food</v>
      </c>
      <c r="R1065" t="str">
        <f>RIGHT(N1065,LEN(N1065)-SEARCH("/",N1065,1))</f>
        <v>food trucks</v>
      </c>
      <c r="S1065" s="14">
        <f>INT((((J1065/60)/60)/24)+DATE(1970,1,1))</f>
        <v>42082</v>
      </c>
      <c r="T1065" s="14">
        <f>INT((((I1065/60)/60)/24)+DATE(1970,1,1))</f>
        <v>42105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9">
        <f>+E1066/D1066*100</f>
        <v>111.1</v>
      </c>
      <c r="P1066" s="11">
        <f>AVERAGE(E1066/L1066)</f>
        <v>95.775862068965523</v>
      </c>
      <c r="Q1066" t="str">
        <f>LEFT(N1066,SEARCH("/",N1066,1)-1)</f>
        <v>film &amp; video</v>
      </c>
      <c r="R1066" t="str">
        <f>RIGHT(N1066,LEN(N1066)-SEARCH("/",N1066,1))</f>
        <v>documentary</v>
      </c>
      <c r="S1066" s="14">
        <f>INT((((J1066/60)/60)/24)+DATE(1970,1,1))</f>
        <v>40267</v>
      </c>
      <c r="T1066" s="14">
        <f>INT((((I1066/60)/60)/24)+DATE(1970,1,1))</f>
        <v>40308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9">
        <f>+E1067/D1067*100</f>
        <v>110.80000000000001</v>
      </c>
      <c r="P1067" s="11">
        <f>AVERAGE(E1067/L1067)</f>
        <v>554</v>
      </c>
      <c r="Q1067" t="str">
        <f>LEFT(N1067,SEARCH("/",N1067,1)-1)</f>
        <v>music</v>
      </c>
      <c r="R1067" t="str">
        <f>RIGHT(N1067,LEN(N1067)-SEARCH("/",N1067,1))</f>
        <v>pop</v>
      </c>
      <c r="S1067" s="14">
        <f>INT((((J1067/60)/60)/24)+DATE(1970,1,1))</f>
        <v>41521</v>
      </c>
      <c r="T1067" s="14">
        <f>INT((((I1067/60)/60)/24)+DATE(1970,1,1))</f>
        <v>41535</v>
      </c>
    </row>
    <row r="1068" spans="1:20" ht="30" x14ac:dyDescent="0.25">
      <c r="A1068">
        <v>2195</v>
      </c>
      <c r="B1068" s="3" t="s">
        <v>2196</v>
      </c>
      <c r="C1068" s="3" t="s">
        <v>6305</v>
      </c>
      <c r="D1068" s="6">
        <v>4600</v>
      </c>
      <c r="E1068" s="6">
        <v>5535</v>
      </c>
      <c r="F1068" t="s">
        <v>8219</v>
      </c>
      <c r="G1068" t="s">
        <v>8224</v>
      </c>
      <c r="H1068" t="s">
        <v>8246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8297</v>
      </c>
      <c r="O1068" s="9">
        <f>+E1068/D1068*100</f>
        <v>120.32608695652173</v>
      </c>
      <c r="P1068" s="11">
        <f>AVERAGE(E1068/L1068)</f>
        <v>48.130434782608695</v>
      </c>
      <c r="Q1068" t="str">
        <f>LEFT(N1068,SEARCH("/",N1068,1)-1)</f>
        <v>games</v>
      </c>
      <c r="R1068" t="str">
        <f>RIGHT(N1068,LEN(N1068)-SEARCH("/",N1068,1))</f>
        <v>tabletop games</v>
      </c>
      <c r="S1068" s="14">
        <f>INT((((J1068/60)/60)/24)+DATE(1970,1,1))</f>
        <v>42197</v>
      </c>
      <c r="T1068" s="14">
        <f>INT((((I1068/60)/60)/24)+DATE(1970,1,1))</f>
        <v>42227</v>
      </c>
    </row>
    <row r="1069" spans="1:20" ht="45" x14ac:dyDescent="0.25">
      <c r="A1069">
        <v>1368</v>
      </c>
      <c r="B1069" s="3" t="s">
        <v>1369</v>
      </c>
      <c r="C1069" s="3" t="s">
        <v>5478</v>
      </c>
      <c r="D1069" s="6">
        <v>5000</v>
      </c>
      <c r="E1069" s="6">
        <v>5535</v>
      </c>
      <c r="F1069" t="s">
        <v>8219</v>
      </c>
      <c r="G1069" t="s">
        <v>8224</v>
      </c>
      <c r="H1069" t="s">
        <v>8246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8276</v>
      </c>
      <c r="O1069" s="9">
        <f>+E1069/D1069*100</f>
        <v>110.7</v>
      </c>
      <c r="P1069" s="11">
        <f>AVERAGE(E1069/L1069)</f>
        <v>63.620689655172413</v>
      </c>
      <c r="Q1069" t="str">
        <f>LEFT(N1069,SEARCH("/",N1069,1)-1)</f>
        <v>music</v>
      </c>
      <c r="R1069" t="str">
        <f>RIGHT(N1069,LEN(N1069)-SEARCH("/",N1069,1))</f>
        <v>rock</v>
      </c>
      <c r="S1069" s="14">
        <f>INT((((J1069/60)/60)/24)+DATE(1970,1,1))</f>
        <v>42146</v>
      </c>
      <c r="T1069" s="14">
        <f>INT((((I1069/60)/60)/24)+DATE(1970,1,1))</f>
        <v>42170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9">
        <f>+E1070/D1070*100</f>
        <v>110.52</v>
      </c>
      <c r="P1070" s="11">
        <f>AVERAGE(E1070/L1070)</f>
        <v>40.632352941176471</v>
      </c>
      <c r="Q1070" t="str">
        <f>LEFT(N1070,SEARCH("/",N1070,1)-1)</f>
        <v>theater</v>
      </c>
      <c r="R1070" t="str">
        <f>RIGHT(N1070,LEN(N1070)-SEARCH("/",N1070,1))</f>
        <v>plays</v>
      </c>
      <c r="S1070" s="14">
        <f>INT((((J1070/60)/60)/24)+DATE(1970,1,1))</f>
        <v>42401</v>
      </c>
      <c r="T1070" s="14">
        <f>INT((((I1070/60)/60)/24)+DATE(1970,1,1))</f>
        <v>42431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9">
        <f>+E1071/D1071*100</f>
        <v>100.2909090909091</v>
      </c>
      <c r="P1071" s="11">
        <f>AVERAGE(E1071/L1071)</f>
        <v>69.822784810126578</v>
      </c>
      <c r="Q1071" t="str">
        <f>LEFT(N1071,SEARCH("/",N1071,1)-1)</f>
        <v>theater</v>
      </c>
      <c r="R1071" t="str">
        <f>RIGHT(N1071,LEN(N1071)-SEARCH("/",N1071,1))</f>
        <v>plays</v>
      </c>
      <c r="S1071" s="14">
        <f>INT((((J1071/60)/60)/24)+DATE(1970,1,1))</f>
        <v>42466</v>
      </c>
      <c r="T1071" s="14">
        <f>INT((((I1071/60)/60)/24)+DATE(1970,1,1))</f>
        <v>42490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9">
        <f>+E1072/D1072*100</f>
        <v>110.2</v>
      </c>
      <c r="P1072" s="11">
        <f>AVERAGE(E1072/L1072)</f>
        <v>166.96969696969697</v>
      </c>
      <c r="Q1072" t="str">
        <f>LEFT(N1072,SEARCH("/",N1072,1)-1)</f>
        <v>theater</v>
      </c>
      <c r="R1072" t="str">
        <f>RIGHT(N1072,LEN(N1072)-SEARCH("/",N1072,1))</f>
        <v>musical</v>
      </c>
      <c r="S1072" s="14">
        <f>INT((((J1072/60)/60)/24)+DATE(1970,1,1))</f>
        <v>42682</v>
      </c>
      <c r="T1072" s="14">
        <f>INT((((I1072/60)/60)/24)+DATE(1970,1,1))</f>
        <v>42703</v>
      </c>
    </row>
    <row r="1073" spans="1:20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6">
        <v>5509</v>
      </c>
      <c r="F1073" t="s">
        <v>8219</v>
      </c>
      <c r="G1073" t="s">
        <v>8224</v>
      </c>
      <c r="H1073" t="s">
        <v>8246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8298</v>
      </c>
      <c r="O1073" s="9">
        <f>+E1073/D1073*100</f>
        <v>110.17999999999999</v>
      </c>
      <c r="P1073" s="11">
        <f>AVERAGE(E1073/L1073)</f>
        <v>68.862499999999997</v>
      </c>
      <c r="Q1073" t="str">
        <f>LEFT(N1073,SEARCH("/",N1073,1)-1)</f>
        <v>food</v>
      </c>
      <c r="R1073" t="str">
        <f>RIGHT(N1073,LEN(N1073)-SEARCH("/",N1073,1))</f>
        <v>small batch</v>
      </c>
      <c r="S1073" s="14">
        <f>INT((((J1073/60)/60)/24)+DATE(1970,1,1))</f>
        <v>42495</v>
      </c>
      <c r="T1073" s="14">
        <f>INT((((I1073/60)/60)/24)+DATE(1970,1,1))</f>
        <v>42530</v>
      </c>
    </row>
    <row r="1074" spans="1:20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6">
        <v>5509</v>
      </c>
      <c r="F1074" t="s">
        <v>8219</v>
      </c>
      <c r="G1074" t="s">
        <v>8229</v>
      </c>
      <c r="H1074" t="s">
        <v>8251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8297</v>
      </c>
      <c r="O1074" s="9">
        <f>+E1074/D1074*100</f>
        <v>220.35999999999999</v>
      </c>
      <c r="P1074" s="11">
        <f>AVERAGE(E1074/L1074)</f>
        <v>37.476190476190474</v>
      </c>
      <c r="Q1074" t="str">
        <f>LEFT(N1074,SEARCH("/",N1074,1)-1)</f>
        <v>games</v>
      </c>
      <c r="R1074" t="str">
        <f>RIGHT(N1074,LEN(N1074)-SEARCH("/",N1074,1))</f>
        <v>tabletop games</v>
      </c>
      <c r="S1074" s="14">
        <f>INT((((J1074/60)/60)/24)+DATE(1970,1,1))</f>
        <v>42781</v>
      </c>
      <c r="T1074" s="14">
        <f>INT((((I1074/60)/60)/24)+DATE(1970,1,1))</f>
        <v>42806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9">
        <f>+E1075/D1075*100</f>
        <v>100.07272727272726</v>
      </c>
      <c r="P1075" s="11">
        <f>AVERAGE(E1075/L1075)</f>
        <v>125.09090909090909</v>
      </c>
      <c r="Q1075" t="str">
        <f>LEFT(N1075,SEARCH("/",N1075,1)-1)</f>
        <v>theater</v>
      </c>
      <c r="R1075" t="str">
        <f>RIGHT(N1075,LEN(N1075)-SEARCH("/",N1075,1))</f>
        <v>plays</v>
      </c>
      <c r="S1075" s="14">
        <f>INT((((J1075/60)/60)/24)+DATE(1970,1,1))</f>
        <v>42193</v>
      </c>
      <c r="T1075" s="14">
        <f>INT((((I1075/60)/60)/24)+DATE(1970,1,1))</f>
        <v>42212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9">
        <f>+E1076/D1076*100</f>
        <v>110.02000000000001</v>
      </c>
      <c r="P1076" s="11">
        <f>AVERAGE(E1076/L1076)</f>
        <v>72.381578947368425</v>
      </c>
      <c r="Q1076" t="str">
        <f>LEFT(N1076,SEARCH("/",N1076,1)-1)</f>
        <v>theater</v>
      </c>
      <c r="R1076" t="str">
        <f>RIGHT(N1076,LEN(N1076)-SEARCH("/",N1076,1))</f>
        <v>plays</v>
      </c>
      <c r="S1076" s="14">
        <f>INT((((J1076/60)/60)/24)+DATE(1970,1,1))</f>
        <v>42329</v>
      </c>
      <c r="T1076" s="14">
        <f>INT((((I1076/60)/60)/24)+DATE(1970,1,1))</f>
        <v>42388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9">
        <f>+E1077/D1077*100</f>
        <v>100</v>
      </c>
      <c r="P1077" s="11">
        <f>AVERAGE(E1077/L1077)</f>
        <v>305.55555555555554</v>
      </c>
      <c r="Q1077" t="str">
        <f>LEFT(N1077,SEARCH("/",N1077,1)-1)</f>
        <v>music</v>
      </c>
      <c r="R1077" t="str">
        <f>RIGHT(N1077,LEN(N1077)-SEARCH("/",N1077,1))</f>
        <v>rock</v>
      </c>
      <c r="S1077" s="14">
        <f>INT((((J1077/60)/60)/24)+DATE(1970,1,1))</f>
        <v>40730</v>
      </c>
      <c r="T1077" s="14">
        <f>INT((((I1077/60)/60)/24)+DATE(1970,1,1))</f>
        <v>40747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9">
        <f>+E1078/D1078*100</f>
        <v>137.4</v>
      </c>
      <c r="P1078" s="11">
        <f>AVERAGE(E1078/L1078)</f>
        <v>69.569620253164558</v>
      </c>
      <c r="Q1078" t="str">
        <f>LEFT(N1078,SEARCH("/",N1078,1)-1)</f>
        <v>games</v>
      </c>
      <c r="R1078" t="str">
        <f>RIGHT(N1078,LEN(N1078)-SEARCH("/",N1078,1))</f>
        <v>tabletop games</v>
      </c>
      <c r="S1078" s="14">
        <f>INT((((J1078/60)/60)/24)+DATE(1970,1,1))</f>
        <v>42774</v>
      </c>
      <c r="T1078" s="14">
        <f>INT((((I1078/60)/60)/24)+DATE(1970,1,1))</f>
        <v>42804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9">
        <f>+E1079/D1079*100</f>
        <v>109.62</v>
      </c>
      <c r="P1079" s="11">
        <f>AVERAGE(E1079/L1079)</f>
        <v>50.75</v>
      </c>
      <c r="Q1079" t="str">
        <f>LEFT(N1079,SEARCH("/",N1079,1)-1)</f>
        <v>theater</v>
      </c>
      <c r="R1079" t="str">
        <f>RIGHT(N1079,LEN(N1079)-SEARCH("/",N1079,1))</f>
        <v>plays</v>
      </c>
      <c r="S1079" s="14">
        <f>INT((((J1079/60)/60)/24)+DATE(1970,1,1))</f>
        <v>42061</v>
      </c>
      <c r="T1079" s="14">
        <f>INT((((I1079/60)/60)/24)+DATE(1970,1,1))</f>
        <v>42089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9">
        <f>+E1080/D1080*100</f>
        <v>109.55999999999999</v>
      </c>
      <c r="P1080" s="11">
        <f>AVERAGE(E1080/L1080)</f>
        <v>91.3</v>
      </c>
      <c r="Q1080" t="str">
        <f>LEFT(N1080,SEARCH("/",N1080,1)-1)</f>
        <v>theater</v>
      </c>
      <c r="R1080" t="str">
        <f>RIGHT(N1080,LEN(N1080)-SEARCH("/",N1080,1))</f>
        <v>plays</v>
      </c>
      <c r="S1080" s="14">
        <f>INT((((J1080/60)/60)/24)+DATE(1970,1,1))</f>
        <v>40531</v>
      </c>
      <c r="T1080" s="14">
        <f>INT((((I1080/60)/60)/24)+DATE(1970,1,1))</f>
        <v>40591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9">
        <f>+E1081/D1081*100</f>
        <v>109.38000000000001</v>
      </c>
      <c r="P1081" s="11">
        <f>AVERAGE(E1081/L1081)</f>
        <v>54.69</v>
      </c>
      <c r="Q1081" t="str">
        <f>LEFT(N1081,SEARCH("/",N1081,1)-1)</f>
        <v>publishing</v>
      </c>
      <c r="R1081" t="str">
        <f>RIGHT(N1081,LEN(N1081)-SEARCH("/",N1081,1))</f>
        <v>nonfiction</v>
      </c>
      <c r="S1081" s="14">
        <f>INT((((J1081/60)/60)/24)+DATE(1970,1,1))</f>
        <v>42184</v>
      </c>
      <c r="T1081" s="14">
        <f>INT((((I1081/60)/60)/24)+DATE(1970,1,1))</f>
        <v>42215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9">
        <f>+E1082/D1082*100</f>
        <v>136.625</v>
      </c>
      <c r="P1082" s="11">
        <f>AVERAGE(E1082/L1082)</f>
        <v>70.064102564102569</v>
      </c>
      <c r="Q1082" t="str">
        <f>LEFT(N1082,SEARCH("/",N1082,1)-1)</f>
        <v>music</v>
      </c>
      <c r="R1082" t="str">
        <f>RIGHT(N1082,LEN(N1082)-SEARCH("/",N1082,1))</f>
        <v>rock</v>
      </c>
      <c r="S1082" s="14">
        <f>INT((((J1082/60)/60)/24)+DATE(1970,1,1))</f>
        <v>42126</v>
      </c>
      <c r="T1082" s="14">
        <f>INT((((I1082/60)/60)/24)+DATE(1970,1,1))</f>
        <v>42158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9">
        <f>+E1083/D1083*100</f>
        <v>109.24000000000001</v>
      </c>
      <c r="P1083" s="11">
        <f>AVERAGE(E1083/L1083)</f>
        <v>74.821917808219183</v>
      </c>
      <c r="Q1083" t="str">
        <f>LEFT(N1083,SEARCH("/",N1083,1)-1)</f>
        <v>theater</v>
      </c>
      <c r="R1083" t="str">
        <f>RIGHT(N1083,LEN(N1083)-SEARCH("/",N1083,1))</f>
        <v>plays</v>
      </c>
      <c r="S1083" s="14">
        <f>INT((((J1083/60)/60)/24)+DATE(1970,1,1))</f>
        <v>42303</v>
      </c>
      <c r="T1083" s="14">
        <f>INT((((I1083/60)/60)/24)+DATE(1970,1,1))</f>
        <v>42338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9">
        <f>+E1084/D1084*100</f>
        <v>136.4</v>
      </c>
      <c r="P1084" s="11">
        <f>AVERAGE(E1084/L1084)</f>
        <v>160.47058823529412</v>
      </c>
      <c r="Q1084" t="str">
        <f>LEFT(N1084,SEARCH("/",N1084,1)-1)</f>
        <v>film &amp; video</v>
      </c>
      <c r="R1084" t="str">
        <f>RIGHT(N1084,LEN(N1084)-SEARCH("/",N1084,1))</f>
        <v>documentary</v>
      </c>
      <c r="S1084" s="14">
        <f>INT((((J1084/60)/60)/24)+DATE(1970,1,1))</f>
        <v>42058</v>
      </c>
      <c r="T1084" s="14">
        <f>INT((((I1084/60)/60)/24)+DATE(1970,1,1))</f>
        <v>42085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9">
        <f>+E1085/D1085*100</f>
        <v>35.174193548387095</v>
      </c>
      <c r="P1085" s="11">
        <f>AVERAGE(E1085/L1085)</f>
        <v>104.84615384615384</v>
      </c>
      <c r="Q1085" t="str">
        <f>LEFT(N1085,SEARCH("/",N1085,1)-1)</f>
        <v>photography</v>
      </c>
      <c r="R1085" t="str">
        <f>RIGHT(N1085,LEN(N1085)-SEARCH("/",N1085,1))</f>
        <v>photobooks</v>
      </c>
      <c r="S1085" s="14">
        <f>INT((((J1085/60)/60)/24)+DATE(1970,1,1))</f>
        <v>42282</v>
      </c>
      <c r="T1085" s="14">
        <f>INT((((I1085/60)/60)/24)+DATE(1970,1,1))</f>
        <v>42322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9">
        <f>+E1086/D1086*100</f>
        <v>155.51428571428571</v>
      </c>
      <c r="P1086" s="11">
        <f>AVERAGE(E1086/L1086)</f>
        <v>36.530201342281877</v>
      </c>
      <c r="Q1086" t="str">
        <f>LEFT(N1086,SEARCH("/",N1086,1)-1)</f>
        <v>publishing</v>
      </c>
      <c r="R1086" t="str">
        <f>RIGHT(N1086,LEN(N1086)-SEARCH("/",N1086,1))</f>
        <v>nonfiction</v>
      </c>
      <c r="S1086" s="14">
        <f>INT((((J1086/60)/60)/24)+DATE(1970,1,1))</f>
        <v>41247</v>
      </c>
      <c r="T1086" s="14">
        <f>INT((((I1086/60)/60)/24)+DATE(1970,1,1))</f>
        <v>41288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9">
        <f>+E1087/D1087*100</f>
        <v>271.85000000000002</v>
      </c>
      <c r="P1087" s="11">
        <f>AVERAGE(E1087/L1087)</f>
        <v>48.544642857142854</v>
      </c>
      <c r="Q1087" t="str">
        <f>LEFT(N1087,SEARCH("/",N1087,1)-1)</f>
        <v>music</v>
      </c>
      <c r="R1087" t="str">
        <f>RIGHT(N1087,LEN(N1087)-SEARCH("/",N1087,1))</f>
        <v>rock</v>
      </c>
      <c r="S1087" s="14">
        <f>INT((((J1087/60)/60)/24)+DATE(1970,1,1))</f>
        <v>41228</v>
      </c>
      <c r="T1087" s="14">
        <f>INT((((I1087/60)/60)/24)+DATE(1970,1,1))</f>
        <v>41258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9">
        <f>+E1088/D1088*100</f>
        <v>108.66</v>
      </c>
      <c r="P1088" s="11">
        <f>AVERAGE(E1088/L1088)</f>
        <v>61.044943820224717</v>
      </c>
      <c r="Q1088" t="str">
        <f>LEFT(N1088,SEARCH("/",N1088,1)-1)</f>
        <v>music</v>
      </c>
      <c r="R1088" t="str">
        <f>RIGHT(N1088,LEN(N1088)-SEARCH("/",N1088,1))</f>
        <v>indie rock</v>
      </c>
      <c r="S1088" s="14">
        <f>INT((((J1088/60)/60)/24)+DATE(1970,1,1))</f>
        <v>41696</v>
      </c>
      <c r="T1088" s="14">
        <f>INT((((I1088/60)/60)/24)+DATE(1970,1,1))</f>
        <v>41731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9">
        <f>+E1089/D1089*100</f>
        <v>31.94705882352941</v>
      </c>
      <c r="P1089" s="11">
        <f>AVERAGE(E1089/L1089)</f>
        <v>115.55319148936171</v>
      </c>
      <c r="Q1089" t="str">
        <f>LEFT(N1089,SEARCH("/",N1089,1)-1)</f>
        <v>publishing</v>
      </c>
      <c r="R1089" t="str">
        <f>RIGHT(N1089,LEN(N1089)-SEARCH("/",N1089,1))</f>
        <v>translations</v>
      </c>
      <c r="S1089" s="14">
        <f>INT((((J1089/60)/60)/24)+DATE(1970,1,1))</f>
        <v>42304</v>
      </c>
      <c r="T1089" s="14">
        <f>INT((((I1089/60)/60)/24)+DATE(1970,1,1))</f>
        <v>42334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9">
        <f>+E1090/D1090*100</f>
        <v>108.60000000000001</v>
      </c>
      <c r="P1090" s="11">
        <f>AVERAGE(E1090/L1090)</f>
        <v>54.3</v>
      </c>
      <c r="Q1090" t="str">
        <f>LEFT(N1090,SEARCH("/",N1090,1)-1)</f>
        <v>theater</v>
      </c>
      <c r="R1090" t="str">
        <f>RIGHT(N1090,LEN(N1090)-SEARCH("/",N1090,1))</f>
        <v>plays</v>
      </c>
      <c r="S1090" s="14">
        <f>INT((((J1090/60)/60)/24)+DATE(1970,1,1))</f>
        <v>41931</v>
      </c>
      <c r="T1090" s="14">
        <f>INT((((I1090/60)/60)/24)+DATE(1970,1,1))</f>
        <v>41961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9">
        <f>+E1091/D1091*100</f>
        <v>15.491428571428573</v>
      </c>
      <c r="P1091" s="11">
        <f>AVERAGE(E1091/L1091)</f>
        <v>71.34210526315789</v>
      </c>
      <c r="Q1091" t="str">
        <f>LEFT(N1091,SEARCH("/",N1091,1)-1)</f>
        <v>photography</v>
      </c>
      <c r="R1091" t="str">
        <f>RIGHT(N1091,LEN(N1091)-SEARCH("/",N1091,1))</f>
        <v>photobooks</v>
      </c>
      <c r="S1091" s="14">
        <f>INT((((J1091/60)/60)/24)+DATE(1970,1,1))</f>
        <v>42388</v>
      </c>
      <c r="T1091" s="14">
        <f>INT((((I1091/60)/60)/24)+DATE(1970,1,1))</f>
        <v>42421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9">
        <f>+E1092/D1092*100</f>
        <v>270.7</v>
      </c>
      <c r="P1092" s="11">
        <f>AVERAGE(E1092/L1092)</f>
        <v>53.078431372549019</v>
      </c>
      <c r="Q1092" t="str">
        <f>LEFT(N1092,SEARCH("/",N1092,1)-1)</f>
        <v>games</v>
      </c>
      <c r="R1092" t="str">
        <f>RIGHT(N1092,LEN(N1092)-SEARCH("/",N1092,1))</f>
        <v>tabletop games</v>
      </c>
      <c r="S1092" s="14">
        <f>INT((((J1092/60)/60)/24)+DATE(1970,1,1))</f>
        <v>42338</v>
      </c>
      <c r="T1092" s="14">
        <f>INT((((I1092/60)/60)/24)+DATE(1970,1,1))</f>
        <v>42372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8266</v>
      </c>
      <c r="O1093" s="9">
        <f>+E1093/D1093*100</f>
        <v>154.57142857142858</v>
      </c>
      <c r="P1093" s="11">
        <f>AVERAGE(E1093/L1093)</f>
        <v>102.0754716981132</v>
      </c>
      <c r="Q1093" t="str">
        <f>LEFT(N1093,SEARCH("/",N1093,1)-1)</f>
        <v>film &amp; video</v>
      </c>
      <c r="R1093" t="str">
        <f>RIGHT(N1093,LEN(N1093)-SEARCH("/",N1093,1))</f>
        <v>shorts</v>
      </c>
      <c r="S1093" s="14">
        <f>INT((((J1093/60)/60)/24)+DATE(1970,1,1))</f>
        <v>42125</v>
      </c>
      <c r="T1093" s="14">
        <f>INT((((I1093/60)/60)/24)+DATE(1970,1,1))</f>
        <v>42155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8305</v>
      </c>
      <c r="O1094" s="9">
        <f>+E1094/D1094*100</f>
        <v>108.2</v>
      </c>
      <c r="P1094" s="11">
        <f>AVERAGE(E1094/L1094)</f>
        <v>94.912280701754383</v>
      </c>
      <c r="Q1094" t="str">
        <f>LEFT(N1094,SEARCH("/",N1094,1)-1)</f>
        <v>theater</v>
      </c>
      <c r="R1094" t="str">
        <f>RIGHT(N1094,LEN(N1094)-SEARCH("/",N1094,1))</f>
        <v>musical</v>
      </c>
      <c r="S1094" s="14">
        <f>INT((((J1094/60)/60)/24)+DATE(1970,1,1))</f>
        <v>42656</v>
      </c>
      <c r="T1094" s="14">
        <f>INT((((I1094/60)/60)/24)+DATE(1970,1,1))</f>
        <v>42689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9">
        <f>+E1095/D1095*100</f>
        <v>119.97755555555555</v>
      </c>
      <c r="P1095" s="11">
        <f>AVERAGE(E1095/L1095)</f>
        <v>50.9338679245283</v>
      </c>
      <c r="Q1095" t="str">
        <f>LEFT(N1095,SEARCH("/",N1095,1)-1)</f>
        <v>music</v>
      </c>
      <c r="R1095" t="str">
        <f>RIGHT(N1095,LEN(N1095)-SEARCH("/",N1095,1))</f>
        <v>rock</v>
      </c>
      <c r="S1095" s="14">
        <f>INT((((J1095/60)/60)/24)+DATE(1970,1,1))</f>
        <v>41792</v>
      </c>
      <c r="T1095" s="14">
        <f>INT((((I1095/60)/60)/24)+DATE(1970,1,1))</f>
        <v>41813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9">
        <f>+E1096/D1096*100</f>
        <v>107.91999999999999</v>
      </c>
      <c r="P1096" s="11">
        <f>AVERAGE(E1096/L1096)</f>
        <v>154.17142857142858</v>
      </c>
      <c r="Q1096" t="str">
        <f>LEFT(N1096,SEARCH("/",N1096,1)-1)</f>
        <v>technology</v>
      </c>
      <c r="R1096" t="str">
        <f>RIGHT(N1096,LEN(N1096)-SEARCH("/",N1096,1))</f>
        <v>hardware</v>
      </c>
      <c r="S1096" s="14">
        <f>INT((((J1096/60)/60)/24)+DATE(1970,1,1))</f>
        <v>42705</v>
      </c>
      <c r="T1096" s="14">
        <f>INT((((I1096/60)/60)/24)+DATE(1970,1,1))</f>
        <v>42735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9">
        <f>+E1097/D1097*100</f>
        <v>30.8</v>
      </c>
      <c r="P1097" s="11">
        <f>AVERAGE(E1097/L1097)</f>
        <v>71.86666666666666</v>
      </c>
      <c r="Q1097" t="str">
        <f>LEFT(N1097,SEARCH("/",N1097,1)-1)</f>
        <v>photography</v>
      </c>
      <c r="R1097" t="str">
        <f>RIGHT(N1097,LEN(N1097)-SEARCH("/",N1097,1))</f>
        <v>photobooks</v>
      </c>
      <c r="S1097" s="14">
        <f>INT((((J1097/60)/60)/24)+DATE(1970,1,1))</f>
        <v>42018</v>
      </c>
      <c r="T1097" s="14">
        <f>INT((((I1097/60)/60)/24)+DATE(1970,1,1))</f>
        <v>42049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9">
        <f>+E1098/D1098*100</f>
        <v>107.7758</v>
      </c>
      <c r="P1098" s="11">
        <f>AVERAGE(E1098/L1098)</f>
        <v>45.667711864406776</v>
      </c>
      <c r="Q1098" t="str">
        <f>LEFT(N1098,SEARCH("/",N1098,1)-1)</f>
        <v>film &amp; video</v>
      </c>
      <c r="R1098" t="str">
        <f>RIGHT(N1098,LEN(N1098)-SEARCH("/",N1098,1))</f>
        <v>documentary</v>
      </c>
      <c r="S1098" s="14">
        <f>INT((((J1098/60)/60)/24)+DATE(1970,1,1))</f>
        <v>40697</v>
      </c>
      <c r="T1098" s="14">
        <f>INT((((I1098/60)/60)/24)+DATE(1970,1,1))</f>
        <v>40727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9">
        <f>+E1099/D1099*100</f>
        <v>107.61100000000002</v>
      </c>
      <c r="P1099" s="11">
        <f>AVERAGE(E1099/L1099)</f>
        <v>76.865000000000009</v>
      </c>
      <c r="Q1099" t="str">
        <f>LEFT(N1099,SEARCH("/",N1099,1)-1)</f>
        <v>film &amp; video</v>
      </c>
      <c r="R1099" t="str">
        <f>RIGHT(N1099,LEN(N1099)-SEARCH("/",N1099,1))</f>
        <v>television</v>
      </c>
      <c r="S1099" s="14">
        <f>INT((((J1099/60)/60)/24)+DATE(1970,1,1))</f>
        <v>41932</v>
      </c>
      <c r="T1099" s="14">
        <f>INT((((I1099/60)/60)/24)+DATE(1970,1,1))</f>
        <v>41992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9">
        <f>+E1100/D1100*100</f>
        <v>89.666666666666657</v>
      </c>
      <c r="P1100" s="11">
        <f>AVERAGE(E1100/L1100)</f>
        <v>145.40540540540542</v>
      </c>
      <c r="Q1100" t="str">
        <f>LEFT(N1100,SEARCH("/",N1100,1)-1)</f>
        <v>theater</v>
      </c>
      <c r="R1100" t="str">
        <f>RIGHT(N1100,LEN(N1100)-SEARCH("/",N1100,1))</f>
        <v>musical</v>
      </c>
      <c r="S1100" s="14">
        <f>INT((((J1100/60)/60)/24)+DATE(1970,1,1))</f>
        <v>42084</v>
      </c>
      <c r="T1100" s="14">
        <f>INT((((I1100/60)/60)/24)+DATE(1970,1,1))</f>
        <v>42114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9">
        <f>+E1101/D1101*100</f>
        <v>107.52</v>
      </c>
      <c r="P1101" s="11">
        <f>AVERAGE(E1101/L1101)</f>
        <v>76.8</v>
      </c>
      <c r="Q1101" t="str">
        <f>LEFT(N1101,SEARCH("/",N1101,1)-1)</f>
        <v>theater</v>
      </c>
      <c r="R1101" t="str">
        <f>RIGHT(N1101,LEN(N1101)-SEARCH("/",N1101,1))</f>
        <v>plays</v>
      </c>
      <c r="S1101" s="14">
        <f>INT((((J1101/60)/60)/24)+DATE(1970,1,1))</f>
        <v>42495</v>
      </c>
      <c r="T1101" s="14">
        <f>INT((((I1101/60)/60)/24)+DATE(1970,1,1))</f>
        <v>42552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9">
        <f>+E1102/D1102*100</f>
        <v>138.62051149573753</v>
      </c>
      <c r="P1102" s="11">
        <f>AVERAGE(E1102/L1102)</f>
        <v>116.65217391304348</v>
      </c>
      <c r="Q1102" t="str">
        <f>LEFT(N1102,SEARCH("/",N1102,1)-1)</f>
        <v>theater</v>
      </c>
      <c r="R1102" t="str">
        <f>RIGHT(N1102,LEN(N1102)-SEARCH("/",N1102,1))</f>
        <v>plays</v>
      </c>
      <c r="S1102" s="14">
        <f>INT((((J1102/60)/60)/24)+DATE(1970,1,1))</f>
        <v>42185</v>
      </c>
      <c r="T1102" s="14">
        <f>INT((((I1102/60)/60)/24)+DATE(1970,1,1))</f>
        <v>42215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9">
        <f>+E1103/D1103*100</f>
        <v>102.0952380952381</v>
      </c>
      <c r="P1103" s="11">
        <f>AVERAGE(E1103/L1103)</f>
        <v>83.75</v>
      </c>
      <c r="Q1103" t="str">
        <f>LEFT(N1103,SEARCH("/",N1103,1)-1)</f>
        <v>film &amp; video</v>
      </c>
      <c r="R1103" t="str">
        <f>RIGHT(N1103,LEN(N1103)-SEARCH("/",N1103,1))</f>
        <v>television</v>
      </c>
      <c r="S1103" s="14">
        <f>INT((((J1103/60)/60)/24)+DATE(1970,1,1))</f>
        <v>42286</v>
      </c>
      <c r="T1103" s="14">
        <f>INT((((I1103/60)/60)/24)+DATE(1970,1,1))</f>
        <v>42316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9">
        <f>+E1104/D1104*100</f>
        <v>107.18419999999999</v>
      </c>
      <c r="P1104" s="11">
        <f>AVERAGE(E1104/L1104)</f>
        <v>68.707820512820518</v>
      </c>
      <c r="Q1104" t="str">
        <f>LEFT(N1104,SEARCH("/",N1104,1)-1)</f>
        <v>music</v>
      </c>
      <c r="R1104" t="str">
        <f>RIGHT(N1104,LEN(N1104)-SEARCH("/",N1104,1))</f>
        <v>rock</v>
      </c>
      <c r="S1104" s="14">
        <f>INT((((J1104/60)/60)/24)+DATE(1970,1,1))</f>
        <v>42279</v>
      </c>
      <c r="T1104" s="14">
        <f>INT((((I1104/60)/60)/24)+DATE(1970,1,1))</f>
        <v>42321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9">
        <f>+E1105/D1105*100</f>
        <v>159.9402985074627</v>
      </c>
      <c r="P1105" s="11">
        <f>AVERAGE(E1105/L1105)</f>
        <v>40.285714285714285</v>
      </c>
      <c r="Q1105" t="str">
        <f>LEFT(N1105,SEARCH("/",N1105,1)-1)</f>
        <v>theater</v>
      </c>
      <c r="R1105" t="str">
        <f>RIGHT(N1105,LEN(N1105)-SEARCH("/",N1105,1))</f>
        <v>plays</v>
      </c>
      <c r="S1105" s="14">
        <f>INT((((J1105/60)/60)/24)+DATE(1970,1,1))</f>
        <v>41793</v>
      </c>
      <c r="T1105" s="14">
        <f>INT((((I1105/60)/60)/24)+DATE(1970,1,1))</f>
        <v>41823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9">
        <f>+E1106/D1106*100</f>
        <v>107.1</v>
      </c>
      <c r="P1106" s="11">
        <f>AVERAGE(E1106/L1106)</f>
        <v>73.356164383561648</v>
      </c>
      <c r="Q1106" t="str">
        <f>LEFT(N1106,SEARCH("/",N1106,1)-1)</f>
        <v>music</v>
      </c>
      <c r="R1106" t="str">
        <f>RIGHT(N1106,LEN(N1106)-SEARCH("/",N1106,1))</f>
        <v>rock</v>
      </c>
      <c r="S1106" s="14">
        <f>INT((((J1106/60)/60)/24)+DATE(1970,1,1))</f>
        <v>42703</v>
      </c>
      <c r="T1106" s="14">
        <f>INT((((I1106/60)/60)/24)+DATE(1970,1,1))</f>
        <v>42733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9">
        <f>+E1107/D1107*100</f>
        <v>106.86</v>
      </c>
      <c r="P1107" s="11">
        <f>AVERAGE(E1107/L1107)</f>
        <v>74.208333333333329</v>
      </c>
      <c r="Q1107" t="str">
        <f>LEFT(N1107,SEARCH("/",N1107,1)-1)</f>
        <v>theater</v>
      </c>
      <c r="R1107" t="str">
        <f>RIGHT(N1107,LEN(N1107)-SEARCH("/",N1107,1))</f>
        <v>plays</v>
      </c>
      <c r="S1107" s="14">
        <f>INT((((J1107/60)/60)/24)+DATE(1970,1,1))</f>
        <v>41915</v>
      </c>
      <c r="T1107" s="14">
        <f>INT((((I1107/60)/60)/24)+DATE(1970,1,1))</f>
        <v>41944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9">
        <f>+E1108/D1108*100</f>
        <v>126.92857142857143</v>
      </c>
      <c r="P1108" s="11">
        <f>AVERAGE(E1108/L1108)</f>
        <v>59.233333333333334</v>
      </c>
      <c r="Q1108" t="str">
        <f>LEFT(N1108,SEARCH("/",N1108,1)-1)</f>
        <v>music</v>
      </c>
      <c r="R1108" t="str">
        <f>RIGHT(N1108,LEN(N1108)-SEARCH("/",N1108,1))</f>
        <v>rock</v>
      </c>
      <c r="S1108" s="14">
        <f>INT((((J1108/60)/60)/24)+DATE(1970,1,1))</f>
        <v>41495</v>
      </c>
      <c r="T1108" s="14">
        <f>INT((((I1108/60)/60)/24)+DATE(1970,1,1))</f>
        <v>41527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9">
        <f>+E1109/D1109*100</f>
        <v>106.60000000000001</v>
      </c>
      <c r="P1109" s="11">
        <f>AVERAGE(E1109/L1109)</f>
        <v>108.77551020408163</v>
      </c>
      <c r="Q1109" t="str">
        <f>LEFT(N1109,SEARCH("/",N1109,1)-1)</f>
        <v>photography</v>
      </c>
      <c r="R1109" t="str">
        <f>RIGHT(N1109,LEN(N1109)-SEARCH("/",N1109,1))</f>
        <v>photobooks</v>
      </c>
      <c r="S1109" s="14">
        <f>INT((((J1109/60)/60)/24)+DATE(1970,1,1))</f>
        <v>42068</v>
      </c>
      <c r="T1109" s="14">
        <f>INT((((I1109/60)/60)/24)+DATE(1970,1,1))</f>
        <v>42088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9">
        <f>+E1110/D1110*100</f>
        <v>26.640000000000004</v>
      </c>
      <c r="P1110" s="11">
        <f>AVERAGE(E1110/L1110)</f>
        <v>70.10526315789474</v>
      </c>
      <c r="Q1110" t="str">
        <f>LEFT(N1110,SEARCH("/",N1110,1)-1)</f>
        <v>theater</v>
      </c>
      <c r="R1110" t="str">
        <f>RIGHT(N1110,LEN(N1110)-SEARCH("/",N1110,1))</f>
        <v>spaces</v>
      </c>
      <c r="S1110" s="14">
        <f>INT((((J1110/60)/60)/24)+DATE(1970,1,1))</f>
        <v>41885</v>
      </c>
      <c r="T1110" s="14">
        <f>INT((((I1110/60)/60)/24)+DATE(1970,1,1))</f>
        <v>41916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9">
        <f>+E1111/D1111*100</f>
        <v>177.43366666666668</v>
      </c>
      <c r="P1111" s="11">
        <f>AVERAGE(E1111/L1111)</f>
        <v>81.892461538461546</v>
      </c>
      <c r="Q1111" t="str">
        <f>LEFT(N1111,SEARCH("/",N1111,1)-1)</f>
        <v>film &amp; video</v>
      </c>
      <c r="R1111" t="str">
        <f>RIGHT(N1111,LEN(N1111)-SEARCH("/",N1111,1))</f>
        <v>documentary</v>
      </c>
      <c r="S1111" s="14">
        <f>INT((((J1111/60)/60)/24)+DATE(1970,1,1))</f>
        <v>40235</v>
      </c>
      <c r="T1111" s="14">
        <f>INT((((I1111/60)/60)/24)+DATE(1970,1,1))</f>
        <v>40296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9">
        <f>+E1112/D1112*100</f>
        <v>116.32786885245903</v>
      </c>
      <c r="P1112" s="11">
        <f>AVERAGE(E1112/L1112)</f>
        <v>50.685714285714283</v>
      </c>
      <c r="Q1112" t="str">
        <f>LEFT(N1112,SEARCH("/",N1112,1)-1)</f>
        <v>music</v>
      </c>
      <c r="R1112" t="str">
        <f>RIGHT(N1112,LEN(N1112)-SEARCH("/",N1112,1))</f>
        <v>indie rock</v>
      </c>
      <c r="S1112" s="14">
        <f>INT((((J1112/60)/60)/24)+DATE(1970,1,1))</f>
        <v>41099</v>
      </c>
      <c r="T1112" s="14">
        <f>INT((((I1112/60)/60)/24)+DATE(1970,1,1))</f>
        <v>41131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9">
        <f>+E1113/D1113*100</f>
        <v>132.70650000000001</v>
      </c>
      <c r="P1113" s="11">
        <f>AVERAGE(E1113/L1113)</f>
        <v>82.941562500000003</v>
      </c>
      <c r="Q1113" t="str">
        <f>LEFT(N1113,SEARCH("/",N1113,1)-1)</f>
        <v>theater</v>
      </c>
      <c r="R1113" t="str">
        <f>RIGHT(N1113,LEN(N1113)-SEARCH("/",N1113,1))</f>
        <v>spaces</v>
      </c>
      <c r="S1113" s="14">
        <f>INT((((J1113/60)/60)/24)+DATE(1970,1,1))</f>
        <v>41843</v>
      </c>
      <c r="T1113" s="14">
        <f>INT((((I1113/60)/60)/24)+DATE(1970,1,1))</f>
        <v>41873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9">
        <f>+E1114/D1114*100</f>
        <v>106</v>
      </c>
      <c r="P1114" s="11">
        <f>AVERAGE(E1114/L1114)</f>
        <v>189.28571428571428</v>
      </c>
      <c r="Q1114" t="str">
        <f>LEFT(N1114,SEARCH("/",N1114,1)-1)</f>
        <v>music</v>
      </c>
      <c r="R1114" t="str">
        <f>RIGHT(N1114,LEN(N1114)-SEARCH("/",N1114,1))</f>
        <v>rock</v>
      </c>
      <c r="S1114" s="14">
        <f>INT((((J1114/60)/60)/24)+DATE(1970,1,1))</f>
        <v>40274</v>
      </c>
      <c r="T1114" s="14">
        <f>INT((((I1114/60)/60)/24)+DATE(1970,1,1))</f>
        <v>40344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9">
        <f>+E1115/D1115*100</f>
        <v>132.42499999999998</v>
      </c>
      <c r="P1115" s="11">
        <f>AVERAGE(E1115/L1115)</f>
        <v>48.154545454545456</v>
      </c>
      <c r="Q1115" t="str">
        <f>LEFT(N1115,SEARCH("/",N1115,1)-1)</f>
        <v>photography</v>
      </c>
      <c r="R1115" t="str">
        <f>RIGHT(N1115,LEN(N1115)-SEARCH("/",N1115,1))</f>
        <v>photobooks</v>
      </c>
      <c r="S1115" s="14">
        <f>INT((((J1115/60)/60)/24)+DATE(1970,1,1))</f>
        <v>42484</v>
      </c>
      <c r="T1115" s="14">
        <f>INT((((I1115/60)/60)/24)+DATE(1970,1,1))</f>
        <v>42513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9">
        <f>+E1116/D1116*100</f>
        <v>105.89999999999999</v>
      </c>
      <c r="P1116" s="11">
        <f>AVERAGE(E1116/L1116)</f>
        <v>143.1081081081081</v>
      </c>
      <c r="Q1116" t="str">
        <f>LEFT(N1116,SEARCH("/",N1116,1)-1)</f>
        <v>theater</v>
      </c>
      <c r="R1116" t="str">
        <f>RIGHT(N1116,LEN(N1116)-SEARCH("/",N1116,1))</f>
        <v>plays</v>
      </c>
      <c r="S1116" s="14">
        <f>INT((((J1116/60)/60)/24)+DATE(1970,1,1))</f>
        <v>41851</v>
      </c>
      <c r="T1116" s="14">
        <f>INT((((I1116/60)/60)/24)+DATE(1970,1,1))</f>
        <v>41872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9">
        <f>+E1117/D1117*100</f>
        <v>105.82000000000001</v>
      </c>
      <c r="P1117" s="11">
        <f>AVERAGE(E1117/L1117)</f>
        <v>115.02173913043478</v>
      </c>
      <c r="Q1117" t="str">
        <f>LEFT(N1117,SEARCH("/",N1117,1)-1)</f>
        <v>theater</v>
      </c>
      <c r="R1117" t="str">
        <f>RIGHT(N1117,LEN(N1117)-SEARCH("/",N1117,1))</f>
        <v>plays</v>
      </c>
      <c r="S1117" s="14">
        <f>INT((((J1117/60)/60)/24)+DATE(1970,1,1))</f>
        <v>42737</v>
      </c>
      <c r="T1117" s="14">
        <f>INT((((I1117/60)/60)/24)+DATE(1970,1,1))</f>
        <v>42767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9">
        <f>+E1118/D1118*100</f>
        <v>105.69999999999999</v>
      </c>
      <c r="P1118" s="11">
        <f>AVERAGE(E1118/L1118)</f>
        <v>41.944444444444443</v>
      </c>
      <c r="Q1118" t="str">
        <f>LEFT(N1118,SEARCH("/",N1118,1)-1)</f>
        <v>theater</v>
      </c>
      <c r="R1118" t="str">
        <f>RIGHT(N1118,LEN(N1118)-SEARCH("/",N1118,1))</f>
        <v>plays</v>
      </c>
      <c r="S1118" s="14">
        <f>INT((((J1118/60)/60)/24)+DATE(1970,1,1))</f>
        <v>41753</v>
      </c>
      <c r="T1118" s="14">
        <f>INT((((I1118/60)/60)/24)+DATE(1970,1,1))</f>
        <v>41778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9">
        <f>+E1119/D1119*100</f>
        <v>105.42</v>
      </c>
      <c r="P1119" s="11">
        <f>AVERAGE(E1119/L1119)</f>
        <v>107.57142857142857</v>
      </c>
      <c r="Q1119" t="str">
        <f>LEFT(N1119,SEARCH("/",N1119,1)-1)</f>
        <v>theater</v>
      </c>
      <c r="R1119" t="str">
        <f>RIGHT(N1119,LEN(N1119)-SEARCH("/",N1119,1))</f>
        <v>plays</v>
      </c>
      <c r="S1119" s="14">
        <f>INT((((J1119/60)/60)/24)+DATE(1970,1,1))</f>
        <v>42151</v>
      </c>
      <c r="T1119" s="14">
        <f>INT((((I1119/60)/60)/24)+DATE(1970,1,1))</f>
        <v>42172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9">
        <f>+E1120/D1120*100</f>
        <v>105.25999999999999</v>
      </c>
      <c r="P1120" s="11">
        <f>AVERAGE(E1120/L1120)</f>
        <v>75.185714285714283</v>
      </c>
      <c r="Q1120" t="str">
        <f>LEFT(N1120,SEARCH("/",N1120,1)-1)</f>
        <v>film &amp; video</v>
      </c>
      <c r="R1120" t="str">
        <f>RIGHT(N1120,LEN(N1120)-SEARCH("/",N1120,1))</f>
        <v>documentary</v>
      </c>
      <c r="S1120" s="14">
        <f>INT((((J1120/60)/60)/24)+DATE(1970,1,1))</f>
        <v>40718</v>
      </c>
      <c r="T1120" s="14">
        <f>INT((((I1120/60)/60)/24)+DATE(1970,1,1))</f>
        <v>40765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9">
        <f>+E1121/D1121*100</f>
        <v>105.2184</v>
      </c>
      <c r="P1121" s="11">
        <f>AVERAGE(E1121/L1121)</f>
        <v>64.157560975609755</v>
      </c>
      <c r="Q1121" t="str">
        <f>LEFT(N1121,SEARCH("/",N1121,1)-1)</f>
        <v>theater</v>
      </c>
      <c r="R1121" t="str">
        <f>RIGHT(N1121,LEN(N1121)-SEARCH("/",N1121,1))</f>
        <v>plays</v>
      </c>
      <c r="S1121" s="14">
        <f>INT((((J1121/60)/60)/24)+DATE(1970,1,1))</f>
        <v>41809</v>
      </c>
      <c r="T1121" s="14">
        <f>INT((((I1121/60)/60)/24)+DATE(1970,1,1))</f>
        <v>41831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9">
        <f>+E1122/D1122*100</f>
        <v>105.2</v>
      </c>
      <c r="P1122" s="11">
        <f>AVERAGE(E1122/L1122)</f>
        <v>122.32558139534883</v>
      </c>
      <c r="Q1122" t="str">
        <f>LEFT(N1122,SEARCH("/",N1122,1)-1)</f>
        <v>film &amp; video</v>
      </c>
      <c r="R1122" t="str">
        <f>RIGHT(N1122,LEN(N1122)-SEARCH("/",N1122,1))</f>
        <v>shorts</v>
      </c>
      <c r="S1122" s="14">
        <f>INT((((J1122/60)/60)/24)+DATE(1970,1,1))</f>
        <v>42721</v>
      </c>
      <c r="T1122" s="14">
        <f>INT((((I1122/60)/60)/24)+DATE(1970,1,1))</f>
        <v>42767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9">
        <f>+E1123/D1123*100</f>
        <v>111.8936170212766</v>
      </c>
      <c r="P1123" s="11">
        <f>AVERAGE(E1123/L1123)</f>
        <v>105.18</v>
      </c>
      <c r="Q1123" t="str">
        <f>LEFT(N1123,SEARCH("/",N1123,1)-1)</f>
        <v>film &amp; video</v>
      </c>
      <c r="R1123" t="str">
        <f>RIGHT(N1123,LEN(N1123)-SEARCH("/",N1123,1))</f>
        <v>documentary</v>
      </c>
      <c r="S1123" s="14">
        <f>INT((((J1123/60)/60)/24)+DATE(1970,1,1))</f>
        <v>42417</v>
      </c>
      <c r="T1123" s="14">
        <f>INT((((I1123/60)/60)/24)+DATE(1970,1,1))</f>
        <v>42477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9">
        <f>+E1124/D1124*100</f>
        <v>116.84444444444443</v>
      </c>
      <c r="P1124" s="11">
        <f>AVERAGE(E1124/L1124)</f>
        <v>52.58</v>
      </c>
      <c r="Q1124" t="str">
        <f>LEFT(N1124,SEARCH("/",N1124,1)-1)</f>
        <v>theater</v>
      </c>
      <c r="R1124" t="str">
        <f>RIGHT(N1124,LEN(N1124)-SEARCH("/",N1124,1))</f>
        <v>plays</v>
      </c>
      <c r="S1124" s="14">
        <f>INT((((J1124/60)/60)/24)+DATE(1970,1,1))</f>
        <v>42426</v>
      </c>
      <c r="T1124" s="14">
        <f>INT((((I1124/60)/60)/24)+DATE(1970,1,1))</f>
        <v>42461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9">
        <f>+E1125/D1125*100</f>
        <v>10.5</v>
      </c>
      <c r="P1125" s="11">
        <f>AVERAGE(E1125/L1125)</f>
        <v>437.5</v>
      </c>
      <c r="Q1125" t="str">
        <f>LEFT(N1125,SEARCH("/",N1125,1)-1)</f>
        <v>theater</v>
      </c>
      <c r="R1125" t="str">
        <f>RIGHT(N1125,LEN(N1125)-SEARCH("/",N1125,1))</f>
        <v>plays</v>
      </c>
      <c r="S1125" s="14">
        <f>INT((((J1125/60)/60)/24)+DATE(1970,1,1))</f>
        <v>42796</v>
      </c>
      <c r="T1125" s="14">
        <f>INT((((I1125/60)/60)/24)+DATE(1970,1,1))</f>
        <v>42841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9">
        <f>+E1126/D1126*100</f>
        <v>104.80000000000001</v>
      </c>
      <c r="P1126" s="11">
        <f>AVERAGE(E1126/L1126)</f>
        <v>50.384615384615387</v>
      </c>
      <c r="Q1126" t="str">
        <f>LEFT(N1126,SEARCH("/",N1126,1)-1)</f>
        <v>theater</v>
      </c>
      <c r="R1126" t="str">
        <f>RIGHT(N1126,LEN(N1126)-SEARCH("/",N1126,1))</f>
        <v>plays</v>
      </c>
      <c r="S1126" s="14">
        <f>INT((((J1126/60)/60)/24)+DATE(1970,1,1))</f>
        <v>42139</v>
      </c>
      <c r="T1126" s="14">
        <f>INT((((I1126/60)/60)/24)+DATE(1970,1,1))</f>
        <v>42169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9">
        <f>+E1127/D1127*100</f>
        <v>104.71999999999998</v>
      </c>
      <c r="P1127" s="11">
        <f>AVERAGE(E1127/L1127)</f>
        <v>113.82608695652173</v>
      </c>
      <c r="Q1127" t="str">
        <f>LEFT(N1127,SEARCH("/",N1127,1)-1)</f>
        <v>music</v>
      </c>
      <c r="R1127" t="str">
        <f>RIGHT(N1127,LEN(N1127)-SEARCH("/",N1127,1))</f>
        <v>pop</v>
      </c>
      <c r="S1127" s="14">
        <f>INT((((J1127/60)/60)/24)+DATE(1970,1,1))</f>
        <v>41039</v>
      </c>
      <c r="T1127" s="14">
        <f>INT((((I1127/60)/60)/24)+DATE(1970,1,1))</f>
        <v>41069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9">
        <f>+E1128/D1128*100</f>
        <v>104.69999999999999</v>
      </c>
      <c r="P1128" s="11">
        <f>AVERAGE(E1128/L1128)</f>
        <v>35.612244897959187</v>
      </c>
      <c r="Q1128" t="str">
        <f>LEFT(N1128,SEARCH("/",N1128,1)-1)</f>
        <v>music</v>
      </c>
      <c r="R1128" t="str">
        <f>RIGHT(N1128,LEN(N1128)-SEARCH("/",N1128,1))</f>
        <v>indie rock</v>
      </c>
      <c r="S1128" s="14">
        <f>INT((((J1128/60)/60)/24)+DATE(1970,1,1))</f>
        <v>40458</v>
      </c>
      <c r="T1128" s="14">
        <f>INT((((I1128/60)/60)/24)+DATE(1970,1,1))</f>
        <v>40521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9">
        <f>+E1129/D1129*100</f>
        <v>104.67999999999999</v>
      </c>
      <c r="P1129" s="11">
        <f>AVERAGE(E1129/L1129)</f>
        <v>36.859154929577464</v>
      </c>
      <c r="Q1129" t="str">
        <f>LEFT(N1129,SEARCH("/",N1129,1)-1)</f>
        <v>theater</v>
      </c>
      <c r="R1129" t="str">
        <f>RIGHT(N1129,LEN(N1129)-SEARCH("/",N1129,1))</f>
        <v>plays</v>
      </c>
      <c r="S1129" s="14">
        <f>INT((((J1129/60)/60)/24)+DATE(1970,1,1))</f>
        <v>42558</v>
      </c>
      <c r="T1129" s="14">
        <f>INT((((I1129/60)/60)/24)+DATE(1970,1,1))</f>
        <v>42587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9">
        <f>+E1130/D1130*100</f>
        <v>1.8689285714285715</v>
      </c>
      <c r="P1130" s="11">
        <f>AVERAGE(E1130/L1130)</f>
        <v>307.8235294117647</v>
      </c>
      <c r="Q1130" t="str">
        <f>LEFT(N1130,SEARCH("/",N1130,1)-1)</f>
        <v>technology</v>
      </c>
      <c r="R1130" t="str">
        <f>RIGHT(N1130,LEN(N1130)-SEARCH("/",N1130,1))</f>
        <v>space exploration</v>
      </c>
      <c r="S1130" s="14">
        <f>INT((((J1130/60)/60)/24)+DATE(1970,1,1))</f>
        <v>42327</v>
      </c>
      <c r="T1130" s="14">
        <f>INT((((I1130/60)/60)/24)+DATE(1970,1,1))</f>
        <v>42355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9">
        <f>+E1131/D1131*100</f>
        <v>104.64</v>
      </c>
      <c r="P1131" s="11">
        <f>AVERAGE(E1131/L1131)</f>
        <v>93.428571428571431</v>
      </c>
      <c r="Q1131" t="str">
        <f>LEFT(N1131,SEARCH("/",N1131,1)-1)</f>
        <v>theater</v>
      </c>
      <c r="R1131" t="str">
        <f>RIGHT(N1131,LEN(N1131)-SEARCH("/",N1131,1))</f>
        <v>plays</v>
      </c>
      <c r="S1131" s="14">
        <f>INT((((J1131/60)/60)/24)+DATE(1970,1,1))</f>
        <v>42646</v>
      </c>
      <c r="T1131" s="14">
        <f>INT((((I1131/60)/60)/24)+DATE(1970,1,1))</f>
        <v>42675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8274</v>
      </c>
      <c r="O1132" s="9">
        <f>+E1132/D1132*100</f>
        <v>130.65</v>
      </c>
      <c r="P1132" s="11">
        <f>AVERAGE(E1132/L1132)</f>
        <v>43.55</v>
      </c>
      <c r="Q1132" t="str">
        <f>LEFT(N1132,SEARCH("/",N1132,1)-1)</f>
        <v>publishing</v>
      </c>
      <c r="R1132" t="str">
        <f>RIGHT(N1132,LEN(N1132)-SEARCH("/",N1132,1))</f>
        <v>nonfiction</v>
      </c>
      <c r="S1132" s="14">
        <f>INT((((J1132/60)/60)/24)+DATE(1970,1,1))</f>
        <v>41111</v>
      </c>
      <c r="T1132" s="14">
        <f>INT((((I1132/60)/60)/24)+DATE(1970,1,1))</f>
        <v>41171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8271</v>
      </c>
      <c r="O1133" s="9">
        <f>+E1133/D1133*100</f>
        <v>104.52</v>
      </c>
      <c r="P1133" s="11">
        <f>AVERAGE(E1133/L1133)</f>
        <v>80.400000000000006</v>
      </c>
      <c r="Q1133" t="str">
        <f>LEFT(N1133,SEARCH("/",N1133,1)-1)</f>
        <v>theater</v>
      </c>
      <c r="R1133" t="str">
        <f>RIGHT(N1133,LEN(N1133)-SEARCH("/",N1133,1))</f>
        <v>plays</v>
      </c>
      <c r="S1133" s="14">
        <f>INT((((J1133/60)/60)/24)+DATE(1970,1,1))</f>
        <v>42248</v>
      </c>
      <c r="T1133" s="14">
        <f>INT((((I1133/60)/60)/24)+DATE(1970,1,1))</f>
        <v>42283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9">
        <f>+E1134/D1134*100</f>
        <v>104.44</v>
      </c>
      <c r="P1134" s="11">
        <f>AVERAGE(E1134/L1134)</f>
        <v>64.46913580246914</v>
      </c>
      <c r="Q1134" t="str">
        <f>LEFT(N1134,SEARCH("/",N1134,1)-1)</f>
        <v>music</v>
      </c>
      <c r="R1134" t="str">
        <f>RIGHT(N1134,LEN(N1134)-SEARCH("/",N1134,1))</f>
        <v>rock</v>
      </c>
      <c r="S1134" s="14">
        <f>INT((((J1134/60)/60)/24)+DATE(1970,1,1))</f>
        <v>41067</v>
      </c>
      <c r="T1134" s="14">
        <f>INT((((I1134/60)/60)/24)+DATE(1970,1,1))</f>
        <v>41097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8303</v>
      </c>
      <c r="O1135" s="9">
        <f>+E1135/D1135*100</f>
        <v>116.02222222222223</v>
      </c>
      <c r="P1135" s="11">
        <f>AVERAGE(E1135/L1135)</f>
        <v>50.689320388349515</v>
      </c>
      <c r="Q1135" t="str">
        <f>LEFT(N1135,SEARCH("/",N1135,1)-1)</f>
        <v>theater</v>
      </c>
      <c r="R1135" t="str">
        <f>RIGHT(N1135,LEN(N1135)-SEARCH("/",N1135,1))</f>
        <v>spaces</v>
      </c>
      <c r="S1135" s="14">
        <f>INT((((J1135/60)/60)/24)+DATE(1970,1,1))</f>
        <v>42660</v>
      </c>
      <c r="T1135" s="14">
        <f>INT((((I1135/60)/60)/24)+DATE(1970,1,1))</f>
        <v>42696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8271</v>
      </c>
      <c r="O1136" s="9">
        <f>+E1136/D1136*100</f>
        <v>116.02222222222223</v>
      </c>
      <c r="P1136" s="11">
        <f>AVERAGE(E1136/L1136)</f>
        <v>50.20192307692308</v>
      </c>
      <c r="Q1136" t="str">
        <f>LEFT(N1136,SEARCH("/",N1136,1)-1)</f>
        <v>theater</v>
      </c>
      <c r="R1136" t="str">
        <f>RIGHT(N1136,LEN(N1136)-SEARCH("/",N1136,1))</f>
        <v>plays</v>
      </c>
      <c r="S1136" s="14">
        <f>INT((((J1136/60)/60)/24)+DATE(1970,1,1))</f>
        <v>42648</v>
      </c>
      <c r="T1136" s="14">
        <f>INT((((I1136/60)/60)/24)+DATE(1970,1,1))</f>
        <v>42678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9">
        <f>+E1137/D1137*100</f>
        <v>26.06</v>
      </c>
      <c r="P1137" s="11">
        <f>AVERAGE(E1137/L1137)</f>
        <v>65.974683544303801</v>
      </c>
      <c r="Q1137" t="str">
        <f>LEFT(N1137,SEARCH("/",N1137,1)-1)</f>
        <v>music</v>
      </c>
      <c r="R1137" t="str">
        <f>RIGHT(N1137,LEN(N1137)-SEARCH("/",N1137,1))</f>
        <v>faith</v>
      </c>
      <c r="S1137" s="14">
        <f>INT((((J1137/60)/60)/24)+DATE(1970,1,1))</f>
        <v>42796</v>
      </c>
      <c r="T1137" s="14">
        <f>INT((((I1137/60)/60)/24)+DATE(1970,1,1))</f>
        <v>42826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9">
        <f>+E1138/D1138*100</f>
        <v>104.05</v>
      </c>
      <c r="P1138" s="11">
        <f>AVERAGE(E1138/L1138)</f>
        <v>66.698717948717942</v>
      </c>
      <c r="Q1138" t="str">
        <f>LEFT(N1138,SEARCH("/",N1138,1)-1)</f>
        <v>publishing</v>
      </c>
      <c r="R1138" t="str">
        <f>RIGHT(N1138,LEN(N1138)-SEARCH("/",N1138,1))</f>
        <v>nonfiction</v>
      </c>
      <c r="S1138" s="14">
        <f>INT((((J1138/60)/60)/24)+DATE(1970,1,1))</f>
        <v>42334</v>
      </c>
      <c r="T1138" s="14">
        <f>INT((((I1138/60)/60)/24)+DATE(1970,1,1))</f>
        <v>42364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9">
        <f>+E1139/D1139*100</f>
        <v>104</v>
      </c>
      <c r="P1139" s="11">
        <f>AVERAGE(E1139/L1139)</f>
        <v>64.197530864197532</v>
      </c>
      <c r="Q1139" t="str">
        <f>LEFT(N1139,SEARCH("/",N1139,1)-1)</f>
        <v>film &amp; video</v>
      </c>
      <c r="R1139" t="str">
        <f>RIGHT(N1139,LEN(N1139)-SEARCH("/",N1139,1))</f>
        <v>shorts</v>
      </c>
      <c r="S1139" s="14">
        <f>INT((((J1139/60)/60)/24)+DATE(1970,1,1))</f>
        <v>41718</v>
      </c>
      <c r="T1139" s="14">
        <f>INT((((I1139/60)/60)/24)+DATE(1970,1,1))</f>
        <v>41742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9">
        <f>+E1140/D1140*100</f>
        <v>104</v>
      </c>
      <c r="P1140" s="11">
        <f>AVERAGE(E1140/L1140)</f>
        <v>1300</v>
      </c>
      <c r="Q1140" t="str">
        <f>LEFT(N1140,SEARCH("/",N1140,1)-1)</f>
        <v>technology</v>
      </c>
      <c r="R1140" t="str">
        <f>RIGHT(N1140,LEN(N1140)-SEARCH("/",N1140,1))</f>
        <v>wearables</v>
      </c>
      <c r="S1140" s="14">
        <f>INT((((J1140/60)/60)/24)+DATE(1970,1,1))</f>
        <v>42720</v>
      </c>
      <c r="T1140" s="14">
        <f>INT((((I1140/60)/60)/24)+DATE(1970,1,1))</f>
        <v>42765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9">
        <f>+E1141/D1141*100</f>
        <v>103.89999999999999</v>
      </c>
      <c r="P1141" s="11">
        <f>AVERAGE(E1141/L1141)</f>
        <v>96.203703703703709</v>
      </c>
      <c r="Q1141" t="str">
        <f>LEFT(N1141,SEARCH("/",N1141,1)-1)</f>
        <v>theater</v>
      </c>
      <c r="R1141" t="str">
        <f>RIGHT(N1141,LEN(N1141)-SEARCH("/",N1141,1))</f>
        <v>plays</v>
      </c>
      <c r="S1141" s="14">
        <f>INT((((J1141/60)/60)/24)+DATE(1970,1,1))</f>
        <v>42690</v>
      </c>
      <c r="T1141" s="14">
        <f>INT((((I1141/60)/60)/24)+DATE(1970,1,1))</f>
        <v>42750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9">
        <f>+E1142/D1142*100</f>
        <v>103.71999999999998</v>
      </c>
      <c r="P1142" s="11">
        <f>AVERAGE(E1142/L1142)</f>
        <v>54.020833333333336</v>
      </c>
      <c r="Q1142" t="str">
        <f>LEFT(N1142,SEARCH("/",N1142,1)-1)</f>
        <v>film &amp; video</v>
      </c>
      <c r="R1142" t="str">
        <f>RIGHT(N1142,LEN(N1142)-SEARCH("/",N1142,1))</f>
        <v>documentary</v>
      </c>
      <c r="S1142" s="14">
        <f>INT((((J1142/60)/60)/24)+DATE(1970,1,1))</f>
        <v>41107</v>
      </c>
      <c r="T1142" s="14">
        <f>INT((((I1142/60)/60)/24)+DATE(1970,1,1))</f>
        <v>41137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9">
        <f>+E1143/D1143*100</f>
        <v>103.52</v>
      </c>
      <c r="P1143" s="11">
        <f>AVERAGE(E1143/L1143)</f>
        <v>99.538461538461533</v>
      </c>
      <c r="Q1143" t="str">
        <f>LEFT(N1143,SEARCH("/",N1143,1)-1)</f>
        <v>theater</v>
      </c>
      <c r="R1143" t="str">
        <f>RIGHT(N1143,LEN(N1143)-SEARCH("/",N1143,1))</f>
        <v>musical</v>
      </c>
      <c r="S1143" s="14">
        <f>INT((((J1143/60)/60)/24)+DATE(1970,1,1))</f>
        <v>42395</v>
      </c>
      <c r="T1143" s="14">
        <f>INT((((I1143/60)/60)/24)+DATE(1970,1,1))</f>
        <v>42416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9">
        <f>+E1144/D1144*100</f>
        <v>103.49999999999999</v>
      </c>
      <c r="P1144" s="11">
        <f>AVERAGE(E1144/L1144)</f>
        <v>63.109756097560975</v>
      </c>
      <c r="Q1144" t="str">
        <f>LEFT(N1144,SEARCH("/",N1144,1)-1)</f>
        <v>theater</v>
      </c>
      <c r="R1144" t="str">
        <f>RIGHT(N1144,LEN(N1144)-SEARCH("/",N1144,1))</f>
        <v>plays</v>
      </c>
      <c r="S1144" s="14">
        <f>INT((((J1144/60)/60)/24)+DATE(1970,1,1))</f>
        <v>41827</v>
      </c>
      <c r="T1144" s="14">
        <f>INT((((I1144/60)/60)/24)+DATE(1970,1,1))</f>
        <v>41848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9">
        <f>+E1145/D1145*100</f>
        <v>103.34</v>
      </c>
      <c r="P1145" s="11">
        <f>AVERAGE(E1145/L1145)</f>
        <v>172.23333333333332</v>
      </c>
      <c r="Q1145" t="str">
        <f>LEFT(N1145,SEARCH("/",N1145,1)-1)</f>
        <v>theater</v>
      </c>
      <c r="R1145" t="str">
        <f>RIGHT(N1145,LEN(N1145)-SEARCH("/",N1145,1))</f>
        <v>musical</v>
      </c>
      <c r="S1145" s="14">
        <f>INT((((J1145/60)/60)/24)+DATE(1970,1,1))</f>
        <v>42128</v>
      </c>
      <c r="T1145" s="14">
        <f>INT((((I1145/60)/60)/24)+DATE(1970,1,1))</f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9">
        <f>+E1146/D1146*100</f>
        <v>128.92500000000001</v>
      </c>
      <c r="P1146" s="11">
        <f>AVERAGE(E1146/L1146)</f>
        <v>53.164948453608247</v>
      </c>
      <c r="Q1146" t="str">
        <f>LEFT(N1146,SEARCH("/",N1146,1)-1)</f>
        <v>theater</v>
      </c>
      <c r="R1146" t="str">
        <f>RIGHT(N1146,LEN(N1146)-SEARCH("/",N1146,1))</f>
        <v>spaces</v>
      </c>
      <c r="S1146" s="14">
        <f>INT((((J1146/60)/60)/24)+DATE(1970,1,1))</f>
        <v>42225</v>
      </c>
      <c r="T1146" s="14">
        <f>INT((((I1146/60)/60)/24)+DATE(1970,1,1))</f>
        <v>42270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9">
        <f>+E1147/D1147*100</f>
        <v>102.89999999999999</v>
      </c>
      <c r="P1147" s="11">
        <f>AVERAGE(E1147/L1147)</f>
        <v>85.75</v>
      </c>
      <c r="Q1147" t="str">
        <f>LEFT(N1147,SEARCH("/",N1147,1)-1)</f>
        <v>technology</v>
      </c>
      <c r="R1147" t="str">
        <f>RIGHT(N1147,LEN(N1147)-SEARCH("/",N1147,1))</f>
        <v>makerspaces</v>
      </c>
      <c r="S1147" s="14">
        <f>INT((((J1147/60)/60)/24)+DATE(1970,1,1))</f>
        <v>41542</v>
      </c>
      <c r="T1147" s="14">
        <f>INT((((I1147/60)/60)/24)+DATE(1970,1,1))</f>
        <v>41572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9">
        <f>+E1148/D1148*100</f>
        <v>102.69999999999999</v>
      </c>
      <c r="P1148" s="11">
        <f>AVERAGE(E1148/L1148)</f>
        <v>66.688311688311686</v>
      </c>
      <c r="Q1148" t="str">
        <f>LEFT(N1148,SEARCH("/",N1148,1)-1)</f>
        <v>music</v>
      </c>
      <c r="R1148" t="str">
        <f>RIGHT(N1148,LEN(N1148)-SEARCH("/",N1148,1))</f>
        <v>rock</v>
      </c>
      <c r="S1148" s="14">
        <f>INT((((J1148/60)/60)/24)+DATE(1970,1,1))</f>
        <v>41794</v>
      </c>
      <c r="T1148" s="14">
        <f>INT((((I1148/60)/60)/24)+DATE(1970,1,1))</f>
        <v>41854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9">
        <f>+E1149/D1149*100</f>
        <v>102.3236</v>
      </c>
      <c r="P1149" s="11">
        <f>AVERAGE(E1149/L1149)</f>
        <v>55.012688172043013</v>
      </c>
      <c r="Q1149" t="str">
        <f>LEFT(N1149,SEARCH("/",N1149,1)-1)</f>
        <v>theater</v>
      </c>
      <c r="R1149" t="str">
        <f>RIGHT(N1149,LEN(N1149)-SEARCH("/",N1149,1))</f>
        <v>plays</v>
      </c>
      <c r="S1149" s="14">
        <f>INT((((J1149/60)/60)/24)+DATE(1970,1,1))</f>
        <v>42575</v>
      </c>
      <c r="T1149" s="14">
        <f>INT((((I1149/60)/60)/24)+DATE(1970,1,1))</f>
        <v>42605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9">
        <f>+E1150/D1150*100</f>
        <v>102.32000000000001</v>
      </c>
      <c r="P1150" s="11">
        <f>AVERAGE(E1150/L1150)</f>
        <v>82.516129032258064</v>
      </c>
      <c r="Q1150" t="str">
        <f>LEFT(N1150,SEARCH("/",N1150,1)-1)</f>
        <v>publishing</v>
      </c>
      <c r="R1150" t="str">
        <f>RIGHT(N1150,LEN(N1150)-SEARCH("/",N1150,1))</f>
        <v>nonfiction</v>
      </c>
      <c r="S1150" s="14">
        <f>INT((((J1150/60)/60)/24)+DATE(1970,1,1))</f>
        <v>41226</v>
      </c>
      <c r="T1150" s="14">
        <f>INT((((I1150/60)/60)/24)+DATE(1970,1,1))</f>
        <v>41256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9">
        <f>+E1151/D1151*100</f>
        <v>102.1</v>
      </c>
      <c r="P1151" s="11">
        <f>AVERAGE(E1151/L1151)</f>
        <v>150.14705882352942</v>
      </c>
      <c r="Q1151" t="str">
        <f>LEFT(N1151,SEARCH("/",N1151,1)-1)</f>
        <v>theater</v>
      </c>
      <c r="R1151" t="str">
        <f>RIGHT(N1151,LEN(N1151)-SEARCH("/",N1151,1))</f>
        <v>plays</v>
      </c>
      <c r="S1151" s="14">
        <f>INT((((J1151/60)/60)/24)+DATE(1970,1,1))</f>
        <v>42318</v>
      </c>
      <c r="T1151" s="14">
        <f>INT((((I1151/60)/60)/24)+DATE(1970,1,1))</f>
        <v>42348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9">
        <f>+E1152/D1152*100</f>
        <v>102.06</v>
      </c>
      <c r="P1152" s="11">
        <f>AVERAGE(E1152/L1152)</f>
        <v>86.491525423728817</v>
      </c>
      <c r="Q1152" t="str">
        <f>LEFT(N1152,SEARCH("/",N1152,1)-1)</f>
        <v>theater</v>
      </c>
      <c r="R1152" t="str">
        <f>RIGHT(N1152,LEN(N1152)-SEARCH("/",N1152,1))</f>
        <v>spaces</v>
      </c>
      <c r="S1152" s="14">
        <f>INT((((J1152/60)/60)/24)+DATE(1970,1,1))</f>
        <v>42381</v>
      </c>
      <c r="T1152" s="14">
        <f>INT((((I1152/60)/60)/24)+DATE(1970,1,1))</f>
        <v>42411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8271</v>
      </c>
      <c r="O1153" s="9">
        <f>+E1153/D1153*100</f>
        <v>102</v>
      </c>
      <c r="P1153" s="11">
        <f>AVERAGE(E1153/L1153)</f>
        <v>58.620689655172413</v>
      </c>
      <c r="Q1153" t="str">
        <f>LEFT(N1153,SEARCH("/",N1153,1)-1)</f>
        <v>theater</v>
      </c>
      <c r="R1153" t="str">
        <f>RIGHT(N1153,LEN(N1153)-SEARCH("/",N1153,1))</f>
        <v>plays</v>
      </c>
      <c r="S1153" s="14">
        <f>INT((((J1153/60)/60)/24)+DATE(1970,1,1))</f>
        <v>41880</v>
      </c>
      <c r="T1153" s="14">
        <f>INT((((I1153/60)/60)/24)+DATE(1970,1,1))</f>
        <v>41908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8271</v>
      </c>
      <c r="O1154" s="9">
        <f>+E1154/D1154*100</f>
        <v>127.49999999999999</v>
      </c>
      <c r="P1154" s="11">
        <f>AVERAGE(E1154/L1154)</f>
        <v>82.258064516129039</v>
      </c>
      <c r="Q1154" t="str">
        <f>LEFT(N1154,SEARCH("/",N1154,1)-1)</f>
        <v>theater</v>
      </c>
      <c r="R1154" t="str">
        <f>RIGHT(N1154,LEN(N1154)-SEARCH("/",N1154,1))</f>
        <v>plays</v>
      </c>
      <c r="S1154" s="14">
        <f>INT((((J1154/60)/60)/24)+DATE(1970,1,1))</f>
        <v>42125</v>
      </c>
      <c r="T1154" s="14">
        <f>INT((((I1154/60)/60)/24)+DATE(1970,1,1))</f>
        <v>42150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9">
        <f>+E1155/D1155*100</f>
        <v>101.92000000000002</v>
      </c>
      <c r="P1155" s="11">
        <f>AVERAGE(E1155/L1155)</f>
        <v>51.474747474747474</v>
      </c>
      <c r="Q1155" t="str">
        <f>LEFT(N1155,SEARCH("/",N1155,1)-1)</f>
        <v>publishing</v>
      </c>
      <c r="R1155" t="str">
        <f>RIGHT(N1155,LEN(N1155)-SEARCH("/",N1155,1))</f>
        <v>nonfiction</v>
      </c>
      <c r="S1155" s="14">
        <f>INT((((J1155/60)/60)/24)+DATE(1970,1,1))</f>
        <v>41789</v>
      </c>
      <c r="T1155" s="14">
        <f>INT((((I1155/60)/60)/24)+DATE(1970,1,1))</f>
        <v>41829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9">
        <f>+E1156/D1156*100</f>
        <v>154.15151515151516</v>
      </c>
      <c r="P1156" s="11">
        <f>AVERAGE(E1156/L1156)</f>
        <v>28.104972375690608</v>
      </c>
      <c r="Q1156" t="str">
        <f>LEFT(N1156,SEARCH("/",N1156,1)-1)</f>
        <v>games</v>
      </c>
      <c r="R1156" t="str">
        <f>RIGHT(N1156,LEN(N1156)-SEARCH("/",N1156,1))</f>
        <v>tabletop games</v>
      </c>
      <c r="S1156" s="14">
        <f>INT((((J1156/60)/60)/24)+DATE(1970,1,1))</f>
        <v>41926</v>
      </c>
      <c r="T1156" s="14">
        <f>INT((((I1156/60)/60)/24)+DATE(1970,1,1))</f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9">
        <f>+E1157/D1157*100</f>
        <v>127.15</v>
      </c>
      <c r="P1157" s="11">
        <f>AVERAGE(E1157/L1157)</f>
        <v>80.730158730158735</v>
      </c>
      <c r="Q1157" t="str">
        <f>LEFT(N1157,SEARCH("/",N1157,1)-1)</f>
        <v>theater</v>
      </c>
      <c r="R1157" t="str">
        <f>RIGHT(N1157,LEN(N1157)-SEARCH("/",N1157,1))</f>
        <v>plays</v>
      </c>
      <c r="S1157" s="14">
        <f>INT((((J1157/60)/60)/24)+DATE(1970,1,1))</f>
        <v>41799</v>
      </c>
      <c r="T1157" s="14">
        <f>INT((((I1157/60)/60)/24)+DATE(1970,1,1))</f>
        <v>41827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9">
        <f>+E1158/D1158*100</f>
        <v>254</v>
      </c>
      <c r="P1158" s="11">
        <f>AVERAGE(E1158/L1158)</f>
        <v>51.313131313131315</v>
      </c>
      <c r="Q1158" t="str">
        <f>LEFT(N1158,SEARCH("/",N1158,1)-1)</f>
        <v>music</v>
      </c>
      <c r="R1158" t="str">
        <f>RIGHT(N1158,LEN(N1158)-SEARCH("/",N1158,1))</f>
        <v>indie rock</v>
      </c>
      <c r="S1158" s="14">
        <f>INT((((J1158/60)/60)/24)+DATE(1970,1,1))</f>
        <v>41951</v>
      </c>
      <c r="T1158" s="14">
        <f>INT((((I1158/60)/60)/24)+DATE(1970,1,1))</f>
        <v>41964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9">
        <f>+E1159/D1159*100</f>
        <v>507.8</v>
      </c>
      <c r="P1159" s="11">
        <f>AVERAGE(E1159/L1159)</f>
        <v>101.56</v>
      </c>
      <c r="Q1159" t="str">
        <f>LEFT(N1159,SEARCH("/",N1159,1)-1)</f>
        <v>technology</v>
      </c>
      <c r="R1159" t="str">
        <f>RIGHT(N1159,LEN(N1159)-SEARCH("/",N1159,1))</f>
        <v>hardware</v>
      </c>
      <c r="S1159" s="14">
        <f>INT((((J1159/60)/60)/24)+DATE(1970,1,1))</f>
        <v>42289</v>
      </c>
      <c r="T1159" s="14">
        <f>INT((((I1159/60)/60)/24)+DATE(1970,1,1))</f>
        <v>42319</v>
      </c>
    </row>
    <row r="1160" spans="1:20" ht="60" x14ac:dyDescent="0.25">
      <c r="A1160">
        <v>2979</v>
      </c>
      <c r="B1160" s="3" t="s">
        <v>2979</v>
      </c>
      <c r="C1160" s="3" t="s">
        <v>7089</v>
      </c>
      <c r="D1160" s="6">
        <v>5000</v>
      </c>
      <c r="E1160" s="6">
        <v>5070</v>
      </c>
      <c r="F1160" t="s">
        <v>8219</v>
      </c>
      <c r="G1160" t="s">
        <v>8224</v>
      </c>
      <c r="H1160" t="s">
        <v>8246</v>
      </c>
      <c r="I1160">
        <v>1420524000</v>
      </c>
      <c r="J1160">
        <v>1419104823</v>
      </c>
      <c r="K1160" t="b">
        <v>0</v>
      </c>
      <c r="L1160">
        <v>46</v>
      </c>
      <c r="M1160" t="b">
        <v>1</v>
      </c>
      <c r="N1160" t="s">
        <v>8271</v>
      </c>
      <c r="O1160" s="9">
        <f>+E1160/D1160*100</f>
        <v>101.4</v>
      </c>
      <c r="P1160" s="11">
        <f>AVERAGE(E1160/L1160)</f>
        <v>110.21739130434783</v>
      </c>
      <c r="Q1160" t="str">
        <f>LEFT(N1160,SEARCH("/",N1160,1)-1)</f>
        <v>theater</v>
      </c>
      <c r="R1160" t="str">
        <f>RIGHT(N1160,LEN(N1160)-SEARCH("/",N1160,1))</f>
        <v>plays</v>
      </c>
      <c r="S1160" s="14">
        <f>INT((((J1160/60)/60)/24)+DATE(1970,1,1))</f>
        <v>41993</v>
      </c>
      <c r="T1160" s="14">
        <f>INT((((I1160/60)/60)/24)+DATE(1970,1,1))</f>
        <v>42010</v>
      </c>
    </row>
    <row r="1161" spans="1:20" ht="60" x14ac:dyDescent="0.25">
      <c r="A1161">
        <v>2798</v>
      </c>
      <c r="B1161" s="3" t="s">
        <v>2798</v>
      </c>
      <c r="C1161" s="3" t="s">
        <v>6908</v>
      </c>
      <c r="D1161" s="6">
        <v>5000</v>
      </c>
      <c r="E1161" s="6">
        <v>5070</v>
      </c>
      <c r="F1161" t="s">
        <v>8219</v>
      </c>
      <c r="G1161" t="s">
        <v>8225</v>
      </c>
      <c r="H1161" t="s">
        <v>8247</v>
      </c>
      <c r="I1161">
        <v>1438358400</v>
      </c>
      <c r="J1161">
        <v>1437063121</v>
      </c>
      <c r="K1161" t="b">
        <v>0</v>
      </c>
      <c r="L1161">
        <v>139</v>
      </c>
      <c r="M1161" t="b">
        <v>1</v>
      </c>
      <c r="N1161" t="s">
        <v>8271</v>
      </c>
      <c r="O1161" s="9">
        <f>+E1161/D1161*100</f>
        <v>101.4</v>
      </c>
      <c r="P1161" s="11">
        <f>AVERAGE(E1161/L1161)</f>
        <v>36.474820143884891</v>
      </c>
      <c r="Q1161" t="str">
        <f>LEFT(N1161,SEARCH("/",N1161,1)-1)</f>
        <v>theater</v>
      </c>
      <c r="R1161" t="str">
        <f>RIGHT(N1161,LEN(N1161)-SEARCH("/",N1161,1))</f>
        <v>plays</v>
      </c>
      <c r="S1161" s="14">
        <f>INT((((J1161/60)/60)/24)+DATE(1970,1,1))</f>
        <v>42201</v>
      </c>
      <c r="T1161" s="14">
        <f>INT((((I1161/60)/60)/24)+DATE(1970,1,1))</f>
        <v>42216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9">
        <f>+E1162/D1162*100</f>
        <v>101.32000000000001</v>
      </c>
      <c r="P1162" s="11">
        <f>AVERAGE(E1162/L1162)</f>
        <v>53.893617021276597</v>
      </c>
      <c r="Q1162" t="str">
        <f>LEFT(N1162,SEARCH("/",N1162,1)-1)</f>
        <v>music</v>
      </c>
      <c r="R1162" t="str">
        <f>RIGHT(N1162,LEN(N1162)-SEARCH("/",N1162,1))</f>
        <v>metal</v>
      </c>
      <c r="S1162" s="14">
        <f>INT((((J1162/60)/60)/24)+DATE(1970,1,1))</f>
        <v>41923</v>
      </c>
      <c r="T1162" s="14">
        <f>INT((((I1162/60)/60)/24)+DATE(1970,1,1))</f>
        <v>41953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9">
        <f>+E1163/D1163*100</f>
        <v>112.36044444444444</v>
      </c>
      <c r="P1163" s="11">
        <f>AVERAGE(E1163/L1163)</f>
        <v>23.963127962085309</v>
      </c>
      <c r="Q1163" t="str">
        <f>LEFT(N1163,SEARCH("/",N1163,1)-1)</f>
        <v>music</v>
      </c>
      <c r="R1163" t="str">
        <f>RIGHT(N1163,LEN(N1163)-SEARCH("/",N1163,1))</f>
        <v>electronic music</v>
      </c>
      <c r="S1163" s="14">
        <f>INT((((J1163/60)/60)/24)+DATE(1970,1,1))</f>
        <v>41249</v>
      </c>
      <c r="T1163" s="14">
        <f>INT((((I1163/60)/60)/24)+DATE(1970,1,1))</f>
        <v>41281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9">
        <f>+E1164/D1164*100</f>
        <v>101.1</v>
      </c>
      <c r="P1164" s="11">
        <f>AVERAGE(E1164/L1164)</f>
        <v>93.611111111111114</v>
      </c>
      <c r="Q1164" t="str">
        <f>LEFT(N1164,SEARCH("/",N1164,1)-1)</f>
        <v>theater</v>
      </c>
      <c r="R1164" t="str">
        <f>RIGHT(N1164,LEN(N1164)-SEARCH("/",N1164,1))</f>
        <v>plays</v>
      </c>
      <c r="S1164" s="14">
        <f>INT((((J1164/60)/60)/24)+DATE(1970,1,1))</f>
        <v>41806</v>
      </c>
      <c r="T1164" s="14">
        <f>INT((((I1164/60)/60)/24)+DATE(1970,1,1))</f>
        <v>41843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9">
        <f>+E1165/D1165*100</f>
        <v>112.26666666666667</v>
      </c>
      <c r="P1165" s="11">
        <f>AVERAGE(E1165/L1165)</f>
        <v>87.103448275862064</v>
      </c>
      <c r="Q1165" t="str">
        <f>LEFT(N1165,SEARCH("/",N1165,1)-1)</f>
        <v>music</v>
      </c>
      <c r="R1165" t="str">
        <f>RIGHT(N1165,LEN(N1165)-SEARCH("/",N1165,1))</f>
        <v>rock</v>
      </c>
      <c r="S1165" s="14">
        <f>INT((((J1165/60)/60)/24)+DATE(1970,1,1))</f>
        <v>41813</v>
      </c>
      <c r="T1165" s="14">
        <f>INT((((I1165/60)/60)/24)+DATE(1970,1,1))</f>
        <v>41844</v>
      </c>
    </row>
    <row r="1166" spans="1:20" ht="60" x14ac:dyDescent="0.25">
      <c r="A1166">
        <v>2053</v>
      </c>
      <c r="B1166" s="3" t="s">
        <v>2054</v>
      </c>
      <c r="C1166" s="3" t="s">
        <v>6163</v>
      </c>
      <c r="D1166" s="6">
        <v>5000</v>
      </c>
      <c r="E1166" s="6">
        <v>5051</v>
      </c>
      <c r="F1166" t="s">
        <v>8219</v>
      </c>
      <c r="G1166" t="s">
        <v>8224</v>
      </c>
      <c r="H1166" t="s">
        <v>8246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8295</v>
      </c>
      <c r="O1166" s="9">
        <f>+E1166/D1166*100</f>
        <v>101.02</v>
      </c>
      <c r="P1166" s="11">
        <f>AVERAGE(E1166/L1166)</f>
        <v>41.743801652892564</v>
      </c>
      <c r="Q1166" t="str">
        <f>LEFT(N1166,SEARCH("/",N1166,1)-1)</f>
        <v>technology</v>
      </c>
      <c r="R1166" t="str">
        <f>RIGHT(N1166,LEN(N1166)-SEARCH("/",N1166,1))</f>
        <v>hardware</v>
      </c>
      <c r="S1166" s="14">
        <f>INT((((J1166/60)/60)/24)+DATE(1970,1,1))</f>
        <v>42303</v>
      </c>
      <c r="T1166" s="14">
        <f>INT((((I1166/60)/60)/24)+DATE(1970,1,1))</f>
        <v>42333</v>
      </c>
    </row>
    <row r="1167" spans="1:20" ht="45" x14ac:dyDescent="0.25">
      <c r="A1167">
        <v>1066</v>
      </c>
      <c r="B1167" s="3" t="s">
        <v>1067</v>
      </c>
      <c r="C1167" s="3" t="s">
        <v>5176</v>
      </c>
      <c r="D1167" s="6">
        <v>150000</v>
      </c>
      <c r="E1167" s="6">
        <v>5051</v>
      </c>
      <c r="F1167" t="s">
        <v>8221</v>
      </c>
      <c r="G1167" t="s">
        <v>8224</v>
      </c>
      <c r="H1167" t="s">
        <v>8246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8282</v>
      </c>
      <c r="O1167" s="9">
        <f>+E1167/D1167*100</f>
        <v>3.3673333333333333</v>
      </c>
      <c r="P1167" s="11">
        <f>AVERAGE(E1167/L1167)</f>
        <v>34.128378378378379</v>
      </c>
      <c r="Q1167" t="str">
        <f>LEFT(N1167,SEARCH("/",N1167,1)-1)</f>
        <v>games</v>
      </c>
      <c r="R1167" t="str">
        <f>RIGHT(N1167,LEN(N1167)-SEARCH("/",N1167,1))</f>
        <v>video games</v>
      </c>
      <c r="S1167" s="14">
        <f>INT((((J1167/60)/60)/24)+DATE(1970,1,1))</f>
        <v>41445</v>
      </c>
      <c r="T1167" s="14">
        <f>INT((((I1167/60)/60)/24)+DATE(1970,1,1))</f>
        <v>41490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9">
        <f>+E1168/D1168*100</f>
        <v>101.0154</v>
      </c>
      <c r="P1168" s="11">
        <f>AVERAGE(E1168/L1168)</f>
        <v>55.502967032967035</v>
      </c>
      <c r="Q1168" t="str">
        <f>LEFT(N1168,SEARCH("/",N1168,1)-1)</f>
        <v>theater</v>
      </c>
      <c r="R1168" t="str">
        <f>RIGHT(N1168,LEN(N1168)-SEARCH("/",N1168,1))</f>
        <v>musical</v>
      </c>
      <c r="S1168" s="14">
        <f>INT((((J1168/60)/60)/24)+DATE(1970,1,1))</f>
        <v>41739</v>
      </c>
      <c r="T1168" s="14">
        <f>INT((((I1168/60)/60)/24)+DATE(1970,1,1))</f>
        <v>41764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9">
        <f>+E1169/D1169*100</f>
        <v>126.25</v>
      </c>
      <c r="P1169" s="11">
        <f>AVERAGE(E1169/L1169)</f>
        <v>53.723404255319146</v>
      </c>
      <c r="Q1169" t="str">
        <f>LEFT(N1169,SEARCH("/",N1169,1)-1)</f>
        <v>theater</v>
      </c>
      <c r="R1169" t="str">
        <f>RIGHT(N1169,LEN(N1169)-SEARCH("/",N1169,1))</f>
        <v>plays</v>
      </c>
      <c r="S1169" s="14">
        <f>INT((((J1169/60)/60)/24)+DATE(1970,1,1))</f>
        <v>41829</v>
      </c>
      <c r="T1169" s="14">
        <f>INT((((I1169/60)/60)/24)+DATE(1970,1,1))</f>
        <v>41859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9">
        <f>+E1170/D1170*100</f>
        <v>100.93039999999999</v>
      </c>
      <c r="P1170" s="11">
        <f>AVERAGE(E1170/L1170)</f>
        <v>109.70695652173914</v>
      </c>
      <c r="Q1170" t="str">
        <f>LEFT(N1170,SEARCH("/",N1170,1)-1)</f>
        <v>music</v>
      </c>
      <c r="R1170" t="str">
        <f>RIGHT(N1170,LEN(N1170)-SEARCH("/",N1170,1))</f>
        <v>rock</v>
      </c>
      <c r="S1170" s="14">
        <f>INT((((J1170/60)/60)/24)+DATE(1970,1,1))</f>
        <v>41524</v>
      </c>
      <c r="T1170" s="14">
        <f>INT((((I1170/60)/60)/24)+DATE(1970,1,1))</f>
        <v>41554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9">
        <f>+E1171/D1171*100</f>
        <v>126.125</v>
      </c>
      <c r="P1171" s="11">
        <f>AVERAGE(E1171/L1171)</f>
        <v>84.083333333333329</v>
      </c>
      <c r="Q1171" t="str">
        <f>LEFT(N1171,SEARCH("/",N1171,1)-1)</f>
        <v>music</v>
      </c>
      <c r="R1171" t="str">
        <f>RIGHT(N1171,LEN(N1171)-SEARCH("/",N1171,1))</f>
        <v>classical music</v>
      </c>
      <c r="S1171" s="14">
        <f>INT((((J1171/60)/60)/24)+DATE(1970,1,1))</f>
        <v>41107</v>
      </c>
      <c r="T1171" s="14">
        <f>INT((((I1171/60)/60)/24)+DATE(1970,1,1))</f>
        <v>41137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9">
        <f>+E1172/D1172*100</f>
        <v>100.82</v>
      </c>
      <c r="P1172" s="11">
        <f>AVERAGE(E1172/L1172)</f>
        <v>88.438596491228068</v>
      </c>
      <c r="Q1172" t="str">
        <f>LEFT(N1172,SEARCH("/",N1172,1)-1)</f>
        <v>music</v>
      </c>
      <c r="R1172" t="str">
        <f>RIGHT(N1172,LEN(N1172)-SEARCH("/",N1172,1))</f>
        <v>classical music</v>
      </c>
      <c r="S1172" s="14">
        <f>INT((((J1172/60)/60)/24)+DATE(1970,1,1))</f>
        <v>41068</v>
      </c>
      <c r="T1172" s="14">
        <f>INT((((I1172/60)/60)/24)+DATE(1970,1,1))</f>
        <v>41098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9">
        <f>+E1173/D1173*100</f>
        <v>100.8</v>
      </c>
      <c r="P1173" s="11">
        <f>AVERAGE(E1173/L1173)</f>
        <v>114.54545454545455</v>
      </c>
      <c r="Q1173" t="str">
        <f>LEFT(N1173,SEARCH("/",N1173,1)-1)</f>
        <v>theater</v>
      </c>
      <c r="R1173" t="str">
        <f>RIGHT(N1173,LEN(N1173)-SEARCH("/",N1173,1))</f>
        <v>plays</v>
      </c>
      <c r="S1173" s="14">
        <f>INT((((J1173/60)/60)/24)+DATE(1970,1,1))</f>
        <v>41927</v>
      </c>
      <c r="T1173" s="14">
        <f>INT((((I1173/60)/60)/24)+DATE(1970,1,1))</f>
        <v>41948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9">
        <f>+E1174/D1174*100</f>
        <v>100.71379999999999</v>
      </c>
      <c r="P1174" s="11">
        <f>AVERAGE(E1174/L1174)</f>
        <v>25.692295918367346</v>
      </c>
      <c r="Q1174" t="str">
        <f>LEFT(N1174,SEARCH("/",N1174,1)-1)</f>
        <v>theater</v>
      </c>
      <c r="R1174" t="str">
        <f>RIGHT(N1174,LEN(N1174)-SEARCH("/",N1174,1))</f>
        <v>plays</v>
      </c>
      <c r="S1174" s="14">
        <f>INT((((J1174/60)/60)/24)+DATE(1970,1,1))</f>
        <v>41827</v>
      </c>
      <c r="T1174" s="14">
        <f>INT((((I1174/60)/60)/24)+DATE(1970,1,1))</f>
        <v>41857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9">
        <f>+E1175/D1175*100</f>
        <v>100.49999999999999</v>
      </c>
      <c r="P1175" s="11">
        <f>AVERAGE(E1175/L1175)</f>
        <v>186.11111111111111</v>
      </c>
      <c r="Q1175" t="str">
        <f>LEFT(N1175,SEARCH("/",N1175,1)-1)</f>
        <v>film &amp; video</v>
      </c>
      <c r="R1175" t="str">
        <f>RIGHT(N1175,LEN(N1175)-SEARCH("/",N1175,1))</f>
        <v>shorts</v>
      </c>
      <c r="S1175" s="14">
        <f>INT((((J1175/60)/60)/24)+DATE(1970,1,1))</f>
        <v>40987</v>
      </c>
      <c r="T1175" s="14">
        <f>INT((((I1175/60)/60)/24)+DATE(1970,1,1))</f>
        <v>41001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9">
        <f>+E1176/D1176*100</f>
        <v>100.47999999999999</v>
      </c>
      <c r="P1176" s="11">
        <f>AVERAGE(E1176/L1176)</f>
        <v>122.53658536585365</v>
      </c>
      <c r="Q1176" t="str">
        <f>LEFT(N1176,SEARCH("/",N1176,1)-1)</f>
        <v>theater</v>
      </c>
      <c r="R1176" t="str">
        <f>RIGHT(N1176,LEN(N1176)-SEARCH("/",N1176,1))</f>
        <v>plays</v>
      </c>
      <c r="S1176" s="14">
        <f>INT((((J1176/60)/60)/24)+DATE(1970,1,1))</f>
        <v>41982</v>
      </c>
      <c r="T1176" s="14">
        <f>INT((((I1176/60)/60)/24)+DATE(1970,1,1))</f>
        <v>42012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9">
        <f>+E1177/D1177*100</f>
        <v>100.32000000000001</v>
      </c>
      <c r="P1177" s="11">
        <f>AVERAGE(E1177/L1177)</f>
        <v>79.61904761904762</v>
      </c>
      <c r="Q1177" t="str">
        <f>LEFT(N1177,SEARCH("/",N1177,1)-1)</f>
        <v>theater</v>
      </c>
      <c r="R1177" t="str">
        <f>RIGHT(N1177,LEN(N1177)-SEARCH("/",N1177,1))</f>
        <v>plays</v>
      </c>
      <c r="S1177" s="14">
        <f>INT((((J1177/60)/60)/24)+DATE(1970,1,1))</f>
        <v>41827</v>
      </c>
      <c r="T1177" s="14">
        <f>INT((((I1177/60)/60)/24)+DATE(1970,1,1))</f>
        <v>41854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9">
        <f>+E1178/D1178*100</f>
        <v>100.245</v>
      </c>
      <c r="P1178" s="11">
        <f>AVERAGE(E1178/L1178)</f>
        <v>200.49</v>
      </c>
      <c r="Q1178" t="str">
        <f>LEFT(N1178,SEARCH("/",N1178,1)-1)</f>
        <v>theater</v>
      </c>
      <c r="R1178" t="str">
        <f>RIGHT(N1178,LEN(N1178)-SEARCH("/",N1178,1))</f>
        <v>plays</v>
      </c>
      <c r="S1178" s="14">
        <f>INT((((J1178/60)/60)/24)+DATE(1970,1,1))</f>
        <v>41787</v>
      </c>
      <c r="T1178" s="14">
        <f>INT((((I1178/60)/60)/24)+DATE(1970,1,1))</f>
        <v>41817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9">
        <f>+E1179/D1179*100</f>
        <v>10.02</v>
      </c>
      <c r="P1179" s="11">
        <f>AVERAGE(E1179/L1179)</f>
        <v>178.92857142857142</v>
      </c>
      <c r="Q1179" t="str">
        <f>LEFT(N1179,SEARCH("/",N1179,1)-1)</f>
        <v>technology</v>
      </c>
      <c r="R1179" t="str">
        <f>RIGHT(N1179,LEN(N1179)-SEARCH("/",N1179,1))</f>
        <v>wearables</v>
      </c>
      <c r="S1179" s="14">
        <f>INT((((J1179/60)/60)/24)+DATE(1970,1,1))</f>
        <v>42632</v>
      </c>
      <c r="T1179" s="14">
        <f>INT((((I1179/60)/60)/24)+DATE(1970,1,1))</f>
        <v>42672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9">
        <f>+E1180/D1180*100</f>
        <v>100.05999999999999</v>
      </c>
      <c r="P1180" s="11">
        <f>AVERAGE(E1180/L1180)</f>
        <v>68.534246575342465</v>
      </c>
      <c r="Q1180" t="str">
        <f>LEFT(N1180,SEARCH("/",N1180,1)-1)</f>
        <v>theater</v>
      </c>
      <c r="R1180" t="str">
        <f>RIGHT(N1180,LEN(N1180)-SEARCH("/",N1180,1))</f>
        <v>plays</v>
      </c>
      <c r="S1180" s="14">
        <f>INT((((J1180/60)/60)/24)+DATE(1970,1,1))</f>
        <v>41902</v>
      </c>
      <c r="T1180" s="14">
        <f>INT((((I1180/60)/60)/24)+DATE(1970,1,1))</f>
        <v>41932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9">
        <f>+E1181/D1181*100</f>
        <v>100.02</v>
      </c>
      <c r="P1181" s="11">
        <f>AVERAGE(E1181/L1181)</f>
        <v>178.60714285714286</v>
      </c>
      <c r="Q1181" t="str">
        <f>LEFT(N1181,SEARCH("/",N1181,1)-1)</f>
        <v>music</v>
      </c>
      <c r="R1181" t="str">
        <f>RIGHT(N1181,LEN(N1181)-SEARCH("/",N1181,1))</f>
        <v>rock</v>
      </c>
      <c r="S1181" s="14">
        <f>INT((((J1181/60)/60)/24)+DATE(1970,1,1))</f>
        <v>40996</v>
      </c>
      <c r="T1181" s="14">
        <f>INT((((I1181/60)/60)/24)+DATE(1970,1,1))</f>
        <v>41026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9">
        <f>+E1182/D1182*100</f>
        <v>100.00360000000002</v>
      </c>
      <c r="P1182" s="11">
        <f>AVERAGE(E1182/L1182)</f>
        <v>131.58368421052631</v>
      </c>
      <c r="Q1182" t="str">
        <f>LEFT(N1182,SEARCH("/",N1182,1)-1)</f>
        <v>music</v>
      </c>
      <c r="R1182" t="str">
        <f>RIGHT(N1182,LEN(N1182)-SEARCH("/",N1182,1))</f>
        <v>indie rock</v>
      </c>
      <c r="S1182" s="14">
        <f>INT((((J1182/60)/60)/24)+DATE(1970,1,1))</f>
        <v>40417</v>
      </c>
      <c r="T1182" s="14">
        <f>INT((((I1182/60)/60)/24)+DATE(1970,1,1))</f>
        <v>40462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8266</v>
      </c>
      <c r="O1183" s="9">
        <f>+E1183/D1183*100</f>
        <v>100</v>
      </c>
      <c r="P1183" s="11">
        <f>AVERAGE(E1183/L1183)</f>
        <v>192.30769230769232</v>
      </c>
      <c r="Q1183" t="str">
        <f>LEFT(N1183,SEARCH("/",N1183,1)-1)</f>
        <v>film &amp; video</v>
      </c>
      <c r="R1183" t="str">
        <f>RIGHT(N1183,LEN(N1183)-SEARCH("/",N1183,1))</f>
        <v>shorts</v>
      </c>
      <c r="S1183" s="14">
        <f>INT((((J1183/60)/60)/24)+DATE(1970,1,1))</f>
        <v>41197</v>
      </c>
      <c r="T1183" s="14">
        <f>INT((((I1183/60)/60)/24)+DATE(1970,1,1))</f>
        <v>41217</v>
      </c>
    </row>
    <row r="1184" spans="1:20" ht="60" x14ac:dyDescent="0.25">
      <c r="A1184">
        <v>2522</v>
      </c>
      <c r="B1184" s="3" t="s">
        <v>2522</v>
      </c>
      <c r="C1184" s="3" t="s">
        <v>6632</v>
      </c>
      <c r="D1184" s="6">
        <v>5000</v>
      </c>
      <c r="E1184" s="6">
        <v>5000</v>
      </c>
      <c r="F1184" t="s">
        <v>8219</v>
      </c>
      <c r="G1184" t="s">
        <v>8224</v>
      </c>
      <c r="H1184" t="s">
        <v>8246</v>
      </c>
      <c r="I1184">
        <v>1461336720</v>
      </c>
      <c r="J1184">
        <v>1459431960</v>
      </c>
      <c r="K1184" t="b">
        <v>0</v>
      </c>
      <c r="L1184">
        <v>27</v>
      </c>
      <c r="M1184" t="b">
        <v>1</v>
      </c>
      <c r="N1184" t="s">
        <v>8300</v>
      </c>
      <c r="O1184" s="9">
        <f>+E1184/D1184*100</f>
        <v>100</v>
      </c>
      <c r="P1184" s="11">
        <f>AVERAGE(E1184/L1184)</f>
        <v>185.18518518518519</v>
      </c>
      <c r="Q1184" t="str">
        <f>LEFT(N1184,SEARCH("/",N1184,1)-1)</f>
        <v>music</v>
      </c>
      <c r="R1184" t="str">
        <f>RIGHT(N1184,LEN(N1184)-SEARCH("/",N1184,1))</f>
        <v>classical music</v>
      </c>
      <c r="S1184" s="14">
        <f>INT((((J1184/60)/60)/24)+DATE(1970,1,1))</f>
        <v>42460</v>
      </c>
      <c r="T1184" s="14">
        <f>INT((((I1184/60)/60)/24)+DATE(1970,1,1))</f>
        <v>42482</v>
      </c>
    </row>
    <row r="1185" spans="1:20" ht="60" x14ac:dyDescent="0.25">
      <c r="A1185">
        <v>3828</v>
      </c>
      <c r="B1185" s="3" t="s">
        <v>3825</v>
      </c>
      <c r="C1185" s="3" t="s">
        <v>7937</v>
      </c>
      <c r="D1185" s="6">
        <v>5000</v>
      </c>
      <c r="E1185" s="6">
        <v>5000</v>
      </c>
      <c r="F1185" t="s">
        <v>8219</v>
      </c>
      <c r="G1185" t="s">
        <v>8224</v>
      </c>
      <c r="H1185" t="s">
        <v>8246</v>
      </c>
      <c r="I1185">
        <v>1420033187</v>
      </c>
      <c r="J1185">
        <v>1414845587</v>
      </c>
      <c r="K1185" t="b">
        <v>0</v>
      </c>
      <c r="L1185">
        <v>28</v>
      </c>
      <c r="M1185" t="b">
        <v>1</v>
      </c>
      <c r="N1185" t="s">
        <v>8271</v>
      </c>
      <c r="O1185" s="9">
        <f>+E1185/D1185*100</f>
        <v>100</v>
      </c>
      <c r="P1185" s="11">
        <f>AVERAGE(E1185/L1185)</f>
        <v>178.57142857142858</v>
      </c>
      <c r="Q1185" t="str">
        <f>LEFT(N1185,SEARCH("/",N1185,1)-1)</f>
        <v>theater</v>
      </c>
      <c r="R1185" t="str">
        <f>RIGHT(N1185,LEN(N1185)-SEARCH("/",N1185,1))</f>
        <v>plays</v>
      </c>
      <c r="S1185" s="14">
        <f>INT((((J1185/60)/60)/24)+DATE(1970,1,1))</f>
        <v>41944</v>
      </c>
      <c r="T1185" s="14">
        <f>INT((((I1185/60)/60)/24)+DATE(1970,1,1))</f>
        <v>42004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8305</v>
      </c>
      <c r="O1186" s="9">
        <f>+E1186/D1186*100</f>
        <v>100</v>
      </c>
      <c r="P1186" s="11">
        <f>AVERAGE(E1186/L1186)</f>
        <v>64.935064935064929</v>
      </c>
      <c r="Q1186" t="str">
        <f>LEFT(N1186,SEARCH("/",N1186,1)-1)</f>
        <v>theater</v>
      </c>
      <c r="R1186" t="str">
        <f>RIGHT(N1186,LEN(N1186)-SEARCH("/",N1186,1))</f>
        <v>musical</v>
      </c>
      <c r="S1186" s="14">
        <f>INT((((J1186/60)/60)/24)+DATE(1970,1,1))</f>
        <v>42065</v>
      </c>
      <c r="T1186" s="14">
        <f>INT((((I1186/60)/60)/24)+DATE(1970,1,1))</f>
        <v>42095</v>
      </c>
    </row>
    <row r="1187" spans="1:20" ht="90" x14ac:dyDescent="0.25">
      <c r="A1187">
        <v>294</v>
      </c>
      <c r="B1187" s="3" t="s">
        <v>295</v>
      </c>
      <c r="C1187" s="3" t="s">
        <v>4404</v>
      </c>
      <c r="D1187" s="6">
        <v>5000</v>
      </c>
      <c r="E1187" s="6">
        <v>5000</v>
      </c>
      <c r="F1187" t="s">
        <v>8219</v>
      </c>
      <c r="G1187" t="s">
        <v>8224</v>
      </c>
      <c r="H1187" t="s">
        <v>8246</v>
      </c>
      <c r="I1187">
        <v>1279555200</v>
      </c>
      <c r="J1187">
        <v>1276480894</v>
      </c>
      <c r="K1187" t="b">
        <v>1</v>
      </c>
      <c r="L1187">
        <v>50</v>
      </c>
      <c r="M1187" t="b">
        <v>1</v>
      </c>
      <c r="N1187" t="s">
        <v>8269</v>
      </c>
      <c r="O1187" s="9">
        <f>+E1187/D1187*100</f>
        <v>100</v>
      </c>
      <c r="P1187" s="11">
        <f>AVERAGE(E1187/L1187)</f>
        <v>100</v>
      </c>
      <c r="Q1187" t="str">
        <f>LEFT(N1187,SEARCH("/",N1187,1)-1)</f>
        <v>film &amp; video</v>
      </c>
      <c r="R1187" t="str">
        <f>RIGHT(N1187,LEN(N1187)-SEARCH("/",N1187,1))</f>
        <v>documentary</v>
      </c>
      <c r="S1187" s="14">
        <f>INT((((J1187/60)/60)/24)+DATE(1970,1,1))</f>
        <v>40343</v>
      </c>
      <c r="T1187" s="14">
        <f>INT((((I1187/60)/60)/24)+DATE(1970,1,1))</f>
        <v>40378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9">
        <f>+E1188/D1188*100</f>
        <v>107.65217391304347</v>
      </c>
      <c r="P1188" s="11">
        <f>AVERAGE(E1188/L1188)</f>
        <v>65.15789473684211</v>
      </c>
      <c r="Q1188" t="str">
        <f>LEFT(N1188,SEARCH("/",N1188,1)-1)</f>
        <v>music</v>
      </c>
      <c r="R1188" t="str">
        <f>RIGHT(N1188,LEN(N1188)-SEARCH("/",N1188,1))</f>
        <v>electronic music</v>
      </c>
      <c r="S1188" s="14">
        <f>INT((((J1188/60)/60)/24)+DATE(1970,1,1))</f>
        <v>42016</v>
      </c>
      <c r="T1188" s="14">
        <f>INT((((I1188/60)/60)/24)+DATE(1970,1,1))</f>
        <v>42046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9">
        <f>+E1189/D1189*100</f>
        <v>19.759999999999998</v>
      </c>
      <c r="P1189" s="11">
        <f>AVERAGE(E1189/L1189)</f>
        <v>308.75</v>
      </c>
      <c r="Q1189" t="str">
        <f>LEFT(N1189,SEARCH("/",N1189,1)-1)</f>
        <v>technology</v>
      </c>
      <c r="R1189" t="str">
        <f>RIGHT(N1189,LEN(N1189)-SEARCH("/",N1189,1))</f>
        <v>wearables</v>
      </c>
      <c r="S1189" s="14">
        <f>INT((((J1189/60)/60)/24)+DATE(1970,1,1))</f>
        <v>42313</v>
      </c>
      <c r="T1189" s="14">
        <f>INT((((I1189/60)/60)/24)+DATE(1970,1,1))</f>
        <v>42343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9">
        <f>+E1190/D1190*100</f>
        <v>14.111428571428572</v>
      </c>
      <c r="P1190" s="11">
        <f>AVERAGE(E1190/L1190)</f>
        <v>129.97368421052633</v>
      </c>
      <c r="Q1190" t="str">
        <f>LEFT(N1190,SEARCH("/",N1190,1)-1)</f>
        <v>technology</v>
      </c>
      <c r="R1190" t="str">
        <f>RIGHT(N1190,LEN(N1190)-SEARCH("/",N1190,1))</f>
        <v>gadgets</v>
      </c>
      <c r="S1190" s="14">
        <f>INT((((J1190/60)/60)/24)+DATE(1970,1,1))</f>
        <v>41905</v>
      </c>
      <c r="T1190" s="14">
        <f>INT((((I1190/60)/60)/24)+DATE(1970,1,1))</f>
        <v>41935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9">
        <f>+E1191/D1191*100</f>
        <v>109.66666666666667</v>
      </c>
      <c r="P1191" s="11">
        <f>AVERAGE(E1191/L1191)</f>
        <v>94.90384615384616</v>
      </c>
      <c r="Q1191" t="str">
        <f>LEFT(N1191,SEARCH("/",N1191,1)-1)</f>
        <v>theater</v>
      </c>
      <c r="R1191" t="str">
        <f>RIGHT(N1191,LEN(N1191)-SEARCH("/",N1191,1))</f>
        <v>musical</v>
      </c>
      <c r="S1191" s="14">
        <f>INT((((J1191/60)/60)/24)+DATE(1970,1,1))</f>
        <v>41865</v>
      </c>
      <c r="T1191" s="14">
        <f>INT((((I1191/60)/60)/24)+DATE(1970,1,1))</f>
        <v>41890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9">
        <f>+E1192/D1192*100</f>
        <v>9.84</v>
      </c>
      <c r="P1192" s="11">
        <f>AVERAGE(E1192/L1192)</f>
        <v>54.666666666666664</v>
      </c>
      <c r="Q1192" t="str">
        <f>LEFT(N1192,SEARCH("/",N1192,1)-1)</f>
        <v>technology</v>
      </c>
      <c r="R1192" t="str">
        <f>RIGHT(N1192,LEN(N1192)-SEARCH("/",N1192,1))</f>
        <v>wearables</v>
      </c>
      <c r="S1192" s="14">
        <f>INT((((J1192/60)/60)/24)+DATE(1970,1,1))</f>
        <v>42626</v>
      </c>
      <c r="T1192" s="14">
        <f>INT((((I1192/60)/60)/24)+DATE(1970,1,1))</f>
        <v>42656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9">
        <f>+E1193/D1193*100</f>
        <v>2.230268181818182</v>
      </c>
      <c r="P1193" s="11">
        <f>AVERAGE(E1193/L1193)</f>
        <v>39.569274193548388</v>
      </c>
      <c r="Q1193" t="str">
        <f>LEFT(N1193,SEARCH("/",N1193,1)-1)</f>
        <v>film &amp; video</v>
      </c>
      <c r="R1193" t="str">
        <f>RIGHT(N1193,LEN(N1193)-SEARCH("/",N1193,1))</f>
        <v>animation</v>
      </c>
      <c r="S1193" s="14">
        <f>INT((((J1193/60)/60)/24)+DATE(1970,1,1))</f>
        <v>41757</v>
      </c>
      <c r="T1193" s="14">
        <f>INT((((I1193/60)/60)/24)+DATE(1970,1,1))</f>
        <v>41793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9">
        <f>+E1194/D1194*100</f>
        <v>100</v>
      </c>
      <c r="P1194" s="11">
        <f>AVERAGE(E1194/L1194)</f>
        <v>148.4848484848485</v>
      </c>
      <c r="Q1194" t="str">
        <f>LEFT(N1194,SEARCH("/",N1194,1)-1)</f>
        <v>theater</v>
      </c>
      <c r="R1194" t="str">
        <f>RIGHT(N1194,LEN(N1194)-SEARCH("/",N1194,1))</f>
        <v>plays</v>
      </c>
      <c r="S1194" s="14">
        <f>INT((((J1194/60)/60)/24)+DATE(1970,1,1))</f>
        <v>42062</v>
      </c>
      <c r="T1194" s="14">
        <f>INT((((I1194/60)/60)/24)+DATE(1970,1,1))</f>
        <v>42083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9">
        <f>+E1195/D1195*100</f>
        <v>195.6</v>
      </c>
      <c r="P1195" s="11">
        <f>AVERAGE(E1195/L1195)</f>
        <v>40.75</v>
      </c>
      <c r="Q1195" t="str">
        <f>LEFT(N1195,SEARCH("/",N1195,1)-1)</f>
        <v>music</v>
      </c>
      <c r="R1195" t="str">
        <f>RIGHT(N1195,LEN(N1195)-SEARCH("/",N1195,1))</f>
        <v>electronic music</v>
      </c>
      <c r="S1195" s="14">
        <f>INT((((J1195/60)/60)/24)+DATE(1970,1,1))</f>
        <v>41716</v>
      </c>
      <c r="T1195" s="14">
        <f>INT((((I1195/60)/60)/24)+DATE(1970,1,1))</f>
        <v>41739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9">
        <f>+E1196/D1196*100</f>
        <v>32.56</v>
      </c>
      <c r="P1196" s="11">
        <f>AVERAGE(E1196/L1196)</f>
        <v>88.8</v>
      </c>
      <c r="Q1196" t="str">
        <f>LEFT(N1196,SEARCH("/",N1196,1)-1)</f>
        <v>film &amp; video</v>
      </c>
      <c r="R1196" t="str">
        <f>RIGHT(N1196,LEN(N1196)-SEARCH("/",N1196,1))</f>
        <v>animation</v>
      </c>
      <c r="S1196" s="14">
        <f>INT((((J1196/60)/60)/24)+DATE(1970,1,1))</f>
        <v>41904</v>
      </c>
      <c r="T1196" s="14">
        <f>INT((((I1196/60)/60)/24)+DATE(1970,1,1))</f>
        <v>41964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9">
        <f>+E1197/D1197*100</f>
        <v>105.81826105905425</v>
      </c>
      <c r="P1197" s="11">
        <f>AVERAGE(E1197/L1197)</f>
        <v>64.74666666666667</v>
      </c>
      <c r="Q1197" t="str">
        <f>LEFT(N1197,SEARCH("/",N1197,1)-1)</f>
        <v>games</v>
      </c>
      <c r="R1197" t="str">
        <f>RIGHT(N1197,LEN(N1197)-SEARCH("/",N1197,1))</f>
        <v>tabletop games</v>
      </c>
      <c r="S1197" s="14">
        <f>INT((((J1197/60)/60)/24)+DATE(1970,1,1))</f>
        <v>41614</v>
      </c>
      <c r="T1197" s="14">
        <f>INT((((I1197/60)/60)/24)+DATE(1970,1,1))</f>
        <v>41644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9">
        <f>+E1198/D1198*100</f>
        <v>20.220833333333331</v>
      </c>
      <c r="P1198" s="11">
        <f>AVERAGE(E1198/L1198)</f>
        <v>44.935185185185183</v>
      </c>
      <c r="Q1198" t="str">
        <f>LEFT(N1198,SEARCH("/",N1198,1)-1)</f>
        <v>photography</v>
      </c>
      <c r="R1198" t="str">
        <f>RIGHT(N1198,LEN(N1198)-SEARCH("/",N1198,1))</f>
        <v>photobooks</v>
      </c>
      <c r="S1198" s="14">
        <f>INT((((J1198/60)/60)/24)+DATE(1970,1,1))</f>
        <v>41897</v>
      </c>
      <c r="T1198" s="14">
        <f>INT((((I1198/60)/60)/24)+DATE(1970,1,1))</f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9">
        <f>+E1199/D1199*100</f>
        <v>109.68181818181819</v>
      </c>
      <c r="P1199" s="11">
        <f>AVERAGE(E1199/L1199)</f>
        <v>74.246153846153845</v>
      </c>
      <c r="Q1199" t="str">
        <f>LEFT(N1199,SEARCH("/",N1199,1)-1)</f>
        <v>music</v>
      </c>
      <c r="R1199" t="str">
        <f>RIGHT(N1199,LEN(N1199)-SEARCH("/",N1199,1))</f>
        <v>rock</v>
      </c>
      <c r="S1199" s="14">
        <f>INT((((J1199/60)/60)/24)+DATE(1970,1,1))</f>
        <v>42526</v>
      </c>
      <c r="T1199" s="14">
        <f>INT((((I1199/60)/60)/24)+DATE(1970,1,1))</f>
        <v>42556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9">
        <f>+E1200/D1200*100</f>
        <v>137.65714285714284</v>
      </c>
      <c r="P1200" s="11">
        <f>AVERAGE(E1200/L1200)</f>
        <v>34.170212765957444</v>
      </c>
      <c r="Q1200" t="str">
        <f>LEFT(N1200,SEARCH("/",N1200,1)-1)</f>
        <v>music</v>
      </c>
      <c r="R1200" t="str">
        <f>RIGHT(N1200,LEN(N1200)-SEARCH("/",N1200,1))</f>
        <v>rock</v>
      </c>
      <c r="S1200" s="14">
        <f>INT((((J1200/60)/60)/24)+DATE(1970,1,1))</f>
        <v>41543</v>
      </c>
      <c r="T1200" s="14">
        <f>INT((((I1200/60)/60)/24)+DATE(1970,1,1))</f>
        <v>41571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9">
        <f>+E1201/D1201*100</f>
        <v>320.26666666666665</v>
      </c>
      <c r="P1201" s="11">
        <f>AVERAGE(E1201/L1201)</f>
        <v>24.762886597938145</v>
      </c>
      <c r="Q1201" t="str">
        <f>LEFT(N1201,SEARCH("/",N1201,1)-1)</f>
        <v>games</v>
      </c>
      <c r="R1201" t="str">
        <f>RIGHT(N1201,LEN(N1201)-SEARCH("/",N1201,1))</f>
        <v>tabletop games</v>
      </c>
      <c r="S1201" s="14">
        <f>INT((((J1201/60)/60)/24)+DATE(1970,1,1))</f>
        <v>42469</v>
      </c>
      <c r="T1201" s="14">
        <f>INT((((I1201/60)/60)/24)+DATE(1970,1,1))</f>
        <v>42487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9">
        <f>+E1202/D1202*100</f>
        <v>106.68444444444445</v>
      </c>
      <c r="P1202" s="11">
        <f>AVERAGE(E1202/L1202)</f>
        <v>28.576190476190476</v>
      </c>
      <c r="Q1202" t="str">
        <f>LEFT(N1202,SEARCH("/",N1202,1)-1)</f>
        <v>film &amp; video</v>
      </c>
      <c r="R1202" t="str">
        <f>RIGHT(N1202,LEN(N1202)-SEARCH("/",N1202,1))</f>
        <v>documentary</v>
      </c>
      <c r="S1202" s="14">
        <f>INT((((J1202/60)/60)/24)+DATE(1970,1,1))</f>
        <v>40526</v>
      </c>
      <c r="T1202" s="14">
        <f>INT((((I1202/60)/60)/24)+DATE(1970,1,1))</f>
        <v>40576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9">
        <f>+E1203/D1203*100</f>
        <v>119.9</v>
      </c>
      <c r="P1203" s="11">
        <f>AVERAGE(E1203/L1203)</f>
        <v>41.704347826086959</v>
      </c>
      <c r="Q1203" t="str">
        <f>LEFT(N1203,SEARCH("/",N1203,1)-1)</f>
        <v>music</v>
      </c>
      <c r="R1203" t="str">
        <f>RIGHT(N1203,LEN(N1203)-SEARCH("/",N1203,1))</f>
        <v>metal</v>
      </c>
      <c r="S1203" s="14">
        <f>INT((((J1203/60)/60)/24)+DATE(1970,1,1))</f>
        <v>42051</v>
      </c>
      <c r="T1203" s="14">
        <f>INT((((I1203/60)/60)/24)+DATE(1970,1,1))</f>
        <v>42079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9">
        <f>+E1204/D1204*100</f>
        <v>114.16238095238094</v>
      </c>
      <c r="P1204" s="11">
        <f>AVERAGE(E1204/L1204)</f>
        <v>77.335806451612896</v>
      </c>
      <c r="Q1204" t="str">
        <f>LEFT(N1204,SEARCH("/",N1204,1)-1)</f>
        <v>theater</v>
      </c>
      <c r="R1204" t="str">
        <f>RIGHT(N1204,LEN(N1204)-SEARCH("/",N1204,1))</f>
        <v>plays</v>
      </c>
      <c r="S1204" s="14">
        <f>INT((((J1204/60)/60)/24)+DATE(1970,1,1))</f>
        <v>41375</v>
      </c>
      <c r="T1204" s="14">
        <f>INT((((I1204/60)/60)/24)+DATE(1970,1,1))</f>
        <v>41400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9">
        <f>+E1205/D1205*100</f>
        <v>119.6</v>
      </c>
      <c r="P1205" s="11">
        <f>AVERAGE(E1205/L1205)</f>
        <v>159.46666666666667</v>
      </c>
      <c r="Q1205" t="str">
        <f>LEFT(N1205,SEARCH("/",N1205,1)-1)</f>
        <v>theater</v>
      </c>
      <c r="R1205" t="str">
        <f>RIGHT(N1205,LEN(N1205)-SEARCH("/",N1205,1))</f>
        <v>plays</v>
      </c>
      <c r="S1205" s="14">
        <f>INT((((J1205/60)/60)/24)+DATE(1970,1,1))</f>
        <v>42089</v>
      </c>
      <c r="T1205" s="14">
        <f>INT((((I1205/60)/60)/24)+DATE(1970,1,1))</f>
        <v>42117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9">
        <f>+E1206/D1206*100</f>
        <v>237.15</v>
      </c>
      <c r="P1206" s="11">
        <f>AVERAGE(E1206/L1206)</f>
        <v>36.206106870229007</v>
      </c>
      <c r="Q1206" t="str">
        <f>LEFT(N1206,SEARCH("/",N1206,1)-1)</f>
        <v>music</v>
      </c>
      <c r="R1206" t="str">
        <f>RIGHT(N1206,LEN(N1206)-SEARCH("/",N1206,1))</f>
        <v>electronic music</v>
      </c>
      <c r="S1206" s="14">
        <f>INT((((J1206/60)/60)/24)+DATE(1970,1,1))</f>
        <v>42145</v>
      </c>
      <c r="T1206" s="14">
        <f>INT((((I1206/60)/60)/24)+DATE(1970,1,1))</f>
        <v>42175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9">
        <f>+E1207/D1207*100</f>
        <v>3.1413333333333333</v>
      </c>
      <c r="P1207" s="11">
        <f>AVERAGE(E1207/L1207)</f>
        <v>81.241379310344826</v>
      </c>
      <c r="Q1207" t="str">
        <f>LEFT(N1207,SEARCH("/",N1207,1)-1)</f>
        <v>film &amp; video</v>
      </c>
      <c r="R1207" t="str">
        <f>RIGHT(N1207,LEN(N1207)-SEARCH("/",N1207,1))</f>
        <v>science fiction</v>
      </c>
      <c r="S1207" s="14">
        <f>INT((((J1207/60)/60)/24)+DATE(1970,1,1))</f>
        <v>42186</v>
      </c>
      <c r="T1207" s="14">
        <f>INT((((I1207/60)/60)/24)+DATE(1970,1,1))</f>
        <v>42217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9">
        <f>+E1208/D1208*100</f>
        <v>117.12499999999999</v>
      </c>
      <c r="P1208" s="11">
        <f>AVERAGE(E1208/L1208)</f>
        <v>85.181818181818187</v>
      </c>
      <c r="Q1208" t="str">
        <f>LEFT(N1208,SEARCH("/",N1208,1)-1)</f>
        <v>theater</v>
      </c>
      <c r="R1208" t="str">
        <f>RIGHT(N1208,LEN(N1208)-SEARCH("/",N1208,1))</f>
        <v>spaces</v>
      </c>
      <c r="S1208" s="14">
        <f>INT((((J1208/60)/60)/24)+DATE(1970,1,1))</f>
        <v>42024</v>
      </c>
      <c r="T1208" s="14">
        <f>INT((((I1208/60)/60)/24)+DATE(1970,1,1))</f>
        <v>42045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9">
        <f>+E1209/D1209*100</f>
        <v>133.67142857142858</v>
      </c>
      <c r="P1209" s="11">
        <f>AVERAGE(E1209/L1209)</f>
        <v>62.38</v>
      </c>
      <c r="Q1209" t="str">
        <f>LEFT(N1209,SEARCH("/",N1209,1)-1)</f>
        <v>music</v>
      </c>
      <c r="R1209" t="str">
        <f>RIGHT(N1209,LEN(N1209)-SEARCH("/",N1209,1))</f>
        <v>indie rock</v>
      </c>
      <c r="S1209" s="14">
        <f>INT((((J1209/60)/60)/24)+DATE(1970,1,1))</f>
        <v>41373</v>
      </c>
      <c r="T1209" s="14">
        <f>INT((((I1209/60)/60)/24)+DATE(1970,1,1))</f>
        <v>41403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9">
        <f>+E1210/D1210*100</f>
        <v>212.40909090909091</v>
      </c>
      <c r="P1210" s="11">
        <f>AVERAGE(E1210/L1210)</f>
        <v>50.247311827956992</v>
      </c>
      <c r="Q1210" t="str">
        <f>LEFT(N1210,SEARCH("/",N1210,1)-1)</f>
        <v>music</v>
      </c>
      <c r="R1210" t="str">
        <f>RIGHT(N1210,LEN(N1210)-SEARCH("/",N1210,1))</f>
        <v>rock</v>
      </c>
      <c r="S1210" s="14">
        <f>INT((((J1210/60)/60)/24)+DATE(1970,1,1))</f>
        <v>42707</v>
      </c>
      <c r="T1210" s="14">
        <f>INT((((I1210/60)/60)/24)+DATE(1970,1,1))</f>
        <v>42727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9">
        <f>+E1211/D1211*100</f>
        <v>2.3345000000000002</v>
      </c>
      <c r="P1211" s="11">
        <f>AVERAGE(E1211/L1211)</f>
        <v>424.45454545454544</v>
      </c>
      <c r="Q1211" t="str">
        <f>LEFT(N1211,SEARCH("/",N1211,1)-1)</f>
        <v>technology</v>
      </c>
      <c r="R1211" t="str">
        <f>RIGHT(N1211,LEN(N1211)-SEARCH("/",N1211,1))</f>
        <v>wearables</v>
      </c>
      <c r="S1211" s="14">
        <f>INT((((J1211/60)/60)/24)+DATE(1970,1,1))</f>
        <v>41921</v>
      </c>
      <c r="T1211" s="14">
        <f>INT((((I1211/60)/60)/24)+DATE(1970,1,1))</f>
        <v>41973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9">
        <f>+E1212/D1212*100</f>
        <v>71.784615384615378</v>
      </c>
      <c r="P1212" s="11">
        <f>AVERAGE(E1212/L1212)</f>
        <v>49.11578947368421</v>
      </c>
      <c r="Q1212" t="str">
        <f>LEFT(N1212,SEARCH("/",N1212,1)-1)</f>
        <v>games</v>
      </c>
      <c r="R1212" t="str">
        <f>RIGHT(N1212,LEN(N1212)-SEARCH("/",N1212,1))</f>
        <v>mobile games</v>
      </c>
      <c r="S1212" s="14">
        <f>INT((((J1212/60)/60)/24)+DATE(1970,1,1))</f>
        <v>41923</v>
      </c>
      <c r="T1212" s="14">
        <f>INT((((I1212/60)/60)/24)+DATE(1970,1,1))</f>
        <v>41963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9">
        <f>+E1213/D1213*100</f>
        <v>103.55555555555556</v>
      </c>
      <c r="P1213" s="11">
        <f>AVERAGE(E1213/L1213)</f>
        <v>53.5632183908046</v>
      </c>
      <c r="Q1213" t="str">
        <f>LEFT(N1213,SEARCH("/",N1213,1)-1)</f>
        <v>music</v>
      </c>
      <c r="R1213" t="str">
        <f>RIGHT(N1213,LEN(N1213)-SEARCH("/",N1213,1))</f>
        <v>rock</v>
      </c>
      <c r="S1213" s="14">
        <f>INT((((J1213/60)/60)/24)+DATE(1970,1,1))</f>
        <v>40663</v>
      </c>
      <c r="T1213" s="14">
        <f>INT((((I1213/60)/60)/24)+DATE(1970,1,1))</f>
        <v>40706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9">
        <f>+E1214/D1214*100</f>
        <v>155.20000000000002</v>
      </c>
      <c r="P1214" s="11">
        <f>AVERAGE(E1214/L1214)</f>
        <v>83.142857142857139</v>
      </c>
      <c r="Q1214" t="str">
        <f>LEFT(N1214,SEARCH("/",N1214,1)-1)</f>
        <v>theater</v>
      </c>
      <c r="R1214" t="str">
        <f>RIGHT(N1214,LEN(N1214)-SEARCH("/",N1214,1))</f>
        <v>plays</v>
      </c>
      <c r="S1214" s="14">
        <f>INT((((J1214/60)/60)/24)+DATE(1970,1,1))</f>
        <v>42126</v>
      </c>
      <c r="T1214" s="14">
        <f>INT((((I1214/60)/60)/24)+DATE(1970,1,1))</f>
        <v>42158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9">
        <f>+E1215/D1215*100</f>
        <v>103.29622222222221</v>
      </c>
      <c r="P1215" s="11">
        <f>AVERAGE(E1215/L1215)</f>
        <v>43.040092592592593</v>
      </c>
      <c r="Q1215" t="str">
        <f>LEFT(N1215,SEARCH("/",N1215,1)-1)</f>
        <v>film &amp; video</v>
      </c>
      <c r="R1215" t="str">
        <f>RIGHT(N1215,LEN(N1215)-SEARCH("/",N1215,1))</f>
        <v>shorts</v>
      </c>
      <c r="S1215" s="14">
        <f>INT((((J1215/60)/60)/24)+DATE(1970,1,1))</f>
        <v>41701</v>
      </c>
      <c r="T1215" s="14">
        <f>INT((((I1215/60)/60)/24)+DATE(1970,1,1))</f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9">
        <f>+E1216/D1216*100</f>
        <v>154.73333333333332</v>
      </c>
      <c r="P1216" s="11">
        <f>AVERAGE(E1216/L1216)</f>
        <v>96.708333333333329</v>
      </c>
      <c r="Q1216" t="str">
        <f>LEFT(N1216,SEARCH("/",N1216,1)-1)</f>
        <v>film &amp; video</v>
      </c>
      <c r="R1216" t="str">
        <f>RIGHT(N1216,LEN(N1216)-SEARCH("/",N1216,1))</f>
        <v>shorts</v>
      </c>
      <c r="S1216" s="14">
        <f>INT((((J1216/60)/60)/24)+DATE(1970,1,1))</f>
        <v>41311</v>
      </c>
      <c r="T1216" s="14">
        <f>INT((((I1216/60)/60)/24)+DATE(1970,1,1))</f>
        <v>41336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9">
        <f>+E1217/D1217*100</f>
        <v>154.69999999999999</v>
      </c>
      <c r="P1217" s="11">
        <f>AVERAGE(E1217/L1217)</f>
        <v>69.268656716417908</v>
      </c>
      <c r="Q1217" t="str">
        <f>LEFT(N1217,SEARCH("/",N1217,1)-1)</f>
        <v>food</v>
      </c>
      <c r="R1217" t="str">
        <f>RIGHT(N1217,LEN(N1217)-SEARCH("/",N1217,1))</f>
        <v>small batch</v>
      </c>
      <c r="S1217" s="14">
        <f>INT((((J1217/60)/60)/24)+DATE(1970,1,1))</f>
        <v>42738</v>
      </c>
      <c r="T1217" s="14">
        <f>INT((((I1217/60)/60)/24)+DATE(1970,1,1))</f>
        <v>42768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s="9">
        <f>+E1218/D1218*100</f>
        <v>30.9</v>
      </c>
      <c r="P1218" s="11">
        <f>AVERAGE(E1218/L1218)</f>
        <v>231.75</v>
      </c>
      <c r="Q1218" t="str">
        <f>LEFT(N1218,SEARCH("/",N1218,1)-1)</f>
        <v>music</v>
      </c>
      <c r="R1218" t="str">
        <f>RIGHT(N1218,LEN(N1218)-SEARCH("/",N1218,1))</f>
        <v>jazz</v>
      </c>
      <c r="S1218" s="14">
        <f>INT((((J1218/60)/60)/24)+DATE(1970,1,1))</f>
        <v>40847</v>
      </c>
      <c r="T1218" s="14">
        <f>INT((((I1218/60)/60)/24)+DATE(1970,1,1))</f>
        <v>40889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8303</v>
      </c>
      <c r="O1219" s="9">
        <f>+E1219/D1219*100</f>
        <v>4.2435339894712749</v>
      </c>
      <c r="P1219" s="11">
        <f>AVERAGE(E1219/L1219)</f>
        <v>125.27027027027027</v>
      </c>
      <c r="Q1219" t="str">
        <f>LEFT(N1219,SEARCH("/",N1219,1)-1)</f>
        <v>theater</v>
      </c>
      <c r="R1219" t="str">
        <f>RIGHT(N1219,LEN(N1219)-SEARCH("/",N1219,1))</f>
        <v>spaces</v>
      </c>
      <c r="S1219" s="14">
        <f>INT((((J1219/60)/60)/24)+DATE(1970,1,1))</f>
        <v>42081</v>
      </c>
      <c r="T1219" s="14">
        <f>INT((((I1219/60)/60)/24)+DATE(1970,1,1))</f>
        <v>42111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9">
        <f>+E1220/D1220*100</f>
        <v>30.813400000000001</v>
      </c>
      <c r="P1220" s="11">
        <f>AVERAGE(E1220/L1220)</f>
        <v>124.9191891891892</v>
      </c>
      <c r="Q1220" t="str">
        <f>LEFT(N1220,SEARCH("/",N1220,1)-1)</f>
        <v>technology</v>
      </c>
      <c r="R1220" t="str">
        <f>RIGHT(N1220,LEN(N1220)-SEARCH("/",N1220,1))</f>
        <v>wearables</v>
      </c>
      <c r="S1220" s="14">
        <f>INT((((J1220/60)/60)/24)+DATE(1970,1,1))</f>
        <v>42668</v>
      </c>
      <c r="T1220" s="14">
        <f>INT((((I1220/60)/60)/24)+DATE(1970,1,1))</f>
        <v>42698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9">
        <f>+E1221/D1221*100</f>
        <v>107.20930232558139</v>
      </c>
      <c r="P1221" s="11">
        <f>AVERAGE(E1221/L1221)</f>
        <v>100.21739130434783</v>
      </c>
      <c r="Q1221" t="str">
        <f>LEFT(N1221,SEARCH("/",N1221,1)-1)</f>
        <v>theater</v>
      </c>
      <c r="R1221" t="str">
        <f>RIGHT(N1221,LEN(N1221)-SEARCH("/",N1221,1))</f>
        <v>plays</v>
      </c>
      <c r="S1221" s="14">
        <f>INT((((J1221/60)/60)/24)+DATE(1970,1,1))</f>
        <v>41791</v>
      </c>
      <c r="T1221" s="14">
        <f>INT((((I1221/60)/60)/24)+DATE(1970,1,1))</f>
        <v>41821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9">
        <f>+E1222/D1222*100</f>
        <v>102.04444444444445</v>
      </c>
      <c r="P1222" s="11">
        <f>AVERAGE(E1222/L1222)</f>
        <v>72.888888888888886</v>
      </c>
      <c r="Q1222" t="str">
        <f>LEFT(N1222,SEARCH("/",N1222,1)-1)</f>
        <v>theater</v>
      </c>
      <c r="R1222" t="str">
        <f>RIGHT(N1222,LEN(N1222)-SEARCH("/",N1222,1))</f>
        <v>plays</v>
      </c>
      <c r="S1222" s="14">
        <f>INT((((J1222/60)/60)/24)+DATE(1970,1,1))</f>
        <v>41943</v>
      </c>
      <c r="T1222" s="14">
        <f>INT((((I1222/60)/60)/24)+DATE(1970,1,1))</f>
        <v>41973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9">
        <f>+E1223/D1223*100</f>
        <v>152.66666666666666</v>
      </c>
      <c r="P1223" s="11">
        <f>AVERAGE(E1223/L1223)</f>
        <v>70.461538461538467</v>
      </c>
      <c r="Q1223" t="str">
        <f>LEFT(N1223,SEARCH("/",N1223,1)-1)</f>
        <v>theater</v>
      </c>
      <c r="R1223" t="str">
        <f>RIGHT(N1223,LEN(N1223)-SEARCH("/",N1223,1))</f>
        <v>plays</v>
      </c>
      <c r="S1223" s="14">
        <f>INT((((J1223/60)/60)/24)+DATE(1970,1,1))</f>
        <v>42034</v>
      </c>
      <c r="T1223" s="14">
        <f>INT((((I1223/60)/60)/24)+DATE(1970,1,1))</f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9">
        <f>+E1224/D1224*100</f>
        <v>101.53333333333335</v>
      </c>
      <c r="P1224" s="11">
        <f>AVERAGE(E1224/L1224)</f>
        <v>80.15789473684211</v>
      </c>
      <c r="Q1224" t="str">
        <f>LEFT(N1224,SEARCH("/",N1224,1)-1)</f>
        <v>theater</v>
      </c>
      <c r="R1224" t="str">
        <f>RIGHT(N1224,LEN(N1224)-SEARCH("/",N1224,1))</f>
        <v>plays</v>
      </c>
      <c r="S1224" s="14">
        <f>INT((((J1224/60)/60)/24)+DATE(1970,1,1))</f>
        <v>41841</v>
      </c>
      <c r="T1224" s="14">
        <f>INT((((I1224/60)/60)/24)+DATE(1970,1,1))</f>
        <v>41864</v>
      </c>
    </row>
    <row r="1225" spans="1:20" ht="60" x14ac:dyDescent="0.25">
      <c r="A1225">
        <v>3344</v>
      </c>
      <c r="B1225" s="3" t="s">
        <v>3344</v>
      </c>
      <c r="C1225" s="3" t="s">
        <v>7454</v>
      </c>
      <c r="D1225" s="6">
        <v>4500</v>
      </c>
      <c r="E1225" s="6">
        <v>4565</v>
      </c>
      <c r="F1225" t="s">
        <v>8219</v>
      </c>
      <c r="G1225" t="s">
        <v>8224</v>
      </c>
      <c r="H1225" t="s">
        <v>8246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8271</v>
      </c>
      <c r="O1225" s="9">
        <f>+E1225/D1225*100</f>
        <v>101.44444444444444</v>
      </c>
      <c r="P1225" s="11">
        <f>AVERAGE(E1225/L1225)</f>
        <v>114.125</v>
      </c>
      <c r="Q1225" t="str">
        <f>LEFT(N1225,SEARCH("/",N1225,1)-1)</f>
        <v>theater</v>
      </c>
      <c r="R1225" t="str">
        <f>RIGHT(N1225,LEN(N1225)-SEARCH("/",N1225,1))</f>
        <v>plays</v>
      </c>
      <c r="S1225" s="14">
        <f>INT((((J1225/60)/60)/24)+DATE(1970,1,1))</f>
        <v>41851</v>
      </c>
      <c r="T1225" s="14">
        <f>INT((((I1225/60)/60)/24)+DATE(1970,1,1))</f>
        <v>41881</v>
      </c>
    </row>
    <row r="1226" spans="1:20" ht="60" x14ac:dyDescent="0.25">
      <c r="A1226">
        <v>2145</v>
      </c>
      <c r="B1226" s="3" t="s">
        <v>2146</v>
      </c>
      <c r="C1226" s="3" t="s">
        <v>6255</v>
      </c>
      <c r="D1226" s="6">
        <v>15000</v>
      </c>
      <c r="E1226" s="6">
        <v>4565</v>
      </c>
      <c r="F1226" t="s">
        <v>8221</v>
      </c>
      <c r="G1226" t="s">
        <v>8224</v>
      </c>
      <c r="H1226" t="s">
        <v>8246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8282</v>
      </c>
      <c r="O1226" s="9">
        <f>+E1226/D1226*100</f>
        <v>30.433333333333334</v>
      </c>
      <c r="P1226" s="11">
        <f>AVERAGE(E1226/L1226)</f>
        <v>51.292134831460672</v>
      </c>
      <c r="Q1226" t="str">
        <f>LEFT(N1226,SEARCH("/",N1226,1)-1)</f>
        <v>games</v>
      </c>
      <c r="R1226" t="str">
        <f>RIGHT(N1226,LEN(N1226)-SEARCH("/",N1226,1))</f>
        <v>video games</v>
      </c>
      <c r="S1226" s="14">
        <f>INT((((J1226/60)/60)/24)+DATE(1970,1,1))</f>
        <v>41575</v>
      </c>
      <c r="T1226" s="14">
        <f>INT((((I1226/60)/60)/24)+DATE(1970,1,1))</f>
        <v>41605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9">
        <f>+E1227/D1227*100</f>
        <v>130.26085714285716</v>
      </c>
      <c r="P1227" s="11">
        <f>AVERAGE(E1227/L1227)</f>
        <v>42.214166666666671</v>
      </c>
      <c r="Q1227" t="str">
        <f>LEFT(N1227,SEARCH("/",N1227,1)-1)</f>
        <v>theater</v>
      </c>
      <c r="R1227" t="str">
        <f>RIGHT(N1227,LEN(N1227)-SEARCH("/",N1227,1))</f>
        <v>plays</v>
      </c>
      <c r="S1227" s="14">
        <f>INT((((J1227/60)/60)/24)+DATE(1970,1,1))</f>
        <v>42566</v>
      </c>
      <c r="T1227" s="14">
        <f>INT((((I1227/60)/60)/24)+DATE(1970,1,1))</f>
        <v>42582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9">
        <f>+E1228/D1228*100</f>
        <v>102.58775877587757</v>
      </c>
      <c r="P1228" s="11">
        <f>AVERAGE(E1228/L1228)</f>
        <v>77.271186440677965</v>
      </c>
      <c r="Q1228" t="str">
        <f>LEFT(N1228,SEARCH("/",N1228,1)-1)</f>
        <v>publishing</v>
      </c>
      <c r="R1228" t="str">
        <f>RIGHT(N1228,LEN(N1228)-SEARCH("/",N1228,1))</f>
        <v>nonfiction</v>
      </c>
      <c r="S1228" s="14">
        <f>INT((((J1228/60)/60)/24)+DATE(1970,1,1))</f>
        <v>41299</v>
      </c>
      <c r="T1228" s="14">
        <f>INT((((I1228/60)/60)/24)+DATE(1970,1,1))</f>
        <v>41329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9">
        <f>+E1229/D1229*100</f>
        <v>101.11111111111111</v>
      </c>
      <c r="P1229" s="11">
        <f>AVERAGE(E1229/L1229)</f>
        <v>267.64705882352939</v>
      </c>
      <c r="Q1229" t="str">
        <f>LEFT(N1229,SEARCH("/",N1229,1)-1)</f>
        <v>theater</v>
      </c>
      <c r="R1229" t="str">
        <f>RIGHT(N1229,LEN(N1229)-SEARCH("/",N1229,1))</f>
        <v>musical</v>
      </c>
      <c r="S1229" s="14">
        <f>INT((((J1229/60)/60)/24)+DATE(1970,1,1))</f>
        <v>41771</v>
      </c>
      <c r="T1229" s="14">
        <f>INT((((I1229/60)/60)/24)+DATE(1970,1,1))</f>
        <v>41801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9">
        <f>+E1230/D1230*100</f>
        <v>113.65</v>
      </c>
      <c r="P1230" s="11">
        <f>AVERAGE(E1230/L1230)</f>
        <v>56.825000000000003</v>
      </c>
      <c r="Q1230" t="str">
        <f>LEFT(N1230,SEARCH("/",N1230,1)-1)</f>
        <v>theater</v>
      </c>
      <c r="R1230" t="str">
        <f>RIGHT(N1230,LEN(N1230)-SEARCH("/",N1230,1))</f>
        <v>plays</v>
      </c>
      <c r="S1230" s="14">
        <f>INT((((J1230/60)/60)/24)+DATE(1970,1,1))</f>
        <v>42581</v>
      </c>
      <c r="T1230" s="14">
        <f>INT((((I1230/60)/60)/24)+DATE(1970,1,1))</f>
        <v>42638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9">
        <f>+E1231/D1231*100</f>
        <v>113.625</v>
      </c>
      <c r="P1231" s="11">
        <f>AVERAGE(E1231/L1231)</f>
        <v>39.868421052631582</v>
      </c>
      <c r="Q1231" t="str">
        <f>LEFT(N1231,SEARCH("/",N1231,1)-1)</f>
        <v>theater</v>
      </c>
      <c r="R1231" t="str">
        <f>RIGHT(N1231,LEN(N1231)-SEARCH("/",N1231,1))</f>
        <v>plays</v>
      </c>
      <c r="S1231" s="14">
        <f>INT((((J1231/60)/60)/24)+DATE(1970,1,1))</f>
        <v>41914</v>
      </c>
      <c r="T1231" s="14">
        <f>INT((((I1231/60)/60)/24)+DATE(1970,1,1))</f>
        <v>41948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9">
        <f>+E1232/D1232*100</f>
        <v>100.66666666666666</v>
      </c>
      <c r="P1232" s="11">
        <f>AVERAGE(E1232/L1232)</f>
        <v>64.714285714285708</v>
      </c>
      <c r="Q1232" t="str">
        <f>LEFT(N1232,SEARCH("/",N1232,1)-1)</f>
        <v>music</v>
      </c>
      <c r="R1232" t="str">
        <f>RIGHT(N1232,LEN(N1232)-SEARCH("/",N1232,1))</f>
        <v>pop</v>
      </c>
      <c r="S1232" s="14">
        <f>INT((((J1232/60)/60)/24)+DATE(1970,1,1))</f>
        <v>41572</v>
      </c>
      <c r="T1232" s="14">
        <f>INT((((I1232/60)/60)/24)+DATE(1970,1,1))</f>
        <v>41602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9">
        <f>+E1233/D1233*100</f>
        <v>174.00576923076923</v>
      </c>
      <c r="P1233" s="11">
        <f>AVERAGE(E1233/L1233)</f>
        <v>32.315357142857138</v>
      </c>
      <c r="Q1233" t="str">
        <f>LEFT(N1233,SEARCH("/",N1233,1)-1)</f>
        <v>photography</v>
      </c>
      <c r="R1233" t="str">
        <f>RIGHT(N1233,LEN(N1233)-SEARCH("/",N1233,1))</f>
        <v>photobooks</v>
      </c>
      <c r="S1233" s="14">
        <f>INT((((J1233/60)/60)/24)+DATE(1970,1,1))</f>
        <v>42570</v>
      </c>
      <c r="T1233" s="14">
        <f>INT((((I1233/60)/60)/24)+DATE(1970,1,1))</f>
        <v>42600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9">
        <f>+E1234/D1234*100</f>
        <v>100.49377777777779</v>
      </c>
      <c r="P1234" s="11">
        <f>AVERAGE(E1234/L1234)</f>
        <v>167.48962962962963</v>
      </c>
      <c r="Q1234" t="str">
        <f>LEFT(N1234,SEARCH("/",N1234,1)-1)</f>
        <v>film &amp; video</v>
      </c>
      <c r="R1234" t="str">
        <f>RIGHT(N1234,LEN(N1234)-SEARCH("/",N1234,1))</f>
        <v>shorts</v>
      </c>
      <c r="S1234" s="14">
        <f>INT((((J1234/60)/60)/24)+DATE(1970,1,1))</f>
        <v>40248</v>
      </c>
      <c r="T1234" s="14">
        <f>INT((((I1234/60)/60)/24)+DATE(1970,1,1))</f>
        <v>40338</v>
      </c>
    </row>
    <row r="1235" spans="1:20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6">
        <v>4518</v>
      </c>
      <c r="F1235" t="s">
        <v>8219</v>
      </c>
      <c r="G1235" t="s">
        <v>8224</v>
      </c>
      <c r="H1235" t="s">
        <v>8246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8300</v>
      </c>
      <c r="O1235" s="9">
        <f>+E1235/D1235*100</f>
        <v>100.4</v>
      </c>
      <c r="P1235" s="11">
        <f>AVERAGE(E1235/L1235)</f>
        <v>74.06557377049181</v>
      </c>
      <c r="Q1235" t="str">
        <f>LEFT(N1235,SEARCH("/",N1235,1)-1)</f>
        <v>music</v>
      </c>
      <c r="R1235" t="str">
        <f>RIGHT(N1235,LEN(N1235)-SEARCH("/",N1235,1))</f>
        <v>classical music</v>
      </c>
      <c r="S1235" s="14">
        <f>INT((((J1235/60)/60)/24)+DATE(1970,1,1))</f>
        <v>42208</v>
      </c>
      <c r="T1235" s="14">
        <f>INT((((I1235/60)/60)/24)+DATE(1970,1,1))</f>
        <v>42231</v>
      </c>
    </row>
    <row r="1236" spans="1:20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6">
        <v>4518</v>
      </c>
      <c r="F1236" t="s">
        <v>8219</v>
      </c>
      <c r="G1236" t="s">
        <v>8224</v>
      </c>
      <c r="H1236" t="s">
        <v>8246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8300</v>
      </c>
      <c r="O1236" s="9">
        <f>+E1236/D1236*100</f>
        <v>112.94999999999999</v>
      </c>
      <c r="P1236" s="11">
        <f>AVERAGE(E1236/L1236)</f>
        <v>136.90909090909091</v>
      </c>
      <c r="Q1236" t="str">
        <f>LEFT(N1236,SEARCH("/",N1236,1)-1)</f>
        <v>music</v>
      </c>
      <c r="R1236" t="str">
        <f>RIGHT(N1236,LEN(N1236)-SEARCH("/",N1236,1))</f>
        <v>classical music</v>
      </c>
      <c r="S1236" s="14">
        <f>INT((((J1236/60)/60)/24)+DATE(1970,1,1))</f>
        <v>41953</v>
      </c>
      <c r="T1236" s="14">
        <f>INT((((I1236/60)/60)/24)+DATE(1970,1,1))</f>
        <v>41981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9">
        <f>+E1237/D1237*100</f>
        <v>112.91099999999999</v>
      </c>
      <c r="P1237" s="11">
        <f>AVERAGE(E1237/L1237)</f>
        <v>47.541473684210523</v>
      </c>
      <c r="Q1237" t="str">
        <f>LEFT(N1237,SEARCH("/",N1237,1)-1)</f>
        <v>music</v>
      </c>
      <c r="R1237" t="str">
        <f>RIGHT(N1237,LEN(N1237)-SEARCH("/",N1237,1))</f>
        <v>indie rock</v>
      </c>
      <c r="S1237" s="14">
        <f>INT((((J1237/60)/60)/24)+DATE(1970,1,1))</f>
        <v>40999</v>
      </c>
      <c r="T1237" s="14">
        <f>INT((((I1237/60)/60)/24)+DATE(1970,1,1))</f>
        <v>41029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9">
        <f>+E1238/D1238*100</f>
        <v>100.24444444444444</v>
      </c>
      <c r="P1238" s="11">
        <f>AVERAGE(E1238/L1238)</f>
        <v>65.376811594202906</v>
      </c>
      <c r="Q1238" t="str">
        <f>LEFT(N1238,SEARCH("/",N1238,1)-1)</f>
        <v>theater</v>
      </c>
      <c r="R1238" t="str">
        <f>RIGHT(N1238,LEN(N1238)-SEARCH("/",N1238,1))</f>
        <v>plays</v>
      </c>
      <c r="S1238" s="14">
        <f>INT((((J1238/60)/60)/24)+DATE(1970,1,1))</f>
        <v>42208</v>
      </c>
      <c r="T1238" s="14">
        <f>INT((((I1238/60)/60)/24)+DATE(1970,1,1))</f>
        <v>42238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9">
        <f>+E1239/D1239*100</f>
        <v>112.7715</v>
      </c>
      <c r="P1239" s="11">
        <f>AVERAGE(E1239/L1239)</f>
        <v>80.551071428571419</v>
      </c>
      <c r="Q1239" t="str">
        <f>LEFT(N1239,SEARCH("/",N1239,1)-1)</f>
        <v>music</v>
      </c>
      <c r="R1239" t="str">
        <f>RIGHT(N1239,LEN(N1239)-SEARCH("/",N1239,1))</f>
        <v>indie rock</v>
      </c>
      <c r="S1239" s="14">
        <f>INT((((J1239/60)/60)/24)+DATE(1970,1,1))</f>
        <v>40730</v>
      </c>
      <c r="T1239" s="14">
        <f>INT((((I1239/60)/60)/24)+DATE(1970,1,1))</f>
        <v>40760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9">
        <f>+E1240/D1240*100</f>
        <v>100</v>
      </c>
      <c r="P1240" s="11">
        <f>AVERAGE(E1240/L1240)</f>
        <v>104.65116279069767</v>
      </c>
      <c r="Q1240" t="str">
        <f>LEFT(N1240,SEARCH("/",N1240,1)-1)</f>
        <v>music</v>
      </c>
      <c r="R1240" t="str">
        <f>RIGHT(N1240,LEN(N1240)-SEARCH("/",N1240,1))</f>
        <v>rock</v>
      </c>
      <c r="S1240" s="14">
        <f>INT((((J1240/60)/60)/24)+DATE(1970,1,1))</f>
        <v>41962</v>
      </c>
      <c r="T1240" s="14">
        <f>INT((((I1240/60)/60)/24)+DATE(1970,1,1))</f>
        <v>41995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9">
        <f>+E1241/D1241*100</f>
        <v>100</v>
      </c>
      <c r="P1241" s="11">
        <f>AVERAGE(E1241/L1241)</f>
        <v>145.16129032258064</v>
      </c>
      <c r="Q1241" t="str">
        <f>LEFT(N1241,SEARCH("/",N1241,1)-1)</f>
        <v>theater</v>
      </c>
      <c r="R1241" t="str">
        <f>RIGHT(N1241,LEN(N1241)-SEARCH("/",N1241,1))</f>
        <v>plays</v>
      </c>
      <c r="S1241" s="14">
        <f>INT((((J1241/60)/60)/24)+DATE(1970,1,1))</f>
        <v>42556</v>
      </c>
      <c r="T1241" s="14">
        <f>INT((((I1241/60)/60)/24)+DATE(1970,1,1))</f>
        <v>42616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9">
        <f>+E1242/D1242*100</f>
        <v>35.856000000000002</v>
      </c>
      <c r="P1242" s="11">
        <f>AVERAGE(E1242/L1242)</f>
        <v>373.5</v>
      </c>
      <c r="Q1242" t="str">
        <f>LEFT(N1242,SEARCH("/",N1242,1)-1)</f>
        <v>film &amp; video</v>
      </c>
      <c r="R1242" t="str">
        <f>RIGHT(N1242,LEN(N1242)-SEARCH("/",N1242,1))</f>
        <v>drama</v>
      </c>
      <c r="S1242" s="14">
        <f>INT((((J1242/60)/60)/24)+DATE(1970,1,1))</f>
        <v>41939</v>
      </c>
      <c r="T1242" s="14">
        <f>INT((((I1242/60)/60)/24)+DATE(1970,1,1))</f>
        <v>41969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9">
        <f>+E1243/D1243*100</f>
        <v>111.425</v>
      </c>
      <c r="P1243" s="11">
        <f>AVERAGE(E1243/L1243)</f>
        <v>61.902777777777779</v>
      </c>
      <c r="Q1243" t="str">
        <f>LEFT(N1243,SEARCH("/",N1243,1)-1)</f>
        <v>music</v>
      </c>
      <c r="R1243" t="str">
        <f>RIGHT(N1243,LEN(N1243)-SEARCH("/",N1243,1))</f>
        <v>electronic music</v>
      </c>
      <c r="S1243" s="14">
        <f>INT((((J1243/60)/60)/24)+DATE(1970,1,1))</f>
        <v>40956</v>
      </c>
      <c r="T1243" s="14">
        <f>INT((((I1243/60)/60)/24)+DATE(1970,1,1))</f>
        <v>41013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9">
        <f>+E1244/D1244*100</f>
        <v>127.14285714285714</v>
      </c>
      <c r="P1244" s="11">
        <f>AVERAGE(E1244/L1244)</f>
        <v>72.950819672131146</v>
      </c>
      <c r="Q1244" t="str">
        <f>LEFT(N1244,SEARCH("/",N1244,1)-1)</f>
        <v>theater</v>
      </c>
      <c r="R1244" t="str">
        <f>RIGHT(N1244,LEN(N1244)-SEARCH("/",N1244,1))</f>
        <v>plays</v>
      </c>
      <c r="S1244" s="14">
        <f>INT((((J1244/60)/60)/24)+DATE(1970,1,1))</f>
        <v>42420</v>
      </c>
      <c r="T1244" s="14">
        <f>INT((((I1244/60)/60)/24)+DATE(1970,1,1))</f>
        <v>42479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9">
        <f>+E1245/D1245*100</f>
        <v>111.07499999999999</v>
      </c>
      <c r="P1245" s="11">
        <f>AVERAGE(E1245/L1245)</f>
        <v>68.353846153846149</v>
      </c>
      <c r="Q1245" t="str">
        <f>LEFT(N1245,SEARCH("/",N1245,1)-1)</f>
        <v>theater</v>
      </c>
      <c r="R1245" t="str">
        <f>RIGHT(N1245,LEN(N1245)-SEARCH("/",N1245,1))</f>
        <v>plays</v>
      </c>
      <c r="S1245" s="14">
        <f>INT((((J1245/60)/60)/24)+DATE(1970,1,1))</f>
        <v>41941</v>
      </c>
      <c r="T1245" s="14">
        <f>INT((((I1245/60)/60)/24)+DATE(1970,1,1))</f>
        <v>41964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9">
        <f>+E1246/D1246*100</f>
        <v>164</v>
      </c>
      <c r="P1246" s="11">
        <f>AVERAGE(E1246/L1246)</f>
        <v>70.285714285714292</v>
      </c>
      <c r="Q1246" t="str">
        <f>LEFT(N1246,SEARCH("/",N1246,1)-1)</f>
        <v>theater</v>
      </c>
      <c r="R1246" t="str">
        <f>RIGHT(N1246,LEN(N1246)-SEARCH("/",N1246,1))</f>
        <v>plays</v>
      </c>
      <c r="S1246" s="14">
        <f>INT((((J1246/60)/60)/24)+DATE(1970,1,1))</f>
        <v>42311</v>
      </c>
      <c r="T1246" s="14">
        <f>INT((((I1246/60)/60)/24)+DATE(1970,1,1))</f>
        <v>42341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9">
        <f>+E1247/D1247*100</f>
        <v>110.24425000000002</v>
      </c>
      <c r="P1247" s="11">
        <f>AVERAGE(E1247/L1247)</f>
        <v>50.111022727272733</v>
      </c>
      <c r="Q1247" t="str">
        <f>LEFT(N1247,SEARCH("/",N1247,1)-1)</f>
        <v>theater</v>
      </c>
      <c r="R1247" t="str">
        <f>RIGHT(N1247,LEN(N1247)-SEARCH("/",N1247,1))</f>
        <v>musical</v>
      </c>
      <c r="S1247" s="14">
        <f>INT((((J1247/60)/60)/24)+DATE(1970,1,1))</f>
        <v>42182</v>
      </c>
      <c r="T1247" s="14">
        <f>INT((((I1247/60)/60)/24)+DATE(1970,1,1))</f>
        <v>42242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9">
        <f>+E1248/D1248*100</f>
        <v>102.54767441860466</v>
      </c>
      <c r="P1248" s="11">
        <f>AVERAGE(E1248/L1248)</f>
        <v>49.545505617977533</v>
      </c>
      <c r="Q1248" t="str">
        <f>LEFT(N1248,SEARCH("/",N1248,1)-1)</f>
        <v>theater</v>
      </c>
      <c r="R1248" t="str">
        <f>RIGHT(N1248,LEN(N1248)-SEARCH("/",N1248,1))</f>
        <v>plays</v>
      </c>
      <c r="S1248" s="14">
        <f>INT((((J1248/60)/60)/24)+DATE(1970,1,1))</f>
        <v>42465</v>
      </c>
      <c r="T1248" s="14">
        <f>INT((((I1248/60)/60)/24)+DATE(1970,1,1))</f>
        <v>42494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9">
        <f>+E1249/D1249*100</f>
        <v>110.00000000000001</v>
      </c>
      <c r="P1249" s="11">
        <f>AVERAGE(E1249/L1249)</f>
        <v>49.438202247191015</v>
      </c>
      <c r="Q1249" t="str">
        <f>LEFT(N1249,SEARCH("/",N1249,1)-1)</f>
        <v>theater</v>
      </c>
      <c r="R1249" t="str">
        <f>RIGHT(N1249,LEN(N1249)-SEARCH("/",N1249,1))</f>
        <v>plays</v>
      </c>
      <c r="S1249" s="14">
        <f>INT((((J1249/60)/60)/24)+DATE(1970,1,1))</f>
        <v>42466</v>
      </c>
      <c r="T1249" s="14">
        <f>INT((((I1249/60)/60)/24)+DATE(1970,1,1))</f>
        <v>42496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9">
        <f>+E1250/D1250*100</f>
        <v>146.53333333333333</v>
      </c>
      <c r="P1250" s="11">
        <f>AVERAGE(E1250/L1250)</f>
        <v>191.13043478260869</v>
      </c>
      <c r="Q1250" t="str">
        <f>LEFT(N1250,SEARCH("/",N1250,1)-1)</f>
        <v>theater</v>
      </c>
      <c r="R1250" t="str">
        <f>RIGHT(N1250,LEN(N1250)-SEARCH("/",N1250,1))</f>
        <v>spaces</v>
      </c>
      <c r="S1250" s="14">
        <f>INT((((J1250/60)/60)/24)+DATE(1970,1,1))</f>
        <v>42570</v>
      </c>
      <c r="T1250" s="14">
        <f>INT((((I1250/60)/60)/24)+DATE(1970,1,1))</f>
        <v>42600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9">
        <f>+E1251/D1251*100</f>
        <v>125.57142857142858</v>
      </c>
      <c r="P1251" s="11">
        <f>AVERAGE(E1251/L1251)</f>
        <v>57.077922077922075</v>
      </c>
      <c r="Q1251" t="str">
        <f>LEFT(N1251,SEARCH("/",N1251,1)-1)</f>
        <v>film &amp; video</v>
      </c>
      <c r="R1251" t="str">
        <f>RIGHT(N1251,LEN(N1251)-SEARCH("/",N1251,1))</f>
        <v>documentary</v>
      </c>
      <c r="S1251" s="14">
        <f>INT((((J1251/60)/60)/24)+DATE(1970,1,1))</f>
        <v>41013</v>
      </c>
      <c r="T1251" s="14">
        <f>INT((((I1251/60)/60)/24)+DATE(1970,1,1))</f>
        <v>41045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9">
        <f>+E1252/D1252*100</f>
        <v>109.77744436109028</v>
      </c>
      <c r="P1252" s="11">
        <f>AVERAGE(E1252/L1252)</f>
        <v>93.40425531914893</v>
      </c>
      <c r="Q1252" t="str">
        <f>LEFT(N1252,SEARCH("/",N1252,1)-1)</f>
        <v>film &amp; video</v>
      </c>
      <c r="R1252" t="str">
        <f>RIGHT(N1252,LEN(N1252)-SEARCH("/",N1252,1))</f>
        <v>television</v>
      </c>
      <c r="S1252" s="14">
        <f>INT((((J1252/60)/60)/24)+DATE(1970,1,1))</f>
        <v>42563</v>
      </c>
      <c r="T1252" s="14">
        <f>INT((((I1252/60)/60)/24)+DATE(1970,1,1))</f>
        <v>42580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9">
        <f>+E1253/D1253*100</f>
        <v>877.6</v>
      </c>
      <c r="P1253" s="11">
        <f>AVERAGE(E1253/L1253)</f>
        <v>27.59748427672956</v>
      </c>
      <c r="Q1253" t="str">
        <f>LEFT(N1253,SEARCH("/",N1253,1)-1)</f>
        <v>technology</v>
      </c>
      <c r="R1253" t="str">
        <f>RIGHT(N1253,LEN(N1253)-SEARCH("/",N1253,1))</f>
        <v>space exploration</v>
      </c>
      <c r="S1253" s="14">
        <f>INT((((J1253/60)/60)/24)+DATE(1970,1,1))</f>
        <v>41902</v>
      </c>
      <c r="T1253" s="14">
        <f>INT((((I1253/60)/60)/24)+DATE(1970,1,1))</f>
        <v>41932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9">
        <f>+E1254/D1254*100</f>
        <v>218.6</v>
      </c>
      <c r="P1254" s="11">
        <f>AVERAGE(E1254/L1254)</f>
        <v>67.261538461538464</v>
      </c>
      <c r="Q1254" t="str">
        <f>LEFT(N1254,SEARCH("/",N1254,1)-1)</f>
        <v>technology</v>
      </c>
      <c r="R1254" t="str">
        <f>RIGHT(N1254,LEN(N1254)-SEARCH("/",N1254,1))</f>
        <v>hardware</v>
      </c>
      <c r="S1254" s="14">
        <f>INT((((J1254/60)/60)/24)+DATE(1970,1,1))</f>
        <v>41844</v>
      </c>
      <c r="T1254" s="14">
        <f>INT((((I1254/60)/60)/24)+DATE(1970,1,1))</f>
        <v>41874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9">
        <f>+E1255/D1255*100</f>
        <v>145.70000000000002</v>
      </c>
      <c r="P1255" s="11">
        <f>AVERAGE(E1255/L1255)</f>
        <v>104.07142857142857</v>
      </c>
      <c r="Q1255" t="str">
        <f>LEFT(N1255,SEARCH("/",N1255,1)-1)</f>
        <v>theater</v>
      </c>
      <c r="R1255" t="str">
        <f>RIGHT(N1255,LEN(N1255)-SEARCH("/",N1255,1))</f>
        <v>plays</v>
      </c>
      <c r="S1255" s="14">
        <f>INT((((J1255/60)/60)/24)+DATE(1970,1,1))</f>
        <v>42064</v>
      </c>
      <c r="T1255" s="14">
        <f>INT((((I1255/60)/60)/24)+DATE(1970,1,1))</f>
        <v>42101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9">
        <f>+E1256/D1256*100</f>
        <v>17.380000000000003</v>
      </c>
      <c r="P1256" s="11">
        <f>AVERAGE(E1256/L1256)</f>
        <v>111.41025641025641</v>
      </c>
      <c r="Q1256" t="str">
        <f>LEFT(N1256,SEARCH("/",N1256,1)-1)</f>
        <v>technology</v>
      </c>
      <c r="R1256" t="str">
        <f>RIGHT(N1256,LEN(N1256)-SEARCH("/",N1256,1))</f>
        <v>web</v>
      </c>
      <c r="S1256" s="14">
        <f>INT((((J1256/60)/60)/24)+DATE(1970,1,1))</f>
        <v>42198</v>
      </c>
      <c r="T1256" s="14">
        <f>INT((((I1256/60)/60)/24)+DATE(1970,1,1))</f>
        <v>42231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9">
        <f>+E1257/D1257*100</f>
        <v>124.08571428571429</v>
      </c>
      <c r="P1257" s="11">
        <f>AVERAGE(E1257/L1257)</f>
        <v>68.936507936507937</v>
      </c>
      <c r="Q1257" t="str">
        <f>LEFT(N1257,SEARCH("/",N1257,1)-1)</f>
        <v>music</v>
      </c>
      <c r="R1257" t="str">
        <f>RIGHT(N1257,LEN(N1257)-SEARCH("/",N1257,1))</f>
        <v>rock</v>
      </c>
      <c r="S1257" s="14">
        <f>INT((((J1257/60)/60)/24)+DATE(1970,1,1))</f>
        <v>42160</v>
      </c>
      <c r="T1257" s="14">
        <f>INT((((I1257/60)/60)/24)+DATE(1970,1,1))</f>
        <v>42190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9">
        <f>+E1258/D1258*100</f>
        <v>108.5175</v>
      </c>
      <c r="P1258" s="11">
        <f>AVERAGE(E1258/L1258)</f>
        <v>28.937999999999999</v>
      </c>
      <c r="Q1258" t="str">
        <f>LEFT(N1258,SEARCH("/",N1258,1)-1)</f>
        <v>publishing</v>
      </c>
      <c r="R1258" t="str">
        <f>RIGHT(N1258,LEN(N1258)-SEARCH("/",N1258,1))</f>
        <v>radio &amp; podcasts</v>
      </c>
      <c r="S1258" s="14">
        <f>INT((((J1258/60)/60)/24)+DATE(1970,1,1))</f>
        <v>41344</v>
      </c>
      <c r="T1258" s="14">
        <f>INT((((I1258/60)/60)/24)+DATE(1970,1,1))</f>
        <v>41374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9">
        <f>+E1259/D1259*100</f>
        <v>124</v>
      </c>
      <c r="P1259" s="11">
        <f>AVERAGE(E1259/L1259)</f>
        <v>135.625</v>
      </c>
      <c r="Q1259" t="str">
        <f>LEFT(N1259,SEARCH("/",N1259,1)-1)</f>
        <v>theater</v>
      </c>
      <c r="R1259" t="str">
        <f>RIGHT(N1259,LEN(N1259)-SEARCH("/",N1259,1))</f>
        <v>plays</v>
      </c>
      <c r="S1259" s="14">
        <f>INT((((J1259/60)/60)/24)+DATE(1970,1,1))</f>
        <v>42169</v>
      </c>
      <c r="T1259" s="14">
        <f>INT((((I1259/60)/60)/24)+DATE(1970,1,1))</f>
        <v>42199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9">
        <f>+E1260/D1260*100</f>
        <v>172.8</v>
      </c>
      <c r="P1260" s="11">
        <f>AVERAGE(E1260/L1260)</f>
        <v>100.46511627906976</v>
      </c>
      <c r="Q1260" t="str">
        <f>LEFT(N1260,SEARCH("/",N1260,1)-1)</f>
        <v>music</v>
      </c>
      <c r="R1260" t="str">
        <f>RIGHT(N1260,LEN(N1260)-SEARCH("/",N1260,1))</f>
        <v>rock</v>
      </c>
      <c r="S1260" s="14">
        <f>INT((((J1260/60)/60)/24)+DATE(1970,1,1))</f>
        <v>40987</v>
      </c>
      <c r="T1260" s="14">
        <f>INT((((I1260/60)/60)/24)+DATE(1970,1,1))</f>
        <v>41022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9">
        <f>+E1261/D1261*100</f>
        <v>21.574999999999999</v>
      </c>
      <c r="P1261" s="11">
        <f>AVERAGE(E1261/L1261)</f>
        <v>110.64102564102564</v>
      </c>
      <c r="Q1261" t="str">
        <f>LEFT(N1261,SEARCH("/",N1261,1)-1)</f>
        <v>film &amp; video</v>
      </c>
      <c r="R1261" t="str">
        <f>RIGHT(N1261,LEN(N1261)-SEARCH("/",N1261,1))</f>
        <v>animation</v>
      </c>
      <c r="S1261" s="14">
        <f>INT((((J1261/60)/60)/24)+DATE(1970,1,1))</f>
        <v>41135</v>
      </c>
      <c r="T1261" s="14">
        <f>INT((((I1261/60)/60)/24)+DATE(1970,1,1))</f>
        <v>41180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9">
        <f>+E1262/D1262*100</f>
        <v>126.85294117647059</v>
      </c>
      <c r="P1262" s="11">
        <f>AVERAGE(E1262/L1262)</f>
        <v>52.597560975609753</v>
      </c>
      <c r="Q1262" t="str">
        <f>LEFT(N1262,SEARCH("/",N1262,1)-1)</f>
        <v>music</v>
      </c>
      <c r="R1262" t="str">
        <f>RIGHT(N1262,LEN(N1262)-SEARCH("/",N1262,1))</f>
        <v>pop</v>
      </c>
      <c r="S1262" s="14">
        <f>INT((((J1262/60)/60)/24)+DATE(1970,1,1))</f>
        <v>41682</v>
      </c>
      <c r="T1262" s="14">
        <f>INT((((I1262/60)/60)/24)+DATE(1970,1,1))</f>
        <v>41709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9">
        <f>+E1263/D1263*100</f>
        <v>123.14285714285715</v>
      </c>
      <c r="P1263" s="11">
        <f>AVERAGE(E1263/L1263)</f>
        <v>93.695652173913047</v>
      </c>
      <c r="Q1263" t="str">
        <f>LEFT(N1263,SEARCH("/",N1263,1)-1)</f>
        <v>technology</v>
      </c>
      <c r="R1263" t="str">
        <f>RIGHT(N1263,LEN(N1263)-SEARCH("/",N1263,1))</f>
        <v>makerspaces</v>
      </c>
      <c r="S1263" s="14">
        <f>INT((((J1263/60)/60)/24)+DATE(1970,1,1))</f>
        <v>42083</v>
      </c>
      <c r="T1263" s="14">
        <f>INT((((I1263/60)/60)/24)+DATE(1970,1,1))</f>
        <v>42128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9">
        <f>+E1264/D1264*100</f>
        <v>168.28125</v>
      </c>
      <c r="P1264" s="11">
        <f>AVERAGE(E1264/L1264)</f>
        <v>10.507317073170732</v>
      </c>
      <c r="Q1264" t="str">
        <f>LEFT(N1264,SEARCH("/",N1264,1)-1)</f>
        <v>technology</v>
      </c>
      <c r="R1264" t="str">
        <f>RIGHT(N1264,LEN(N1264)-SEARCH("/",N1264,1))</f>
        <v>hardware</v>
      </c>
      <c r="S1264" s="14">
        <f>INT((((J1264/60)/60)/24)+DATE(1970,1,1))</f>
        <v>42026</v>
      </c>
      <c r="T1264" s="14">
        <f>INT((((I1264/60)/60)/24)+DATE(1970,1,1))</f>
        <v>42065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9">
        <f>+E1265/D1265*100</f>
        <v>107.65274999999998</v>
      </c>
      <c r="P1265" s="11">
        <f>AVERAGE(E1265/L1265)</f>
        <v>74.243275862068955</v>
      </c>
      <c r="Q1265" t="str">
        <f>LEFT(N1265,SEARCH("/",N1265,1)-1)</f>
        <v>theater</v>
      </c>
      <c r="R1265" t="str">
        <f>RIGHT(N1265,LEN(N1265)-SEARCH("/",N1265,1))</f>
        <v>musical</v>
      </c>
      <c r="S1265" s="14">
        <f>INT((((J1265/60)/60)/24)+DATE(1970,1,1))</f>
        <v>41772</v>
      </c>
      <c r="T1265" s="14">
        <f>INT((((I1265/60)/60)/24)+DATE(1970,1,1))</f>
        <v>41802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9">
        <f>+E1266/D1266*100</f>
        <v>43.03</v>
      </c>
      <c r="P1266" s="11">
        <f>AVERAGE(E1266/L1266)</f>
        <v>40.980952380952381</v>
      </c>
      <c r="Q1266" t="str">
        <f>LEFT(N1266,SEARCH("/",N1266,1)-1)</f>
        <v>technology</v>
      </c>
      <c r="R1266" t="str">
        <f>RIGHT(N1266,LEN(N1266)-SEARCH("/",N1266,1))</f>
        <v>gadgets</v>
      </c>
      <c r="S1266" s="14">
        <f>INT((((J1266/60)/60)/24)+DATE(1970,1,1))</f>
        <v>42270</v>
      </c>
      <c r="T1266" s="14">
        <f>INT((((I1266/60)/60)/24)+DATE(1970,1,1))</f>
        <v>42298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9">
        <f>+E1267/D1267*100</f>
        <v>107.4</v>
      </c>
      <c r="P1267" s="11">
        <f>AVERAGE(E1267/L1267)</f>
        <v>204.57142857142858</v>
      </c>
      <c r="Q1267" t="str">
        <f>LEFT(N1267,SEARCH("/",N1267,1)-1)</f>
        <v>theater</v>
      </c>
      <c r="R1267" t="str">
        <f>RIGHT(N1267,LEN(N1267)-SEARCH("/",N1267,1))</f>
        <v>plays</v>
      </c>
      <c r="S1267" s="14">
        <f>INT((((J1267/60)/60)/24)+DATE(1970,1,1))</f>
        <v>42611</v>
      </c>
      <c r="T1267" s="14">
        <f>INT((((I1267/60)/60)/24)+DATE(1970,1,1))</f>
        <v>42627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9">
        <f>+E1268/D1268*100</f>
        <v>107.24974999999999</v>
      </c>
      <c r="P1268" s="11">
        <f>AVERAGE(E1268/L1268)</f>
        <v>52.962839506172834</v>
      </c>
      <c r="Q1268" t="str">
        <f>LEFT(N1268,SEARCH("/",N1268,1)-1)</f>
        <v>music</v>
      </c>
      <c r="R1268" t="str">
        <f>RIGHT(N1268,LEN(N1268)-SEARCH("/",N1268,1))</f>
        <v>classical music</v>
      </c>
      <c r="S1268" s="14">
        <f>INT((((J1268/60)/60)/24)+DATE(1970,1,1))</f>
        <v>42217</v>
      </c>
      <c r="T1268" s="14">
        <f>INT((((I1268/60)/60)/24)+DATE(1970,1,1))</f>
        <v>42236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t="s">
        <v>8219</v>
      </c>
      <c r="G1269" t="s">
        <v>8224</v>
      </c>
      <c r="H1269" t="s">
        <v>8246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8276</v>
      </c>
      <c r="O1269" s="9">
        <f>+E1269/D1269*100</f>
        <v>107</v>
      </c>
      <c r="P1269" s="11">
        <f>AVERAGE(E1269/L1269)</f>
        <v>99.534883720930239</v>
      </c>
      <c r="Q1269" t="str">
        <f>LEFT(N1269,SEARCH("/",N1269,1)-1)</f>
        <v>music</v>
      </c>
      <c r="R1269" t="str">
        <f>RIGHT(N1269,LEN(N1269)-SEARCH("/",N1269,1))</f>
        <v>rock</v>
      </c>
      <c r="S1269" s="14">
        <f>INT((((J1269/60)/60)/24)+DATE(1970,1,1))</f>
        <v>41914</v>
      </c>
      <c r="T1269" s="14">
        <f>INT((((I1269/60)/60)/24)+DATE(1970,1,1))</f>
        <v>41944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t="s">
        <v>8219</v>
      </c>
      <c r="G1270" t="s">
        <v>8224</v>
      </c>
      <c r="H1270" t="s">
        <v>8246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8271</v>
      </c>
      <c r="O1270" s="9">
        <f>+E1270/D1270*100</f>
        <v>122.28571428571429</v>
      </c>
      <c r="P1270" s="11">
        <f>AVERAGE(E1270/L1270)</f>
        <v>75.087719298245617</v>
      </c>
      <c r="Q1270" t="str">
        <f>LEFT(N1270,SEARCH("/",N1270,1)-1)</f>
        <v>theater</v>
      </c>
      <c r="R1270" t="str">
        <f>RIGHT(N1270,LEN(N1270)-SEARCH("/",N1270,1))</f>
        <v>plays</v>
      </c>
      <c r="S1270" s="14">
        <f>INT((((J1270/60)/60)/24)+DATE(1970,1,1))</f>
        <v>42452</v>
      </c>
      <c r="T1270" s="14">
        <f>INT((((I1270/60)/60)/24)+DATE(1970,1,1))</f>
        <v>42473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9">
        <f>+E1271/D1271*100</f>
        <v>122.14285714285715</v>
      </c>
      <c r="P1271" s="11">
        <f>AVERAGE(E1271/L1271)</f>
        <v>85.5</v>
      </c>
      <c r="Q1271" t="str">
        <f>LEFT(N1271,SEARCH("/",N1271,1)-1)</f>
        <v>music</v>
      </c>
      <c r="R1271" t="str">
        <f>RIGHT(N1271,LEN(N1271)-SEARCH("/",N1271,1))</f>
        <v>rock</v>
      </c>
      <c r="S1271" s="14">
        <f>INT((((J1271/60)/60)/24)+DATE(1970,1,1))</f>
        <v>41370</v>
      </c>
      <c r="T1271" s="14">
        <f>INT((((I1271/60)/60)/24)+DATE(1970,1,1))</f>
        <v>41400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9">
        <f>+E1272/D1272*100</f>
        <v>106.52500000000001</v>
      </c>
      <c r="P1272" s="11">
        <f>AVERAGE(E1272/L1272)</f>
        <v>106.52500000000001</v>
      </c>
      <c r="Q1272" t="str">
        <f>LEFT(N1272,SEARCH("/",N1272,1)-1)</f>
        <v>music</v>
      </c>
      <c r="R1272" t="str">
        <f>RIGHT(N1272,LEN(N1272)-SEARCH("/",N1272,1))</f>
        <v>indie rock</v>
      </c>
      <c r="S1272" s="14">
        <f>INT((((J1272/60)/60)/24)+DATE(1970,1,1))</f>
        <v>42160</v>
      </c>
      <c r="T1272" s="14">
        <f>INT((((I1272/60)/60)/24)+DATE(1970,1,1))</f>
        <v>42190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9">
        <f>+E1273/D1273*100</f>
        <v>106.25</v>
      </c>
      <c r="P1273" s="11">
        <f>AVERAGE(E1273/L1273)</f>
        <v>184.78260869565219</v>
      </c>
      <c r="Q1273" t="str">
        <f>LEFT(N1273,SEARCH("/",N1273,1)-1)</f>
        <v>theater</v>
      </c>
      <c r="R1273" t="str">
        <f>RIGHT(N1273,LEN(N1273)-SEARCH("/",N1273,1))</f>
        <v>plays</v>
      </c>
      <c r="S1273" s="14">
        <f>INT((((J1273/60)/60)/24)+DATE(1970,1,1))</f>
        <v>42746</v>
      </c>
      <c r="T1273" s="14">
        <f>INT((((I1273/60)/60)/24)+DATE(1970,1,1))</f>
        <v>42791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9">
        <f>+E1274/D1274*100</f>
        <v>141.56666666666666</v>
      </c>
      <c r="P1274" s="11">
        <f>AVERAGE(E1274/L1274)</f>
        <v>25.130177514792898</v>
      </c>
      <c r="Q1274" t="str">
        <f>LEFT(N1274,SEARCH("/",N1274,1)-1)</f>
        <v>theater</v>
      </c>
      <c r="R1274" t="str">
        <f>RIGHT(N1274,LEN(N1274)-SEARCH("/",N1274,1))</f>
        <v>plays</v>
      </c>
      <c r="S1274" s="14">
        <f>INT((((J1274/60)/60)/24)+DATE(1970,1,1))</f>
        <v>42188</v>
      </c>
      <c r="T1274" s="14">
        <f>INT((((I1274/60)/60)/24)+DATE(1970,1,1))</f>
        <v>42218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9">
        <f>+E1275/D1275*100</f>
        <v>106.075</v>
      </c>
      <c r="P1275" s="11">
        <f>AVERAGE(E1275/L1275)</f>
        <v>90.276595744680847</v>
      </c>
      <c r="Q1275" t="str">
        <f>LEFT(N1275,SEARCH("/",N1275,1)-1)</f>
        <v>music</v>
      </c>
      <c r="R1275" t="str">
        <f>RIGHT(N1275,LEN(N1275)-SEARCH("/",N1275,1))</f>
        <v>rock</v>
      </c>
      <c r="S1275" s="14">
        <f>INT((((J1275/60)/60)/24)+DATE(1970,1,1))</f>
        <v>42141</v>
      </c>
      <c r="T1275" s="14">
        <f>INT((((I1275/60)/60)/24)+DATE(1970,1,1))</f>
        <v>42177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9">
        <f>+E1276/D1276*100</f>
        <v>100.71428571428571</v>
      </c>
      <c r="P1276" s="11">
        <f>AVERAGE(E1276/L1276)</f>
        <v>103.17073170731707</v>
      </c>
      <c r="Q1276" t="str">
        <f>LEFT(N1276,SEARCH("/",N1276,1)-1)</f>
        <v>theater</v>
      </c>
      <c r="R1276" t="str">
        <f>RIGHT(N1276,LEN(N1276)-SEARCH("/",N1276,1))</f>
        <v>spaces</v>
      </c>
      <c r="S1276" s="14">
        <f>INT((((J1276/60)/60)/24)+DATE(1970,1,1))</f>
        <v>42163</v>
      </c>
      <c r="T1276" s="14">
        <f>INT((((I1276/60)/60)/24)+DATE(1970,1,1))</f>
        <v>42205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9">
        <f>+E1277/D1277*100</f>
        <v>384.09090909090907</v>
      </c>
      <c r="P1277" s="11">
        <f>AVERAGE(E1277/L1277)</f>
        <v>22.120418848167539</v>
      </c>
      <c r="Q1277" t="str">
        <f>LEFT(N1277,SEARCH("/",N1277,1)-1)</f>
        <v>technology</v>
      </c>
      <c r="R1277" t="str">
        <f>RIGHT(N1277,LEN(N1277)-SEARCH("/",N1277,1))</f>
        <v>hardware</v>
      </c>
      <c r="S1277" s="14">
        <f>INT((((J1277/60)/60)/24)+DATE(1970,1,1))</f>
        <v>41719</v>
      </c>
      <c r="T1277" s="14">
        <f>INT((((I1277/60)/60)/24)+DATE(1970,1,1))</f>
        <v>41764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9">
        <f>+E1278/D1278*100</f>
        <v>120.54285714285714</v>
      </c>
      <c r="P1278" s="11">
        <f>AVERAGE(E1278/L1278)</f>
        <v>58.597222222222221</v>
      </c>
      <c r="Q1278" t="str">
        <f>LEFT(N1278,SEARCH("/",N1278,1)-1)</f>
        <v>music</v>
      </c>
      <c r="R1278" t="str">
        <f>RIGHT(N1278,LEN(N1278)-SEARCH("/",N1278,1))</f>
        <v>indie rock</v>
      </c>
      <c r="S1278" s="14">
        <f>INT((((J1278/60)/60)/24)+DATE(1970,1,1))</f>
        <v>40939</v>
      </c>
      <c r="T1278" s="14">
        <f>INT((((I1278/60)/60)/24)+DATE(1970,1,1))</f>
        <v>40973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9">
        <f>+E1279/D1279*100</f>
        <v>105.4</v>
      </c>
      <c r="P1279" s="11">
        <f>AVERAGE(E1279/L1279)</f>
        <v>136</v>
      </c>
      <c r="Q1279" t="str">
        <f>LEFT(N1279,SEARCH("/",N1279,1)-1)</f>
        <v>theater</v>
      </c>
      <c r="R1279" t="str">
        <f>RIGHT(N1279,LEN(N1279)-SEARCH("/",N1279,1))</f>
        <v>plays</v>
      </c>
      <c r="S1279" s="14">
        <f>INT((((J1279/60)/60)/24)+DATE(1970,1,1))</f>
        <v>42430</v>
      </c>
      <c r="T1279" s="14">
        <f>INT((((I1279/60)/60)/24)+DATE(1970,1,1))</f>
        <v>42445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9">
        <f>+E1280/D1280*100</f>
        <v>105.125</v>
      </c>
      <c r="P1280" s="11">
        <f>AVERAGE(E1280/L1280)</f>
        <v>73.771929824561397</v>
      </c>
      <c r="Q1280" t="str">
        <f>LEFT(N1280,SEARCH("/",N1280,1)-1)</f>
        <v>music</v>
      </c>
      <c r="R1280" t="str">
        <f>RIGHT(N1280,LEN(N1280)-SEARCH("/",N1280,1))</f>
        <v>rock</v>
      </c>
      <c r="S1280" s="14">
        <f>INT((((J1280/60)/60)/24)+DATE(1970,1,1))</f>
        <v>42759</v>
      </c>
      <c r="T1280" s="14">
        <f>INT((((I1280/60)/60)/24)+DATE(1970,1,1))</f>
        <v>42795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9">
        <f>+E1281/D1281*100</f>
        <v>22.05263157894737</v>
      </c>
      <c r="P1281" s="11">
        <f>AVERAGE(E1281/L1281)</f>
        <v>48.720930232558139</v>
      </c>
      <c r="Q1281" t="str">
        <f>LEFT(N1281,SEARCH("/",N1281,1)-1)</f>
        <v>photography</v>
      </c>
      <c r="R1281" t="str">
        <f>RIGHT(N1281,LEN(N1281)-SEARCH("/",N1281,1))</f>
        <v>photobooks</v>
      </c>
      <c r="S1281" s="14">
        <f>INT((((J1281/60)/60)/24)+DATE(1970,1,1))</f>
        <v>42515</v>
      </c>
      <c r="T1281" s="14">
        <f>INT((((I1281/60)/60)/24)+DATE(1970,1,1))</f>
        <v>42575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9">
        <f>+E1282/D1282*100</f>
        <v>104.67500000000001</v>
      </c>
      <c r="P1282" s="11">
        <f>AVERAGE(E1282/L1282)</f>
        <v>42.724489795918366</v>
      </c>
      <c r="Q1282" t="str">
        <f>LEFT(N1282,SEARCH("/",N1282,1)-1)</f>
        <v>music</v>
      </c>
      <c r="R1282" t="str">
        <f>RIGHT(N1282,LEN(N1282)-SEARCH("/",N1282,1))</f>
        <v>metal</v>
      </c>
      <c r="S1282" s="14">
        <f>INT((((J1282/60)/60)/24)+DATE(1970,1,1))</f>
        <v>42128</v>
      </c>
      <c r="T1282" s="14">
        <f>INT((((I1282/60)/60)/24)+DATE(1970,1,1))</f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9">
        <f>+E1283/D1283*100</f>
        <v>119.45714285714286</v>
      </c>
      <c r="P1283" s="11">
        <f>AVERAGE(E1283/L1283)</f>
        <v>44.956989247311824</v>
      </c>
      <c r="Q1283" t="str">
        <f>LEFT(N1283,SEARCH("/",N1283,1)-1)</f>
        <v>music</v>
      </c>
      <c r="R1283" t="str">
        <f>RIGHT(N1283,LEN(N1283)-SEARCH("/",N1283,1))</f>
        <v>pop</v>
      </c>
      <c r="S1283" s="14">
        <f>INT((((J1283/60)/60)/24)+DATE(1970,1,1))</f>
        <v>40564</v>
      </c>
      <c r="T1283" s="14">
        <f>INT((((I1283/60)/60)/24)+DATE(1970,1,1))</f>
        <v>40596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9">
        <f>+E1284/D1284*100</f>
        <v>119.31742857142855</v>
      </c>
      <c r="P1284" s="11">
        <f>AVERAGE(E1284/L1284)</f>
        <v>46.401222222222216</v>
      </c>
      <c r="Q1284" t="str">
        <f>LEFT(N1284,SEARCH("/",N1284,1)-1)</f>
        <v>music</v>
      </c>
      <c r="R1284" t="str">
        <f>RIGHT(N1284,LEN(N1284)-SEARCH("/",N1284,1))</f>
        <v>indie rock</v>
      </c>
      <c r="S1284" s="14">
        <f>INT((((J1284/60)/60)/24)+DATE(1970,1,1))</f>
        <v>40771</v>
      </c>
      <c r="T1284" s="14">
        <f>INT((((I1284/60)/60)/24)+DATE(1970,1,1))</f>
        <v>40801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8271</v>
      </c>
      <c r="O1285" s="9">
        <f>+E1285/D1285*100</f>
        <v>139.19999999999999</v>
      </c>
      <c r="P1285" s="11">
        <f>AVERAGE(E1285/L1285)</f>
        <v>62.328358208955223</v>
      </c>
      <c r="Q1285" t="str">
        <f>LEFT(N1285,SEARCH("/",N1285,1)-1)</f>
        <v>theater</v>
      </c>
      <c r="R1285" t="str">
        <f>RIGHT(N1285,LEN(N1285)-SEARCH("/",N1285,1))</f>
        <v>plays</v>
      </c>
      <c r="S1285" s="14">
        <f>INT((((J1285/60)/60)/24)+DATE(1970,1,1))</f>
        <v>41772</v>
      </c>
      <c r="T1285" s="14">
        <f>INT((((I1285/60)/60)/24)+DATE(1970,1,1))</f>
        <v>41806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9">
        <f>+E1286/D1286*100</f>
        <v>59.657142857142851</v>
      </c>
      <c r="P1286" s="11">
        <f>AVERAGE(E1286/L1286)</f>
        <v>174</v>
      </c>
      <c r="Q1286" t="str">
        <f>LEFT(N1286,SEARCH("/",N1286,1)-1)</f>
        <v>theater</v>
      </c>
      <c r="R1286" t="str">
        <f>RIGHT(N1286,LEN(N1286)-SEARCH("/",N1286,1))</f>
        <v>musical</v>
      </c>
      <c r="S1286" s="14">
        <f>INT((((J1286/60)/60)/24)+DATE(1970,1,1))</f>
        <v>41968</v>
      </c>
      <c r="T1286" s="14">
        <f>INT((((I1286/60)/60)/24)+DATE(1970,1,1))</f>
        <v>41989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9">
        <f>+E1287/D1287*100</f>
        <v>119.14771428571429</v>
      </c>
      <c r="P1287" s="11">
        <f>AVERAGE(E1287/L1287)</f>
        <v>63.184393939393942</v>
      </c>
      <c r="Q1287" t="str">
        <f>LEFT(N1287,SEARCH("/",N1287,1)-1)</f>
        <v>music</v>
      </c>
      <c r="R1287" t="str">
        <f>RIGHT(N1287,LEN(N1287)-SEARCH("/",N1287,1))</f>
        <v>rock</v>
      </c>
      <c r="S1287" s="14">
        <f>INT((((J1287/60)/60)/24)+DATE(1970,1,1))</f>
        <v>40465</v>
      </c>
      <c r="T1287" s="14">
        <f>INT((((I1287/60)/60)/24)+DATE(1970,1,1))</f>
        <v>40512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9">
        <f>+E1288/D1288*100</f>
        <v>166.08</v>
      </c>
      <c r="P1288" s="11">
        <f>AVERAGE(E1288/L1288)</f>
        <v>46.651685393258425</v>
      </c>
      <c r="Q1288" t="str">
        <f>LEFT(N1288,SEARCH("/",N1288,1)-1)</f>
        <v>music</v>
      </c>
      <c r="R1288" t="str">
        <f>RIGHT(N1288,LEN(N1288)-SEARCH("/",N1288,1))</f>
        <v>indie rock</v>
      </c>
      <c r="S1288" s="14">
        <f>INT((((J1288/60)/60)/24)+DATE(1970,1,1))</f>
        <v>40299</v>
      </c>
      <c r="T1288" s="14">
        <f>INT((((I1288/60)/60)/24)+DATE(1970,1,1))</f>
        <v>40330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9">
        <f>+E1289/D1289*100</f>
        <v>103.77499999999999</v>
      </c>
      <c r="P1289" s="11">
        <f>AVERAGE(E1289/L1289)</f>
        <v>79.82692307692308</v>
      </c>
      <c r="Q1289" t="str">
        <f>LEFT(N1289,SEARCH("/",N1289,1)-1)</f>
        <v>music</v>
      </c>
      <c r="R1289" t="str">
        <f>RIGHT(N1289,LEN(N1289)-SEARCH("/",N1289,1))</f>
        <v>rock</v>
      </c>
      <c r="S1289" s="14">
        <f>INT((((J1289/60)/60)/24)+DATE(1970,1,1))</f>
        <v>41628</v>
      </c>
      <c r="T1289" s="14">
        <f>INT((((I1289/60)/60)/24)+DATE(1970,1,1))</f>
        <v>41658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9">
        <f>+E1290/D1290*100</f>
        <v>138.33333333333334</v>
      </c>
      <c r="P1290" s="11">
        <f>AVERAGE(E1290/L1290)</f>
        <v>51.875</v>
      </c>
      <c r="Q1290" t="str">
        <f>LEFT(N1290,SEARCH("/",N1290,1)-1)</f>
        <v>theater</v>
      </c>
      <c r="R1290" t="str">
        <f>RIGHT(N1290,LEN(N1290)-SEARCH("/",N1290,1))</f>
        <v>plays</v>
      </c>
      <c r="S1290" s="14">
        <f>INT((((J1290/60)/60)/24)+DATE(1970,1,1))</f>
        <v>41796</v>
      </c>
      <c r="T1290" s="14">
        <f>INT((((I1290/60)/60)/24)+DATE(1970,1,1))</f>
        <v>41826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9">
        <f>+E1291/D1291*100</f>
        <v>138.16666666666666</v>
      </c>
      <c r="P1291" s="11">
        <f>AVERAGE(E1291/L1291)</f>
        <v>109.07894736842105</v>
      </c>
      <c r="Q1291" t="str">
        <f>LEFT(N1291,SEARCH("/",N1291,1)-1)</f>
        <v>theater</v>
      </c>
      <c r="R1291" t="str">
        <f>RIGHT(N1291,LEN(N1291)-SEARCH("/",N1291,1))</f>
        <v>plays</v>
      </c>
      <c r="S1291" s="14">
        <f>INT((((J1291/60)/60)/24)+DATE(1970,1,1))</f>
        <v>42685</v>
      </c>
      <c r="T1291" s="14">
        <f>INT((((I1291/60)/60)/24)+DATE(1970,1,1))</f>
        <v>42710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9">
        <f>+E1292/D1292*100</f>
        <v>103.49999999999999</v>
      </c>
      <c r="P1292" s="11">
        <f>AVERAGE(E1292/L1292)</f>
        <v>76.666666666666671</v>
      </c>
      <c r="Q1292" t="str">
        <f>LEFT(N1292,SEARCH("/",N1292,1)-1)</f>
        <v>music</v>
      </c>
      <c r="R1292" t="str">
        <f>RIGHT(N1292,LEN(N1292)-SEARCH("/",N1292,1))</f>
        <v>rock</v>
      </c>
      <c r="S1292" s="14">
        <f>INT((((J1292/60)/60)/24)+DATE(1970,1,1))</f>
        <v>41852</v>
      </c>
      <c r="T1292" s="14">
        <f>INT((((I1292/60)/60)/24)+DATE(1970,1,1))</f>
        <v>41882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9">
        <f>+E1293/D1293*100</f>
        <v>103.42499999999998</v>
      </c>
      <c r="P1293" s="11">
        <f>AVERAGE(E1293/L1293)</f>
        <v>36.610619469026545</v>
      </c>
      <c r="Q1293" t="str">
        <f>LEFT(N1293,SEARCH("/",N1293,1)-1)</f>
        <v>theater</v>
      </c>
      <c r="R1293" t="str">
        <f>RIGHT(N1293,LEN(N1293)-SEARCH("/",N1293,1))</f>
        <v>plays</v>
      </c>
      <c r="S1293" s="14">
        <f>INT((((J1293/60)/60)/24)+DATE(1970,1,1))</f>
        <v>42155</v>
      </c>
      <c r="T1293" s="14">
        <f>INT((((I1293/60)/60)/24)+DATE(1970,1,1))</f>
        <v>42190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9">
        <f>+E1294/D1294*100</f>
        <v>175.95744680851064</v>
      </c>
      <c r="P1294" s="11">
        <f>AVERAGE(E1294/L1294)</f>
        <v>56.643835616438359</v>
      </c>
      <c r="Q1294" t="str">
        <f>LEFT(N1294,SEARCH("/",N1294,1)-1)</f>
        <v>photography</v>
      </c>
      <c r="R1294" t="str">
        <f>RIGHT(N1294,LEN(N1294)-SEARCH("/",N1294,1))</f>
        <v>photobooks</v>
      </c>
      <c r="S1294" s="14">
        <f>INT((((J1294/60)/60)/24)+DATE(1970,1,1))</f>
        <v>41941</v>
      </c>
      <c r="T1294" s="14">
        <f>INT((((I1294/60)/60)/24)+DATE(1970,1,1))</f>
        <v>41974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9">
        <f>+E1295/D1295*100</f>
        <v>39.120962394619681</v>
      </c>
      <c r="P1295" s="11">
        <f>AVERAGE(E1295/L1295)</f>
        <v>64.53125</v>
      </c>
      <c r="Q1295" t="str">
        <f>LEFT(N1295,SEARCH("/",N1295,1)-1)</f>
        <v>food</v>
      </c>
      <c r="R1295" t="str">
        <f>RIGHT(N1295,LEN(N1295)-SEARCH("/",N1295,1))</f>
        <v>small batch</v>
      </c>
      <c r="S1295" s="14">
        <f>INT((((J1295/60)/60)/24)+DATE(1970,1,1))</f>
        <v>42799</v>
      </c>
      <c r="T1295" s="14">
        <f>INT((((I1295/60)/60)/24)+DATE(1970,1,1))</f>
        <v>42829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9">
        <f>+E1296/D1296*100</f>
        <v>137.46666666666667</v>
      </c>
      <c r="P1296" s="11">
        <f>AVERAGE(E1296/L1296)</f>
        <v>50.292682926829265</v>
      </c>
      <c r="Q1296" t="str">
        <f>LEFT(N1296,SEARCH("/",N1296,1)-1)</f>
        <v>film &amp; video</v>
      </c>
      <c r="R1296" t="str">
        <f>RIGHT(N1296,LEN(N1296)-SEARCH("/",N1296,1))</f>
        <v>documentary</v>
      </c>
      <c r="S1296" s="14">
        <f>INT((((J1296/60)/60)/24)+DATE(1970,1,1))</f>
        <v>41032</v>
      </c>
      <c r="T1296" s="14">
        <f>INT((((I1296/60)/60)/24)+DATE(1970,1,1))</f>
        <v>41062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9">
        <f>+E1297/D1297*100</f>
        <v>102.97499999999999</v>
      </c>
      <c r="P1297" s="11">
        <f>AVERAGE(E1297/L1297)</f>
        <v>65.38095238095238</v>
      </c>
      <c r="Q1297" t="str">
        <f>LEFT(N1297,SEARCH("/",N1297,1)-1)</f>
        <v>music</v>
      </c>
      <c r="R1297" t="str">
        <f>RIGHT(N1297,LEN(N1297)-SEARCH("/",N1297,1))</f>
        <v>rock</v>
      </c>
      <c r="S1297" s="14">
        <f>INT((((J1297/60)/60)/24)+DATE(1970,1,1))</f>
        <v>42465</v>
      </c>
      <c r="T1297" s="14">
        <f>INT((((I1297/60)/60)/24)+DATE(1970,1,1))</f>
        <v>42495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9">
        <f>+E1298/D1298*100</f>
        <v>102.57499999999999</v>
      </c>
      <c r="P1298" s="11">
        <f>AVERAGE(E1298/L1298)</f>
        <v>62.166666666666664</v>
      </c>
      <c r="Q1298" t="str">
        <f>LEFT(N1298,SEARCH("/",N1298,1)-1)</f>
        <v>music</v>
      </c>
      <c r="R1298" t="str">
        <f>RIGHT(N1298,LEN(N1298)-SEARCH("/",N1298,1))</f>
        <v>rock</v>
      </c>
      <c r="S1298" s="14">
        <f>INT((((J1298/60)/60)/24)+DATE(1970,1,1))</f>
        <v>41451</v>
      </c>
      <c r="T1298" s="14">
        <f>INT((((I1298/60)/60)/24)+DATE(1970,1,1))</f>
        <v>41481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9">
        <f>+E1299/D1299*100</f>
        <v>29.228571428571428</v>
      </c>
      <c r="P1299" s="11">
        <f>AVERAGE(E1299/L1299)</f>
        <v>44.478260869565219</v>
      </c>
      <c r="Q1299" t="str">
        <f>LEFT(N1299,SEARCH("/",N1299,1)-1)</f>
        <v>photography</v>
      </c>
      <c r="R1299" t="str">
        <f>RIGHT(N1299,LEN(N1299)-SEARCH("/",N1299,1))</f>
        <v>places</v>
      </c>
      <c r="S1299" s="14">
        <f>INT((((J1299/60)/60)/24)+DATE(1970,1,1))</f>
        <v>42433</v>
      </c>
      <c r="T1299" s="14">
        <f>INT((((I1299/60)/60)/24)+DATE(1970,1,1))</f>
        <v>42463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9">
        <f>+E1300/D1300*100</f>
        <v>102.25</v>
      </c>
      <c r="P1300" s="11">
        <f>AVERAGE(E1300/L1300)</f>
        <v>85.208333333333329</v>
      </c>
      <c r="Q1300" t="str">
        <f>LEFT(N1300,SEARCH("/",N1300,1)-1)</f>
        <v>theater</v>
      </c>
      <c r="R1300" t="str">
        <f>RIGHT(N1300,LEN(N1300)-SEARCH("/",N1300,1))</f>
        <v>plays</v>
      </c>
      <c r="S1300" s="14">
        <f>INT((((J1300/60)/60)/24)+DATE(1970,1,1))</f>
        <v>42044</v>
      </c>
      <c r="T1300" s="14">
        <f>INT((((I1300/60)/60)/24)+DATE(1970,1,1))</f>
        <v>42074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8300</v>
      </c>
      <c r="O1301" s="9">
        <f>+E1301/D1301*100</f>
        <v>102.125</v>
      </c>
      <c r="P1301" s="11">
        <f>AVERAGE(E1301/L1301)</f>
        <v>57.535211267605632</v>
      </c>
      <c r="Q1301" t="str">
        <f>LEFT(N1301,SEARCH("/",N1301,1)-1)</f>
        <v>music</v>
      </c>
      <c r="R1301" t="str">
        <f>RIGHT(N1301,LEN(N1301)-SEARCH("/",N1301,1))</f>
        <v>classical music</v>
      </c>
      <c r="S1301" s="14">
        <f>INT((((J1301/60)/60)/24)+DATE(1970,1,1))</f>
        <v>41546</v>
      </c>
      <c r="T1301" s="14">
        <f>INT((((I1301/60)/60)/24)+DATE(1970,1,1))</f>
        <v>41565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8271</v>
      </c>
      <c r="O1302" s="9">
        <f>+E1302/D1302*100</f>
        <v>136.16666666666666</v>
      </c>
      <c r="P1302" s="11">
        <f>AVERAGE(E1302/L1302)</f>
        <v>46.420454545454547</v>
      </c>
      <c r="Q1302" t="str">
        <f>LEFT(N1302,SEARCH("/",N1302,1)-1)</f>
        <v>theater</v>
      </c>
      <c r="R1302" t="str">
        <f>RIGHT(N1302,LEN(N1302)-SEARCH("/",N1302,1))</f>
        <v>plays</v>
      </c>
      <c r="S1302" s="14">
        <f>INT((((J1302/60)/60)/24)+DATE(1970,1,1))</f>
        <v>42102</v>
      </c>
      <c r="T1302" s="14">
        <f>INT((((I1302/60)/60)/24)+DATE(1970,1,1))</f>
        <v>42123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9">
        <f>+E1303/D1303*100</f>
        <v>102.02500000000001</v>
      </c>
      <c r="P1303" s="11">
        <f>AVERAGE(E1303/L1303)</f>
        <v>204.05</v>
      </c>
      <c r="Q1303" t="str">
        <f>LEFT(N1303,SEARCH("/",N1303,1)-1)</f>
        <v>theater</v>
      </c>
      <c r="R1303" t="str">
        <f>RIGHT(N1303,LEN(N1303)-SEARCH("/",N1303,1))</f>
        <v>plays</v>
      </c>
      <c r="S1303" s="14">
        <f>INT((((J1303/60)/60)/24)+DATE(1970,1,1))</f>
        <v>42186</v>
      </c>
      <c r="T1303" s="14">
        <f>INT((((I1303/60)/60)/24)+DATE(1970,1,1))</f>
        <v>42216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9">
        <f>+E1304/D1304*100</f>
        <v>101.95</v>
      </c>
      <c r="P1304" s="11">
        <f>AVERAGE(E1304/L1304)</f>
        <v>60.865671641791046</v>
      </c>
      <c r="Q1304" t="str">
        <f>LEFT(N1304,SEARCH("/",N1304,1)-1)</f>
        <v>food</v>
      </c>
      <c r="R1304" t="str">
        <f>RIGHT(N1304,LEN(N1304)-SEARCH("/",N1304,1))</f>
        <v>small batch</v>
      </c>
      <c r="S1304" s="14">
        <f>INT((((J1304/60)/60)/24)+DATE(1970,1,1))</f>
        <v>41918</v>
      </c>
      <c r="T1304" s="14">
        <f>INT((((I1304/60)/60)/24)+DATE(1970,1,1))</f>
        <v>41948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9">
        <f>+E1305/D1305*100</f>
        <v>101.82500000000002</v>
      </c>
      <c r="P1305" s="11">
        <f>AVERAGE(E1305/L1305)</f>
        <v>84.854166666666671</v>
      </c>
      <c r="Q1305" t="str">
        <f>LEFT(N1305,SEARCH("/",N1305,1)-1)</f>
        <v>theater</v>
      </c>
      <c r="R1305" t="str">
        <f>RIGHT(N1305,LEN(N1305)-SEARCH("/",N1305,1))</f>
        <v>plays</v>
      </c>
      <c r="S1305" s="14">
        <f>INT((((J1305/60)/60)/24)+DATE(1970,1,1))</f>
        <v>41846</v>
      </c>
      <c r="T1305" s="14">
        <f>INT((((I1305/60)/60)/24)+DATE(1970,1,1))</f>
        <v>41867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9">
        <f>+E1306/D1306*100</f>
        <v>203.35000000000002</v>
      </c>
      <c r="P1306" s="11">
        <f>AVERAGE(E1306/L1306)</f>
        <v>30.578947368421051</v>
      </c>
      <c r="Q1306" t="str">
        <f>LEFT(N1306,SEARCH("/",N1306,1)-1)</f>
        <v>music</v>
      </c>
      <c r="R1306" t="str">
        <f>RIGHT(N1306,LEN(N1306)-SEARCH("/",N1306,1))</f>
        <v>rock</v>
      </c>
      <c r="S1306" s="14">
        <f>INT((((J1306/60)/60)/24)+DATE(1970,1,1))</f>
        <v>42568</v>
      </c>
      <c r="T1306" s="14">
        <f>INT((((I1306/60)/60)/24)+DATE(1970,1,1))</f>
        <v>42583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9">
        <f>+E1307/D1307*100</f>
        <v>41.489795918367342</v>
      </c>
      <c r="P1307" s="11">
        <f>AVERAGE(E1307/L1307)</f>
        <v>81.319999999999993</v>
      </c>
      <c r="Q1307" t="str">
        <f>LEFT(N1307,SEARCH("/",N1307,1)-1)</f>
        <v>theater</v>
      </c>
      <c r="R1307" t="str">
        <f>RIGHT(N1307,LEN(N1307)-SEARCH("/",N1307,1))</f>
        <v>plays</v>
      </c>
      <c r="S1307" s="14">
        <f>INT((((J1307/60)/60)/24)+DATE(1970,1,1))</f>
        <v>41766</v>
      </c>
      <c r="T1307" s="14">
        <f>INT((((I1307/60)/60)/24)+DATE(1970,1,1))</f>
        <v>41793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9">
        <f>+E1308/D1308*100</f>
        <v>101.62500000000001</v>
      </c>
      <c r="P1308" s="11">
        <f>AVERAGE(E1308/L1308)</f>
        <v>86.489361702127653</v>
      </c>
      <c r="Q1308" t="str">
        <f>LEFT(N1308,SEARCH("/",N1308,1)-1)</f>
        <v>music</v>
      </c>
      <c r="R1308" t="str">
        <f>RIGHT(N1308,LEN(N1308)-SEARCH("/",N1308,1))</f>
        <v>rock</v>
      </c>
      <c r="S1308" s="14">
        <f>INT((((J1308/60)/60)/24)+DATE(1970,1,1))</f>
        <v>40750</v>
      </c>
      <c r="T1308" s="14">
        <f>INT((((I1308/60)/60)/24)+DATE(1970,1,1))</f>
        <v>40810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8219</v>
      </c>
      <c r="G1309" t="s">
        <v>8224</v>
      </c>
      <c r="H1309" t="s">
        <v>8246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8305</v>
      </c>
      <c r="O1309" s="9">
        <f>+E1309/D1309*100</f>
        <v>101.375</v>
      </c>
      <c r="P1309" s="11">
        <f>AVERAGE(E1309/L1309)</f>
        <v>126.71875</v>
      </c>
      <c r="Q1309" t="str">
        <f>LEFT(N1309,SEARCH("/",N1309,1)-1)</f>
        <v>theater</v>
      </c>
      <c r="R1309" t="str">
        <f>RIGHT(N1309,LEN(N1309)-SEARCH("/",N1309,1))</f>
        <v>musical</v>
      </c>
      <c r="S1309" s="14">
        <f>INT((((J1309/60)/60)/24)+DATE(1970,1,1))</f>
        <v>42004</v>
      </c>
      <c r="T1309" s="14">
        <f>INT((((I1309/60)/60)/24)+DATE(1970,1,1))</f>
        <v>42034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t="s">
        <v>8219</v>
      </c>
      <c r="G1310" t="s">
        <v>8224</v>
      </c>
      <c r="H1310" t="s">
        <v>8246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8271</v>
      </c>
      <c r="O1310" s="9">
        <f>+E1310/D1310*100</f>
        <v>108.13333333333333</v>
      </c>
      <c r="P1310" s="11">
        <f>AVERAGE(E1310/L1310)</f>
        <v>46.609195402298852</v>
      </c>
      <c r="Q1310" t="str">
        <f>LEFT(N1310,SEARCH("/",N1310,1)-1)</f>
        <v>theater</v>
      </c>
      <c r="R1310" t="str">
        <f>RIGHT(N1310,LEN(N1310)-SEARCH("/",N1310,1))</f>
        <v>plays</v>
      </c>
      <c r="S1310" s="14">
        <f>INT((((J1310/60)/60)/24)+DATE(1970,1,1))</f>
        <v>41884</v>
      </c>
      <c r="T1310" s="14">
        <f>INT((((I1310/60)/60)/24)+DATE(1970,1,1))</f>
        <v>41903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9">
        <f>+E1311/D1311*100</f>
        <v>101.29975</v>
      </c>
      <c r="P1311" s="11">
        <f>AVERAGE(E1311/L1311)</f>
        <v>76.45264150943396</v>
      </c>
      <c r="Q1311" t="str">
        <f>LEFT(N1311,SEARCH("/",N1311,1)-1)</f>
        <v>film &amp; video</v>
      </c>
      <c r="R1311" t="str">
        <f>RIGHT(N1311,LEN(N1311)-SEARCH("/",N1311,1))</f>
        <v>television</v>
      </c>
      <c r="S1311" s="14">
        <f>INT((((J1311/60)/60)/24)+DATE(1970,1,1))</f>
        <v>41842</v>
      </c>
      <c r="T1311" s="14">
        <f>INT((((I1311/60)/60)/24)+DATE(1970,1,1))</f>
        <v>41872</v>
      </c>
    </row>
    <row r="1312" spans="1:20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6">
        <v>4050</v>
      </c>
      <c r="F1312" t="s">
        <v>8219</v>
      </c>
      <c r="G1312" t="s">
        <v>8224</v>
      </c>
      <c r="H1312" t="s">
        <v>8246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8271</v>
      </c>
      <c r="O1312" s="9">
        <f>+E1312/D1312*100</f>
        <v>119.11764705882352</v>
      </c>
      <c r="P1312" s="11">
        <f>AVERAGE(E1312/L1312)</f>
        <v>176.08695652173913</v>
      </c>
      <c r="Q1312" t="str">
        <f>LEFT(N1312,SEARCH("/",N1312,1)-1)</f>
        <v>theater</v>
      </c>
      <c r="R1312" t="str">
        <f>RIGHT(N1312,LEN(N1312)-SEARCH("/",N1312,1))</f>
        <v>plays</v>
      </c>
      <c r="S1312" s="14">
        <f>INT((((J1312/60)/60)/24)+DATE(1970,1,1))</f>
        <v>41964</v>
      </c>
      <c r="T1312" s="14">
        <f>INT((((I1312/60)/60)/24)+DATE(1970,1,1))</f>
        <v>41994</v>
      </c>
    </row>
    <row r="1313" spans="1:20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6">
        <v>4050</v>
      </c>
      <c r="F1313" t="s">
        <v>8219</v>
      </c>
      <c r="G1313" t="s">
        <v>8224</v>
      </c>
      <c r="H1313" t="s">
        <v>8246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8271</v>
      </c>
      <c r="O1313" s="9">
        <f>+E1313/D1313*100</f>
        <v>135</v>
      </c>
      <c r="P1313" s="11">
        <f>AVERAGE(E1313/L1313)</f>
        <v>168.75</v>
      </c>
      <c r="Q1313" t="str">
        <f>LEFT(N1313,SEARCH("/",N1313,1)-1)</f>
        <v>theater</v>
      </c>
      <c r="R1313" t="str">
        <f>RIGHT(N1313,LEN(N1313)-SEARCH("/",N1313,1))</f>
        <v>plays</v>
      </c>
      <c r="S1313" s="14">
        <f>INT((((J1313/60)/60)/24)+DATE(1970,1,1))</f>
        <v>42483</v>
      </c>
      <c r="T1313" s="14">
        <f>INT((((I1313/60)/60)/24)+DATE(1970,1,1))</f>
        <v>42522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9">
        <f>+E1314/D1314*100</f>
        <v>107.89146666666667</v>
      </c>
      <c r="P1314" s="11">
        <f>AVERAGE(E1314/L1314)</f>
        <v>56.98492957746479</v>
      </c>
      <c r="Q1314" t="str">
        <f>LEFT(N1314,SEARCH("/",N1314,1)-1)</f>
        <v>photography</v>
      </c>
      <c r="R1314" t="str">
        <f>RIGHT(N1314,LEN(N1314)-SEARCH("/",N1314,1))</f>
        <v>photobooks</v>
      </c>
      <c r="S1314" s="14">
        <f>INT((((J1314/60)/60)/24)+DATE(1970,1,1))</f>
        <v>42606</v>
      </c>
      <c r="T1314" s="14">
        <f>INT((((I1314/60)/60)/24)+DATE(1970,1,1))</f>
        <v>42666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8266</v>
      </c>
      <c r="O1315" s="9">
        <f>+E1315/D1315*100</f>
        <v>115.42857142857143</v>
      </c>
      <c r="P1315" s="11">
        <f>AVERAGE(E1315/L1315)</f>
        <v>85.957446808510639</v>
      </c>
      <c r="Q1315" t="str">
        <f>LEFT(N1315,SEARCH("/",N1315,1)-1)</f>
        <v>film &amp; video</v>
      </c>
      <c r="R1315" t="str">
        <f>RIGHT(N1315,LEN(N1315)-SEARCH("/",N1315,1))</f>
        <v>shorts</v>
      </c>
      <c r="S1315" s="14">
        <f>INT((((J1315/60)/60)/24)+DATE(1970,1,1))</f>
        <v>41357</v>
      </c>
      <c r="T1315" s="14">
        <f>INT((((I1315/60)/60)/24)+DATE(1970,1,1))</f>
        <v>41387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9">
        <f>+E1316/D1316*100</f>
        <v>101</v>
      </c>
      <c r="P1316" s="11">
        <f>AVERAGE(E1316/L1316)</f>
        <v>98.536585365853654</v>
      </c>
      <c r="Q1316" t="str">
        <f>LEFT(N1316,SEARCH("/",N1316,1)-1)</f>
        <v>theater</v>
      </c>
      <c r="R1316" t="str">
        <f>RIGHT(N1316,LEN(N1316)-SEARCH("/",N1316,1))</f>
        <v>plays</v>
      </c>
      <c r="S1316" s="14">
        <f>INT((((J1316/60)/60)/24)+DATE(1970,1,1))</f>
        <v>41829</v>
      </c>
      <c r="T1316" s="14">
        <f>INT((((I1316/60)/60)/24)+DATE(1970,1,1))</f>
        <v>41839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9">
        <f>+E1317/D1317*100</f>
        <v>100.925</v>
      </c>
      <c r="P1317" s="11">
        <f>AVERAGE(E1317/L1317)</f>
        <v>45.875</v>
      </c>
      <c r="Q1317" t="str">
        <f>LEFT(N1317,SEARCH("/",N1317,1)-1)</f>
        <v>music</v>
      </c>
      <c r="R1317" t="str">
        <f>RIGHT(N1317,LEN(N1317)-SEARCH("/",N1317,1))</f>
        <v>rock</v>
      </c>
      <c r="S1317" s="14">
        <f>INT((((J1317/60)/60)/24)+DATE(1970,1,1))</f>
        <v>41774</v>
      </c>
      <c r="T1317" s="14">
        <f>INT((((I1317/60)/60)/24)+DATE(1970,1,1))</f>
        <v>41807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9">
        <f>+E1318/D1318*100</f>
        <v>100.875</v>
      </c>
      <c r="P1318" s="11">
        <f>AVERAGE(E1318/L1318)</f>
        <v>72.053571428571431</v>
      </c>
      <c r="Q1318" t="str">
        <f>LEFT(N1318,SEARCH("/",N1318,1)-1)</f>
        <v>theater</v>
      </c>
      <c r="R1318" t="str">
        <f>RIGHT(N1318,LEN(N1318)-SEARCH("/",N1318,1))</f>
        <v>plays</v>
      </c>
      <c r="S1318" s="14">
        <f>INT((((J1318/60)/60)/24)+DATE(1970,1,1))</f>
        <v>41752</v>
      </c>
      <c r="T1318" s="14">
        <f>INT((((I1318/60)/60)/24)+DATE(1970,1,1))</f>
        <v>41782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9">
        <f>+E1319/D1319*100</f>
        <v>100.75</v>
      </c>
      <c r="P1319" s="11">
        <f>AVERAGE(E1319/L1319)</f>
        <v>310</v>
      </c>
      <c r="Q1319" t="str">
        <f>LEFT(N1319,SEARCH("/",N1319,1)-1)</f>
        <v>theater</v>
      </c>
      <c r="R1319" t="str">
        <f>RIGHT(N1319,LEN(N1319)-SEARCH("/",N1319,1))</f>
        <v>plays</v>
      </c>
      <c r="S1319" s="14">
        <f>INT((((J1319/60)/60)/24)+DATE(1970,1,1))</f>
        <v>42102</v>
      </c>
      <c r="T1319" s="14">
        <f>INT((((I1319/60)/60)/24)+DATE(1970,1,1))</f>
        <v>42133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9">
        <f>+E1320/D1320*100</f>
        <v>100.69999999999999</v>
      </c>
      <c r="P1320" s="11">
        <f>AVERAGE(E1320/L1320)</f>
        <v>115.08571428571429</v>
      </c>
      <c r="Q1320" t="str">
        <f>LEFT(N1320,SEARCH("/",N1320,1)-1)</f>
        <v>music</v>
      </c>
      <c r="R1320" t="str">
        <f>RIGHT(N1320,LEN(N1320)-SEARCH("/",N1320,1))</f>
        <v>indie rock</v>
      </c>
      <c r="S1320" s="14">
        <f>INT((((J1320/60)/60)/24)+DATE(1970,1,1))</f>
        <v>40860</v>
      </c>
      <c r="T1320" s="14">
        <f>INT((((I1320/60)/60)/24)+DATE(1970,1,1))</f>
        <v>40891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9">
        <f>+E1321/D1321*100</f>
        <v>160.88</v>
      </c>
      <c r="P1321" s="11">
        <f>AVERAGE(E1321/L1321)</f>
        <v>41.04081632653061</v>
      </c>
      <c r="Q1321" t="str">
        <f>LEFT(N1321,SEARCH("/",N1321,1)-1)</f>
        <v>music</v>
      </c>
      <c r="R1321" t="str">
        <f>RIGHT(N1321,LEN(N1321)-SEARCH("/",N1321,1))</f>
        <v>pop</v>
      </c>
      <c r="S1321" s="14">
        <f>INT((((J1321/60)/60)/24)+DATE(1970,1,1))</f>
        <v>41331</v>
      </c>
      <c r="T1321" s="14">
        <f>INT((((I1321/60)/60)/24)+DATE(1970,1,1))</f>
        <v>41361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9">
        <f>+E1322/D1322*100</f>
        <v>114.88571428571429</v>
      </c>
      <c r="P1322" s="11">
        <f>AVERAGE(E1322/L1322)</f>
        <v>46.218390804597703</v>
      </c>
      <c r="Q1322" t="str">
        <f>LEFT(N1322,SEARCH("/",N1322,1)-1)</f>
        <v>music</v>
      </c>
      <c r="R1322" t="str">
        <f>RIGHT(N1322,LEN(N1322)-SEARCH("/",N1322,1))</f>
        <v>rock</v>
      </c>
      <c r="S1322" s="14">
        <f>INT((((J1322/60)/60)/24)+DATE(1970,1,1))</f>
        <v>41882</v>
      </c>
      <c r="T1322" s="14">
        <f>INT((((I1322/60)/60)/24)+DATE(1970,1,1))</f>
        <v>41912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9">
        <f>+E1323/D1323*100</f>
        <v>100.44999999999999</v>
      </c>
      <c r="P1323" s="11">
        <f>AVERAGE(E1323/L1323)</f>
        <v>65.868852459016395</v>
      </c>
      <c r="Q1323" t="str">
        <f>LEFT(N1323,SEARCH("/",N1323,1)-1)</f>
        <v>theater</v>
      </c>
      <c r="R1323" t="str">
        <f>RIGHT(N1323,LEN(N1323)-SEARCH("/",N1323,1))</f>
        <v>plays</v>
      </c>
      <c r="S1323" s="14">
        <f>INT((((J1323/60)/60)/24)+DATE(1970,1,1))</f>
        <v>42561</v>
      </c>
      <c r="T1323" s="14">
        <f>INT((((I1323/60)/60)/24)+DATE(1970,1,1))</f>
        <v>42592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9">
        <f>+E1324/D1324*100</f>
        <v>100.39275000000001</v>
      </c>
      <c r="P1324" s="11">
        <f>AVERAGE(E1324/L1324)</f>
        <v>34.91921739130435</v>
      </c>
      <c r="Q1324" t="str">
        <f>LEFT(N1324,SEARCH("/",N1324,1)-1)</f>
        <v>theater</v>
      </c>
      <c r="R1324" t="str">
        <f>RIGHT(N1324,LEN(N1324)-SEARCH("/",N1324,1))</f>
        <v>plays</v>
      </c>
      <c r="S1324" s="14">
        <f>INT((((J1324/60)/60)/24)+DATE(1970,1,1))</f>
        <v>42734</v>
      </c>
      <c r="T1324" s="14">
        <f>INT((((I1324/60)/60)/24)+DATE(1970,1,1))</f>
        <v>42767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9">
        <f>+E1325/D1325*100</f>
        <v>114.57142857142857</v>
      </c>
      <c r="P1325" s="11">
        <f>AVERAGE(E1325/L1325)</f>
        <v>72.909090909090907</v>
      </c>
      <c r="Q1325" t="str">
        <f>LEFT(N1325,SEARCH("/",N1325,1)-1)</f>
        <v>music</v>
      </c>
      <c r="R1325" t="str">
        <f>RIGHT(N1325,LEN(N1325)-SEARCH("/",N1325,1))</f>
        <v>indie rock</v>
      </c>
      <c r="S1325" s="14">
        <f>INT((((J1325/60)/60)/24)+DATE(1970,1,1))</f>
        <v>41004</v>
      </c>
      <c r="T1325" s="14">
        <f>INT((((I1325/60)/60)/24)+DATE(1970,1,1))</f>
        <v>41045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9">
        <f>+E1326/D1326*100</f>
        <v>100.125</v>
      </c>
      <c r="P1326" s="11">
        <f>AVERAGE(E1326/L1326)</f>
        <v>121.36363636363636</v>
      </c>
      <c r="Q1326" t="str">
        <f>LEFT(N1326,SEARCH("/",N1326,1)-1)</f>
        <v>theater</v>
      </c>
      <c r="R1326" t="str">
        <f>RIGHT(N1326,LEN(N1326)-SEARCH("/",N1326,1))</f>
        <v>plays</v>
      </c>
      <c r="S1326" s="14">
        <f>INT((((J1326/60)/60)/24)+DATE(1970,1,1))</f>
        <v>41995</v>
      </c>
      <c r="T1326" s="14">
        <f>INT((((I1326/60)/60)/24)+DATE(1970,1,1))</f>
        <v>42015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9">
        <f>+E1327/D1327*100</f>
        <v>133.46666666666667</v>
      </c>
      <c r="P1327" s="11">
        <f>AVERAGE(E1327/L1327)</f>
        <v>57.2</v>
      </c>
      <c r="Q1327" t="str">
        <f>LEFT(N1327,SEARCH("/",N1327,1)-1)</f>
        <v>theater</v>
      </c>
      <c r="R1327" t="str">
        <f>RIGHT(N1327,LEN(N1327)-SEARCH("/",N1327,1))</f>
        <v>plays</v>
      </c>
      <c r="S1327" s="14">
        <f>INT((((J1327/60)/60)/24)+DATE(1970,1,1))</f>
        <v>42538</v>
      </c>
      <c r="T1327" s="14">
        <f>INT((((I1327/60)/60)/24)+DATE(1970,1,1))</f>
        <v>42583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9">
        <f>+E1328/D1328*100</f>
        <v>100.05</v>
      </c>
      <c r="P1328" s="11">
        <f>AVERAGE(E1328/L1328)</f>
        <v>81.673469387755105</v>
      </c>
      <c r="Q1328" t="str">
        <f>LEFT(N1328,SEARCH("/",N1328,1)-1)</f>
        <v>theater</v>
      </c>
      <c r="R1328" t="str">
        <f>RIGHT(N1328,LEN(N1328)-SEARCH("/",N1328,1))</f>
        <v>plays</v>
      </c>
      <c r="S1328" s="14">
        <f>INT((((J1328/60)/60)/24)+DATE(1970,1,1))</f>
        <v>42447</v>
      </c>
      <c r="T1328" s="14">
        <f>INT((((I1328/60)/60)/24)+DATE(1970,1,1))</f>
        <v>42507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9">
        <f>+E1329/D1329*100</f>
        <v>100.01249999999999</v>
      </c>
      <c r="P1329" s="11">
        <f>AVERAGE(E1329/L1329)</f>
        <v>40.005000000000003</v>
      </c>
      <c r="Q1329" t="str">
        <f>LEFT(N1329,SEARCH("/",N1329,1)-1)</f>
        <v>film &amp; video</v>
      </c>
      <c r="R1329" t="str">
        <f>RIGHT(N1329,LEN(N1329)-SEARCH("/",N1329,1))</f>
        <v>shorts</v>
      </c>
      <c r="S1329" s="14">
        <f>INT((((J1329/60)/60)/24)+DATE(1970,1,1))</f>
        <v>40795</v>
      </c>
      <c r="T1329" s="14">
        <f>INT((((I1329/60)/60)/24)+DATE(1970,1,1))</f>
        <v>40825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9">
        <f>+E1330/D1330*100</f>
        <v>105.26894736842105</v>
      </c>
      <c r="P1330" s="11">
        <f>AVERAGE(E1330/L1330)</f>
        <v>114.29199999999999</v>
      </c>
      <c r="Q1330" t="str">
        <f>LEFT(N1330,SEARCH("/",N1330,1)-1)</f>
        <v>theater</v>
      </c>
      <c r="R1330" t="str">
        <f>RIGHT(N1330,LEN(N1330)-SEARCH("/",N1330,1))</f>
        <v>plays</v>
      </c>
      <c r="S1330" s="14">
        <f>INT((((J1330/60)/60)/24)+DATE(1970,1,1))</f>
        <v>42268</v>
      </c>
      <c r="T1330" s="14">
        <f>INT((((I1330/60)/60)/24)+DATE(1970,1,1))</f>
        <v>42303</v>
      </c>
    </row>
    <row r="1331" spans="1:20" ht="45" x14ac:dyDescent="0.25">
      <c r="A1331">
        <v>3517</v>
      </c>
      <c r="B1331" s="3" t="s">
        <v>3516</v>
      </c>
      <c r="C1331" s="3" t="s">
        <v>7627</v>
      </c>
      <c r="D1331" s="6">
        <v>4000</v>
      </c>
      <c r="E1331" s="6">
        <v>4000</v>
      </c>
      <c r="F1331" t="s">
        <v>8219</v>
      </c>
      <c r="G1331" t="s">
        <v>8225</v>
      </c>
      <c r="H1331" t="s">
        <v>8247</v>
      </c>
      <c r="I1331">
        <v>1404471600</v>
      </c>
      <c r="J1331">
        <v>1401910634</v>
      </c>
      <c r="K1331" t="b">
        <v>0</v>
      </c>
      <c r="L1331">
        <v>13</v>
      </c>
      <c r="M1331" t="b">
        <v>1</v>
      </c>
      <c r="N1331" t="s">
        <v>8271</v>
      </c>
      <c r="O1331" s="9">
        <f>+E1331/D1331*100</f>
        <v>100</v>
      </c>
      <c r="P1331" s="11">
        <f>AVERAGE(E1331/L1331)</f>
        <v>307.69230769230768</v>
      </c>
      <c r="Q1331" t="str">
        <f>LEFT(N1331,SEARCH("/",N1331,1)-1)</f>
        <v>theater</v>
      </c>
      <c r="R1331" t="str">
        <f>RIGHT(N1331,LEN(N1331)-SEARCH("/",N1331,1))</f>
        <v>plays</v>
      </c>
      <c r="S1331" s="14">
        <f>INT((((J1331/60)/60)/24)+DATE(1970,1,1))</f>
        <v>41794</v>
      </c>
      <c r="T1331" s="14">
        <f>INT((((I1331/60)/60)/24)+DATE(1970,1,1))</f>
        <v>41824</v>
      </c>
    </row>
    <row r="1332" spans="1:20" ht="60" x14ac:dyDescent="0.25">
      <c r="A1332">
        <v>531</v>
      </c>
      <c r="B1332" s="3" t="s">
        <v>532</v>
      </c>
      <c r="C1332" s="3" t="s">
        <v>4641</v>
      </c>
      <c r="D1332" s="6">
        <v>4000</v>
      </c>
      <c r="E1332" s="6">
        <v>4000</v>
      </c>
      <c r="F1332" t="s">
        <v>8219</v>
      </c>
      <c r="G1332" t="s">
        <v>8224</v>
      </c>
      <c r="H1332" t="s">
        <v>8246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8271</v>
      </c>
      <c r="O1332" s="9">
        <f>+E1332/D1332*100</f>
        <v>100</v>
      </c>
      <c r="P1332" s="11">
        <f>AVERAGE(E1332/L1332)</f>
        <v>129.03225806451613</v>
      </c>
      <c r="Q1332" t="str">
        <f>LEFT(N1332,SEARCH("/",N1332,1)-1)</f>
        <v>theater</v>
      </c>
      <c r="R1332" t="str">
        <f>RIGHT(N1332,LEN(N1332)-SEARCH("/",N1332,1))</f>
        <v>plays</v>
      </c>
      <c r="S1332" s="14">
        <f>INT((((J1332/60)/60)/24)+DATE(1970,1,1))</f>
        <v>42676</v>
      </c>
      <c r="T1332" s="14">
        <f>INT((((I1332/60)/60)/24)+DATE(1970,1,1))</f>
        <v>42721</v>
      </c>
    </row>
    <row r="1333" spans="1:20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6">
        <v>4000</v>
      </c>
      <c r="F1333" t="s">
        <v>8219</v>
      </c>
      <c r="G1333" t="s">
        <v>8224</v>
      </c>
      <c r="H1333" t="s">
        <v>8246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8303</v>
      </c>
      <c r="O1333" s="9">
        <f>+E1333/D1333*100</f>
        <v>106.66666666666667</v>
      </c>
      <c r="P1333" s="11">
        <f>AVERAGE(E1333/L1333)</f>
        <v>74.074074074074076</v>
      </c>
      <c r="Q1333" t="str">
        <f>LEFT(N1333,SEARCH("/",N1333,1)-1)</f>
        <v>theater</v>
      </c>
      <c r="R1333" t="str">
        <f>RIGHT(N1333,LEN(N1333)-SEARCH("/",N1333,1))</f>
        <v>spaces</v>
      </c>
      <c r="S1333" s="14">
        <f>INT((((J1333/60)/60)/24)+DATE(1970,1,1))</f>
        <v>42139</v>
      </c>
      <c r="T1333" s="14">
        <f>INT((((I1333/60)/60)/24)+DATE(1970,1,1))</f>
        <v>42169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9">
        <f>+E1334/D1334*100</f>
        <v>36.236363636363642</v>
      </c>
      <c r="P1334" s="11">
        <f>AVERAGE(E1334/L1334)</f>
        <v>104.89473684210526</v>
      </c>
      <c r="Q1334" t="str">
        <f>LEFT(N1334,SEARCH("/",N1334,1)-1)</f>
        <v>photography</v>
      </c>
      <c r="R1334" t="str">
        <f>RIGHT(N1334,LEN(N1334)-SEARCH("/",N1334,1))</f>
        <v>photobooks</v>
      </c>
      <c r="S1334" s="14">
        <f>INT((((J1334/60)/60)/24)+DATE(1970,1,1))</f>
        <v>42585</v>
      </c>
      <c r="T1334" s="14">
        <f>INT((((I1334/60)/60)/24)+DATE(1970,1,1))</f>
        <v>42615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9">
        <f>+E1335/D1335*100</f>
        <v>113.75714285714287</v>
      </c>
      <c r="P1335" s="11">
        <f>AVERAGE(E1335/L1335)</f>
        <v>47.398809523809526</v>
      </c>
      <c r="Q1335" t="str">
        <f>LEFT(N1335,SEARCH("/",N1335,1)-1)</f>
        <v>film &amp; video</v>
      </c>
      <c r="R1335" t="str">
        <f>RIGHT(N1335,LEN(N1335)-SEARCH("/",N1335,1))</f>
        <v>documentary</v>
      </c>
      <c r="S1335" s="14">
        <f>INT((((J1335/60)/60)/24)+DATE(1970,1,1))</f>
        <v>40213</v>
      </c>
      <c r="T1335" s="14">
        <f>INT((((I1335/60)/60)/24)+DATE(1970,1,1))</f>
        <v>40253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9">
        <f>+E1336/D1336*100</f>
        <v>113.65714285714286</v>
      </c>
      <c r="P1336" s="11">
        <f>AVERAGE(E1336/L1336)</f>
        <v>69.78947368421052</v>
      </c>
      <c r="Q1336" t="str">
        <f>LEFT(N1336,SEARCH("/",N1336,1)-1)</f>
        <v>film &amp; video</v>
      </c>
      <c r="R1336" t="str">
        <f>RIGHT(N1336,LEN(N1336)-SEARCH("/",N1336,1))</f>
        <v>shorts</v>
      </c>
      <c r="S1336" s="14">
        <f>INT((((J1336/60)/60)/24)+DATE(1970,1,1))</f>
        <v>40595</v>
      </c>
      <c r="T1336" s="14">
        <f>INT((((I1336/60)/60)/24)+DATE(1970,1,1))</f>
        <v>40641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9">
        <f>+E1337/D1337*100</f>
        <v>179.09909909909908</v>
      </c>
      <c r="P1337" s="11">
        <f>AVERAGE(E1337/L1337)</f>
        <v>53.729729729729726</v>
      </c>
      <c r="Q1337" t="str">
        <f>LEFT(N1337,SEARCH("/",N1337,1)-1)</f>
        <v>publishing</v>
      </c>
      <c r="R1337" t="str">
        <f>RIGHT(N1337,LEN(N1337)-SEARCH("/",N1337,1))</f>
        <v>nonfiction</v>
      </c>
      <c r="S1337" s="14">
        <f>INT((((J1337/60)/60)/24)+DATE(1970,1,1))</f>
        <v>41367</v>
      </c>
      <c r="T1337" s="14">
        <f>INT((((I1337/60)/60)/24)+DATE(1970,1,1))</f>
        <v>41397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9">
        <f>+E1338/D1338*100</f>
        <v>132.36666666666667</v>
      </c>
      <c r="P1338" s="11">
        <f>AVERAGE(E1338/L1338)</f>
        <v>63.031746031746032</v>
      </c>
      <c r="Q1338" t="str">
        <f>LEFT(N1338,SEARCH("/",N1338,1)-1)</f>
        <v>music</v>
      </c>
      <c r="R1338" t="str">
        <f>RIGHT(N1338,LEN(N1338)-SEARCH("/",N1338,1))</f>
        <v>indie rock</v>
      </c>
      <c r="S1338" s="14">
        <f>INT((((J1338/60)/60)/24)+DATE(1970,1,1))</f>
        <v>42173</v>
      </c>
      <c r="T1338" s="14">
        <f>INT((((I1338/60)/60)/24)+DATE(1970,1,1))</f>
        <v>42187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9">
        <f>+E1339/D1339*100</f>
        <v>131.83333333333334</v>
      </c>
      <c r="P1339" s="11">
        <f>AVERAGE(E1339/L1339)</f>
        <v>70.625</v>
      </c>
      <c r="Q1339" t="str">
        <f>LEFT(N1339,SEARCH("/",N1339,1)-1)</f>
        <v>music</v>
      </c>
      <c r="R1339" t="str">
        <f>RIGHT(N1339,LEN(N1339)-SEARCH("/",N1339,1))</f>
        <v>rock</v>
      </c>
      <c r="S1339" s="14">
        <f>INT((((J1339/60)/60)/24)+DATE(1970,1,1))</f>
        <v>40778</v>
      </c>
      <c r="T1339" s="14">
        <f>INT((((I1339/60)/60)/24)+DATE(1970,1,1))</f>
        <v>40808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9">
        <f>+E1340/D1340*100</f>
        <v>100.7161125319693</v>
      </c>
      <c r="P1340" s="11">
        <f>AVERAGE(E1340/L1340)</f>
        <v>53.945205479452056</v>
      </c>
      <c r="Q1340" t="str">
        <f>LEFT(N1340,SEARCH("/",N1340,1)-1)</f>
        <v>theater</v>
      </c>
      <c r="R1340" t="str">
        <f>RIGHT(N1340,LEN(N1340)-SEARCH("/",N1340,1))</f>
        <v>spaces</v>
      </c>
      <c r="S1340" s="14">
        <f>INT((((J1340/60)/60)/24)+DATE(1970,1,1))</f>
        <v>41780</v>
      </c>
      <c r="T1340" s="14">
        <f>INT((((I1340/60)/60)/24)+DATE(1970,1,1))</f>
        <v>41810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9">
        <f>+E1341/D1341*100</f>
        <v>170.65217391304347</v>
      </c>
      <c r="P1341" s="11">
        <f>AVERAGE(E1341/L1341)</f>
        <v>46.176470588235297</v>
      </c>
      <c r="Q1341" t="str">
        <f>LEFT(N1341,SEARCH("/",N1341,1)-1)</f>
        <v>music</v>
      </c>
      <c r="R1341" t="str">
        <f>RIGHT(N1341,LEN(N1341)-SEARCH("/",N1341,1))</f>
        <v>indie rock</v>
      </c>
      <c r="S1341" s="14">
        <f>INT((((J1341/60)/60)/24)+DATE(1970,1,1))</f>
        <v>41605</v>
      </c>
      <c r="T1341" s="14">
        <f>INT((((I1341/60)/60)/24)+DATE(1970,1,1))</f>
        <v>41639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9">
        <f>+E1342/D1342*100</f>
        <v>111.88571428571427</v>
      </c>
      <c r="P1342" s="11">
        <f>AVERAGE(E1342/L1342)</f>
        <v>47.756097560975611</v>
      </c>
      <c r="Q1342" t="str">
        <f>LEFT(N1342,SEARCH("/",N1342,1)-1)</f>
        <v>music</v>
      </c>
      <c r="R1342" t="str">
        <f>RIGHT(N1342,LEN(N1342)-SEARCH("/",N1342,1))</f>
        <v>rock</v>
      </c>
      <c r="S1342" s="14">
        <f>INT((((J1342/60)/60)/24)+DATE(1970,1,1))</f>
        <v>42719</v>
      </c>
      <c r="T1342" s="14">
        <f>INT((((I1342/60)/60)/24)+DATE(1970,1,1))</f>
        <v>42749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9">
        <f>+E1343/D1343*100</f>
        <v>111.71428571428572</v>
      </c>
      <c r="P1343" s="11">
        <f>AVERAGE(E1343/L1343)</f>
        <v>60.153846153846153</v>
      </c>
      <c r="Q1343" t="str">
        <f>LEFT(N1343,SEARCH("/",N1343,1)-1)</f>
        <v>music</v>
      </c>
      <c r="R1343" t="str">
        <f>RIGHT(N1343,LEN(N1343)-SEARCH("/",N1343,1))</f>
        <v>classical music</v>
      </c>
      <c r="S1343" s="14">
        <f>INT((((J1343/60)/60)/24)+DATE(1970,1,1))</f>
        <v>41524</v>
      </c>
      <c r="T1343" s="14">
        <f>INT((((I1343/60)/60)/24)+DATE(1970,1,1))</f>
        <v>41552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9">
        <f>+E1344/D1344*100</f>
        <v>130.26666666666665</v>
      </c>
      <c r="P1344" s="11">
        <f>AVERAGE(E1344/L1344)</f>
        <v>61.0625</v>
      </c>
      <c r="Q1344" t="str">
        <f>LEFT(N1344,SEARCH("/",N1344,1)-1)</f>
        <v>theater</v>
      </c>
      <c r="R1344" t="str">
        <f>RIGHT(N1344,LEN(N1344)-SEARCH("/",N1344,1))</f>
        <v>plays</v>
      </c>
      <c r="S1344" s="14">
        <f>INT((((J1344/60)/60)/24)+DATE(1970,1,1))</f>
        <v>42566</v>
      </c>
      <c r="T1344" s="14">
        <f>INT((((I1344/60)/60)/24)+DATE(1970,1,1))</f>
        <v>42596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9">
        <f>+E1345/D1345*100</f>
        <v>195.3</v>
      </c>
      <c r="P1345" s="11">
        <f>AVERAGE(E1345/L1345)</f>
        <v>64.032786885245898</v>
      </c>
      <c r="Q1345" t="str">
        <f>LEFT(N1345,SEARCH("/",N1345,1)-1)</f>
        <v>music</v>
      </c>
      <c r="R1345" t="str">
        <f>RIGHT(N1345,LEN(N1345)-SEARCH("/",N1345,1))</f>
        <v>classical music</v>
      </c>
      <c r="S1345" s="14">
        <f>INT((((J1345/60)/60)/24)+DATE(1970,1,1))</f>
        <v>42027</v>
      </c>
      <c r="T1345" s="14">
        <f>INT((((I1345/60)/60)/24)+DATE(1970,1,1))</f>
        <v>42062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9">
        <f>+E1346/D1346*100</f>
        <v>78.100000000000009</v>
      </c>
      <c r="P1346" s="11">
        <f>AVERAGE(E1346/L1346)</f>
        <v>105.54054054054055</v>
      </c>
      <c r="Q1346" t="str">
        <f>LEFT(N1346,SEARCH("/",N1346,1)-1)</f>
        <v>theater</v>
      </c>
      <c r="R1346" t="str">
        <f>RIGHT(N1346,LEN(N1346)-SEARCH("/",N1346,1))</f>
        <v>plays</v>
      </c>
      <c r="S1346" s="14">
        <f>INT((((J1346/60)/60)/24)+DATE(1970,1,1))</f>
        <v>42469</v>
      </c>
      <c r="T1346" s="14">
        <f>INT((((I1346/60)/60)/24)+DATE(1970,1,1))</f>
        <v>42499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9">
        <f>+E1347/D1347*100</f>
        <v>118.25757575757576</v>
      </c>
      <c r="P1347" s="11">
        <f>AVERAGE(E1347/L1347)</f>
        <v>100.06410256410257</v>
      </c>
      <c r="Q1347" t="str">
        <f>LEFT(N1347,SEARCH("/",N1347,1)-1)</f>
        <v>theater</v>
      </c>
      <c r="R1347" t="str">
        <f>RIGHT(N1347,LEN(N1347)-SEARCH("/",N1347,1))</f>
        <v>plays</v>
      </c>
      <c r="S1347" s="14">
        <f>INT((((J1347/60)/60)/24)+DATE(1970,1,1))</f>
        <v>42179</v>
      </c>
      <c r="T1347" s="14">
        <f>INT((((I1347/60)/60)/24)+DATE(1970,1,1))</f>
        <v>42219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9">
        <f>+E1348/D1348*100</f>
        <v>111.42857142857143</v>
      </c>
      <c r="P1348" s="11">
        <f>AVERAGE(E1348/L1348)</f>
        <v>125.80645161290323</v>
      </c>
      <c r="Q1348" t="str">
        <f>LEFT(N1348,SEARCH("/",N1348,1)-1)</f>
        <v>theater</v>
      </c>
      <c r="R1348" t="str">
        <f>RIGHT(N1348,LEN(N1348)-SEARCH("/",N1348,1))</f>
        <v>plays</v>
      </c>
      <c r="S1348" s="14">
        <f>INT((((J1348/60)/60)/24)+DATE(1970,1,1))</f>
        <v>41853</v>
      </c>
      <c r="T1348" s="14">
        <f>INT((((I1348/60)/60)/24)+DATE(1970,1,1))</f>
        <v>41876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9">
        <f>+E1349/D1349*100</f>
        <v>110.85714285714286</v>
      </c>
      <c r="P1349" s="11">
        <f>AVERAGE(E1349/L1349)</f>
        <v>58.787878787878789</v>
      </c>
      <c r="Q1349" t="str">
        <f>LEFT(N1349,SEARCH("/",N1349,1)-1)</f>
        <v>theater</v>
      </c>
      <c r="R1349" t="str">
        <f>RIGHT(N1349,LEN(N1349)-SEARCH("/",N1349,1))</f>
        <v>plays</v>
      </c>
      <c r="S1349" s="14">
        <f>INT((((J1349/60)/60)/24)+DATE(1970,1,1))</f>
        <v>42633</v>
      </c>
      <c r="T1349" s="14">
        <f>INT((((I1349/60)/60)/24)+DATE(1970,1,1))</f>
        <v>42663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9">
        <f>+E1350/D1350*100</f>
        <v>34.802513464991023</v>
      </c>
      <c r="P1350" s="11">
        <f>AVERAGE(E1350/L1350)</f>
        <v>84.282608695652172</v>
      </c>
      <c r="Q1350" t="str">
        <f>LEFT(N1350,SEARCH("/",N1350,1)-1)</f>
        <v>theater</v>
      </c>
      <c r="R1350" t="str">
        <f>RIGHT(N1350,LEN(N1350)-SEARCH("/",N1350,1))</f>
        <v>plays</v>
      </c>
      <c r="S1350" s="14">
        <f>INT((((J1350/60)/60)/24)+DATE(1970,1,1))</f>
        <v>41747</v>
      </c>
      <c r="T1350" s="14">
        <f>INT((((I1350/60)/60)/24)+DATE(1970,1,1))</f>
        <v>41779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9">
        <f>+E1351/D1351*100</f>
        <v>110.44428571428573</v>
      </c>
      <c r="P1351" s="11">
        <f>AVERAGE(E1351/L1351)</f>
        <v>55.222142857142863</v>
      </c>
      <c r="Q1351" t="str">
        <f>LEFT(N1351,SEARCH("/",N1351,1)-1)</f>
        <v>photography</v>
      </c>
      <c r="R1351" t="str">
        <f>RIGHT(N1351,LEN(N1351)-SEARCH("/",N1351,1))</f>
        <v>photobooks</v>
      </c>
      <c r="S1351" s="14">
        <f>INT((((J1351/60)/60)/24)+DATE(1970,1,1))</f>
        <v>42780</v>
      </c>
      <c r="T1351" s="14">
        <f>INT((((I1351/60)/60)/24)+DATE(1970,1,1))</f>
        <v>42808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9">
        <f>+E1352/D1352*100</f>
        <v>385.15000000000003</v>
      </c>
      <c r="P1352" s="11">
        <f>AVERAGE(E1352/L1352)</f>
        <v>32.095833333333331</v>
      </c>
      <c r="Q1352" t="str">
        <f>LEFT(N1352,SEARCH("/",N1352,1)-1)</f>
        <v>film &amp; video</v>
      </c>
      <c r="R1352" t="str">
        <f>RIGHT(N1352,LEN(N1352)-SEARCH("/",N1352,1))</f>
        <v>documentary</v>
      </c>
      <c r="S1352" s="14">
        <f>INT((((J1352/60)/60)/24)+DATE(1970,1,1))</f>
        <v>41304</v>
      </c>
      <c r="T1352" s="14">
        <f>INT((((I1352/60)/60)/24)+DATE(1970,1,1))</f>
        <v>41334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9">
        <f>+E1353/D1353*100</f>
        <v>100.58763157894737</v>
      </c>
      <c r="P1353" s="11">
        <f>AVERAGE(E1353/L1353)</f>
        <v>47.189259259259259</v>
      </c>
      <c r="Q1353" t="str">
        <f>LEFT(N1353,SEARCH("/",N1353,1)-1)</f>
        <v>music</v>
      </c>
      <c r="R1353" t="str">
        <f>RIGHT(N1353,LEN(N1353)-SEARCH("/",N1353,1))</f>
        <v>pop</v>
      </c>
      <c r="S1353" s="14">
        <f>INT((((J1353/60)/60)/24)+DATE(1970,1,1))</f>
        <v>41737</v>
      </c>
      <c r="T1353" s="14">
        <f>INT((((I1353/60)/60)/24)+DATE(1970,1,1))</f>
        <v>41782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9">
        <f>+E1354/D1354*100</f>
        <v>108.67285714285715</v>
      </c>
      <c r="P1354" s="11">
        <f>AVERAGE(E1354/L1354)</f>
        <v>29.258076923076924</v>
      </c>
      <c r="Q1354" t="str">
        <f>LEFT(N1354,SEARCH("/",N1354,1)-1)</f>
        <v>theater</v>
      </c>
      <c r="R1354" t="str">
        <f>RIGHT(N1354,LEN(N1354)-SEARCH("/",N1354,1))</f>
        <v>plays</v>
      </c>
      <c r="S1354" s="14">
        <f>INT((((J1354/60)/60)/24)+DATE(1970,1,1))</f>
        <v>42492</v>
      </c>
      <c r="T1354" s="14">
        <f>INT((((I1354/60)/60)/24)+DATE(1970,1,1))</f>
        <v>42522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9">
        <f>+E1355/D1355*100</f>
        <v>108.57142857142857</v>
      </c>
      <c r="P1355" s="11">
        <f>AVERAGE(E1355/L1355)</f>
        <v>44.186046511627907</v>
      </c>
      <c r="Q1355" t="str">
        <f>LEFT(N1355,SEARCH("/",N1355,1)-1)</f>
        <v>theater</v>
      </c>
      <c r="R1355" t="str">
        <f>RIGHT(N1355,LEN(N1355)-SEARCH("/",N1355,1))</f>
        <v>plays</v>
      </c>
      <c r="S1355" s="14">
        <f>INT((((J1355/60)/60)/24)+DATE(1970,1,1))</f>
        <v>42086</v>
      </c>
      <c r="T1355" s="14">
        <f>INT((((I1355/60)/60)/24)+DATE(1970,1,1))</f>
        <v>42117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9">
        <f>+E1356/D1356*100</f>
        <v>108.51428571428572</v>
      </c>
      <c r="P1356" s="11">
        <f>AVERAGE(E1356/L1356)</f>
        <v>75.959999999999994</v>
      </c>
      <c r="Q1356" t="str">
        <f>LEFT(N1356,SEARCH("/",N1356,1)-1)</f>
        <v>theater</v>
      </c>
      <c r="R1356" t="str">
        <f>RIGHT(N1356,LEN(N1356)-SEARCH("/",N1356,1))</f>
        <v>musical</v>
      </c>
      <c r="S1356" s="14">
        <f>INT((((J1356/60)/60)/24)+DATE(1970,1,1))</f>
        <v>41954</v>
      </c>
      <c r="T1356" s="14">
        <f>INT((((I1356/60)/60)/24)+DATE(1970,1,1))</f>
        <v>41974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9">
        <f>+E1357/D1357*100</f>
        <v>151.63999999999999</v>
      </c>
      <c r="P1357" s="11">
        <f>AVERAGE(E1357/L1357)</f>
        <v>64.254237288135599</v>
      </c>
      <c r="Q1357" t="str">
        <f>LEFT(N1357,SEARCH("/",N1357,1)-1)</f>
        <v>music</v>
      </c>
      <c r="R1357" t="str">
        <f>RIGHT(N1357,LEN(N1357)-SEARCH("/",N1357,1))</f>
        <v>rock</v>
      </c>
      <c r="S1357" s="14">
        <f>INT((((J1357/60)/60)/24)+DATE(1970,1,1))</f>
        <v>41767</v>
      </c>
      <c r="T1357" s="14">
        <f>INT((((I1357/60)/60)/24)+DATE(1970,1,1))</f>
        <v>41803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9">
        <f>+E1358/D1358*100</f>
        <v>126.16666666666667</v>
      </c>
      <c r="P1358" s="11">
        <f>AVERAGE(E1358/L1358)</f>
        <v>47.911392405063289</v>
      </c>
      <c r="Q1358" t="str">
        <f>LEFT(N1358,SEARCH("/",N1358,1)-1)</f>
        <v>technology</v>
      </c>
      <c r="R1358" t="str">
        <f>RIGHT(N1358,LEN(N1358)-SEARCH("/",N1358,1))</f>
        <v>hardware</v>
      </c>
      <c r="S1358" s="14">
        <f>INT((((J1358/60)/60)/24)+DATE(1970,1,1))</f>
        <v>40215</v>
      </c>
      <c r="T1358" s="14">
        <f>INT((((I1358/60)/60)/24)+DATE(1970,1,1))</f>
        <v>40252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9">
        <f>+E1359/D1359*100</f>
        <v>5.0413333333333332</v>
      </c>
      <c r="P1359" s="11">
        <f>AVERAGE(E1359/L1359)</f>
        <v>135.03571428571428</v>
      </c>
      <c r="Q1359" t="str">
        <f>LEFT(N1359,SEARCH("/",N1359,1)-1)</f>
        <v>technology</v>
      </c>
      <c r="R1359" t="str">
        <f>RIGHT(N1359,LEN(N1359)-SEARCH("/",N1359,1))</f>
        <v>web</v>
      </c>
      <c r="S1359" s="14">
        <f>INT((((J1359/60)/60)/24)+DATE(1970,1,1))</f>
        <v>42173</v>
      </c>
      <c r="T1359" s="14">
        <f>INT((((I1359/60)/60)/24)+DATE(1970,1,1))</f>
        <v>42217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9">
        <f>+E1360/D1360*100</f>
        <v>102.73469387755102</v>
      </c>
      <c r="P1360" s="11">
        <f>AVERAGE(E1360/L1360)</f>
        <v>67.419642857142861</v>
      </c>
      <c r="Q1360" t="str">
        <f>LEFT(N1360,SEARCH("/",N1360,1)-1)</f>
        <v>music</v>
      </c>
      <c r="R1360" t="str">
        <f>RIGHT(N1360,LEN(N1360)-SEARCH("/",N1360,1))</f>
        <v>classical music</v>
      </c>
      <c r="S1360" s="14">
        <f>INT((((J1360/60)/60)/24)+DATE(1970,1,1))</f>
        <v>40961</v>
      </c>
      <c r="T1360" s="14">
        <f>INT((((I1360/60)/60)/24)+DATE(1970,1,1))</f>
        <v>40989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9">
        <f>+E1361/D1361*100</f>
        <v>125.76666666666667</v>
      </c>
      <c r="P1361" s="11">
        <f>AVERAGE(E1361/L1361)</f>
        <v>62.883333333333333</v>
      </c>
      <c r="Q1361" t="str">
        <f>LEFT(N1361,SEARCH("/",N1361,1)-1)</f>
        <v>theater</v>
      </c>
      <c r="R1361" t="str">
        <f>RIGHT(N1361,LEN(N1361)-SEARCH("/",N1361,1))</f>
        <v>plays</v>
      </c>
      <c r="S1361" s="14">
        <f>INT((((J1361/60)/60)/24)+DATE(1970,1,1))</f>
        <v>41013</v>
      </c>
      <c r="T1361" s="14">
        <f>INT((((I1361/60)/60)/24)+DATE(1970,1,1))</f>
        <v>41061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9">
        <f>+E1362/D1362*100</f>
        <v>107.42857142857143</v>
      </c>
      <c r="P1362" s="11">
        <f>AVERAGE(E1362/L1362)</f>
        <v>62.666666666666664</v>
      </c>
      <c r="Q1362" t="str">
        <f>LEFT(N1362,SEARCH("/",N1362,1)-1)</f>
        <v>theater</v>
      </c>
      <c r="R1362" t="str">
        <f>RIGHT(N1362,LEN(N1362)-SEARCH("/",N1362,1))</f>
        <v>plays</v>
      </c>
      <c r="S1362" s="14">
        <f>INT((((J1362/60)/60)/24)+DATE(1970,1,1))</f>
        <v>42490</v>
      </c>
      <c r="T1362" s="14">
        <f>INT((((I1362/60)/60)/24)+DATE(1970,1,1))</f>
        <v>42527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9">
        <f>+E1363/D1363*100</f>
        <v>113.66666666666667</v>
      </c>
      <c r="P1363" s="11">
        <f>AVERAGE(E1363/L1363)</f>
        <v>50.689189189189186</v>
      </c>
      <c r="Q1363" t="str">
        <f>LEFT(N1363,SEARCH("/",N1363,1)-1)</f>
        <v>music</v>
      </c>
      <c r="R1363" t="str">
        <f>RIGHT(N1363,LEN(N1363)-SEARCH("/",N1363,1))</f>
        <v>rock</v>
      </c>
      <c r="S1363" s="14">
        <f>INT((((J1363/60)/60)/24)+DATE(1970,1,1))</f>
        <v>41666</v>
      </c>
      <c r="T1363" s="14">
        <f>INT((((I1363/60)/60)/24)+DATE(1970,1,1))</f>
        <v>41696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9">
        <f>+E1364/D1364*100</f>
        <v>125</v>
      </c>
      <c r="P1364" s="11">
        <f>AVERAGE(E1364/L1364)</f>
        <v>75</v>
      </c>
      <c r="Q1364" t="str">
        <f>LEFT(N1364,SEARCH("/",N1364,1)-1)</f>
        <v>theater</v>
      </c>
      <c r="R1364" t="str">
        <f>RIGHT(N1364,LEN(N1364)-SEARCH("/",N1364,1))</f>
        <v>musical</v>
      </c>
      <c r="S1364" s="14">
        <f>INT((((J1364/60)/60)/24)+DATE(1970,1,1))</f>
        <v>42044</v>
      </c>
      <c r="T1364" s="14">
        <f>INT((((I1364/60)/60)/24)+DATE(1970,1,1))</f>
        <v>42058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9">
        <f>+E1365/D1365*100</f>
        <v>107.02857142857142</v>
      </c>
      <c r="P1365" s="11">
        <f>AVERAGE(E1365/L1365)</f>
        <v>59.460317460317462</v>
      </c>
      <c r="Q1365" t="str">
        <f>LEFT(N1365,SEARCH("/",N1365,1)-1)</f>
        <v>music</v>
      </c>
      <c r="R1365" t="str">
        <f>RIGHT(N1365,LEN(N1365)-SEARCH("/",N1365,1))</f>
        <v>classical music</v>
      </c>
      <c r="S1365" s="14">
        <f>INT((((J1365/60)/60)/24)+DATE(1970,1,1))</f>
        <v>41483</v>
      </c>
      <c r="T1365" s="14">
        <f>INT((((I1365/60)/60)/24)+DATE(1970,1,1))</f>
        <v>41543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9">
        <f>+E1366/D1366*100</f>
        <v>106.75857142857143</v>
      </c>
      <c r="P1366" s="11">
        <f>AVERAGE(E1366/L1366)</f>
        <v>51.185616438356163</v>
      </c>
      <c r="Q1366" t="str">
        <f>LEFT(N1366,SEARCH("/",N1366,1)-1)</f>
        <v>music</v>
      </c>
      <c r="R1366" t="str">
        <f>RIGHT(N1366,LEN(N1366)-SEARCH("/",N1366,1))</f>
        <v>indie rock</v>
      </c>
      <c r="S1366" s="14">
        <f>INT((((J1366/60)/60)/24)+DATE(1970,1,1))</f>
        <v>40948</v>
      </c>
      <c r="T1366" s="14">
        <f>INT((((I1366/60)/60)/24)+DATE(1970,1,1))</f>
        <v>40978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9">
        <f>+E1367/D1367*100</f>
        <v>106.71428571428572</v>
      </c>
      <c r="P1367" s="11">
        <f>AVERAGE(E1367/L1367)</f>
        <v>67.909090909090907</v>
      </c>
      <c r="Q1367" t="str">
        <f>LEFT(N1367,SEARCH("/",N1367,1)-1)</f>
        <v>film &amp; video</v>
      </c>
      <c r="R1367" t="str">
        <f>RIGHT(N1367,LEN(N1367)-SEARCH("/",N1367,1))</f>
        <v>documentary</v>
      </c>
      <c r="S1367" s="14">
        <f>INT((((J1367/60)/60)/24)+DATE(1970,1,1))</f>
        <v>41894</v>
      </c>
      <c r="T1367" s="14">
        <f>INT((((I1367/60)/60)/24)+DATE(1970,1,1))</f>
        <v>41913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9">
        <f>+E1368/D1368*100</f>
        <v>124.4</v>
      </c>
      <c r="P1368" s="11">
        <f>AVERAGE(E1368/L1368)</f>
        <v>47.846153846153847</v>
      </c>
      <c r="Q1368" t="str">
        <f>LEFT(N1368,SEARCH("/",N1368,1)-1)</f>
        <v>theater</v>
      </c>
      <c r="R1368" t="str">
        <f>RIGHT(N1368,LEN(N1368)-SEARCH("/",N1368,1))</f>
        <v>plays</v>
      </c>
      <c r="S1368" s="14">
        <f>INT((((J1368/60)/60)/24)+DATE(1970,1,1))</f>
        <v>42584</v>
      </c>
      <c r="T1368" s="14">
        <f>INT((((I1368/60)/60)/24)+DATE(1970,1,1))</f>
        <v>42624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9">
        <f>+E1369/D1369*100</f>
        <v>106.57142857142856</v>
      </c>
      <c r="P1369" s="11">
        <f>AVERAGE(E1369/L1369)</f>
        <v>71.730769230769226</v>
      </c>
      <c r="Q1369" t="str">
        <f>LEFT(N1369,SEARCH("/",N1369,1)-1)</f>
        <v>theater</v>
      </c>
      <c r="R1369" t="str">
        <f>RIGHT(N1369,LEN(N1369)-SEARCH("/",N1369,1))</f>
        <v>plays</v>
      </c>
      <c r="S1369" s="14">
        <f>INT((((J1369/60)/60)/24)+DATE(1970,1,1))</f>
        <v>42275</v>
      </c>
      <c r="T1369" s="14">
        <f>INT((((I1369/60)/60)/24)+DATE(1970,1,1))</f>
        <v>42305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9">
        <f>+E1370/D1370*100</f>
        <v>106</v>
      </c>
      <c r="P1370" s="11">
        <f>AVERAGE(E1370/L1370)</f>
        <v>78.936170212765958</v>
      </c>
      <c r="Q1370" t="str">
        <f>LEFT(N1370,SEARCH("/",N1370,1)-1)</f>
        <v>theater</v>
      </c>
      <c r="R1370" t="str">
        <f>RIGHT(N1370,LEN(N1370)-SEARCH("/",N1370,1))</f>
        <v>plays</v>
      </c>
      <c r="S1370" s="14">
        <f>INT((((J1370/60)/60)/24)+DATE(1970,1,1))</f>
        <v>42585</v>
      </c>
      <c r="T1370" s="14">
        <f>INT((((I1370/60)/60)/24)+DATE(1970,1,1))</f>
        <v>42599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8265</v>
      </c>
      <c r="O1371" s="9">
        <f>+E1371/D1371*100</f>
        <v>123.33333333333334</v>
      </c>
      <c r="P1371" s="11">
        <f>AVERAGE(E1371/L1371)</f>
        <v>31.623931623931625</v>
      </c>
      <c r="Q1371" t="str">
        <f>LEFT(N1371,SEARCH("/",N1371,1)-1)</f>
        <v>film &amp; video</v>
      </c>
      <c r="R1371" t="str">
        <f>RIGHT(N1371,LEN(N1371)-SEARCH("/",N1371,1))</f>
        <v>television</v>
      </c>
      <c r="S1371" s="14">
        <f>INT((((J1371/60)/60)/24)+DATE(1970,1,1))</f>
        <v>41812</v>
      </c>
      <c r="T1371" s="14">
        <f>INT((((I1371/60)/60)/24)+DATE(1970,1,1))</f>
        <v>41842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8266</v>
      </c>
      <c r="O1372" s="9">
        <f>+E1372/D1372*100</f>
        <v>246.66666666666669</v>
      </c>
      <c r="P1372" s="11">
        <f>AVERAGE(E1372/L1372)</f>
        <v>78.723404255319153</v>
      </c>
      <c r="Q1372" t="str">
        <f>LEFT(N1372,SEARCH("/",N1372,1)-1)</f>
        <v>film &amp; video</v>
      </c>
      <c r="R1372" t="str">
        <f>RIGHT(N1372,LEN(N1372)-SEARCH("/",N1372,1))</f>
        <v>shorts</v>
      </c>
      <c r="S1372" s="14">
        <f>INT((((J1372/60)/60)/24)+DATE(1970,1,1))</f>
        <v>41365</v>
      </c>
      <c r="T1372" s="14">
        <f>INT((((I1372/60)/60)/24)+DATE(1970,1,1))</f>
        <v>41425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9">
        <f>+E1373/D1373*100</f>
        <v>36.85</v>
      </c>
      <c r="P1373" s="11">
        <f>AVERAGE(E1373/L1373)</f>
        <v>147.4</v>
      </c>
      <c r="Q1373" t="str">
        <f>LEFT(N1373,SEARCH("/",N1373,1)-1)</f>
        <v>theater</v>
      </c>
      <c r="R1373" t="str">
        <f>RIGHT(N1373,LEN(N1373)-SEARCH("/",N1373,1))</f>
        <v>plays</v>
      </c>
      <c r="S1373" s="14">
        <f>INT((((J1373/60)/60)/24)+DATE(1970,1,1))</f>
        <v>41903</v>
      </c>
      <c r="T1373" s="14">
        <f>INT((((I1373/60)/60)/24)+DATE(1970,1,1))</f>
        <v>41933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9">
        <f>+E1374/D1374*100</f>
        <v>122.8</v>
      </c>
      <c r="P1374" s="11">
        <f>AVERAGE(E1374/L1374)</f>
        <v>54.985074626865675</v>
      </c>
      <c r="Q1374" t="str">
        <f>LEFT(N1374,SEARCH("/",N1374,1)-1)</f>
        <v>music</v>
      </c>
      <c r="R1374" t="str">
        <f>RIGHT(N1374,LEN(N1374)-SEARCH("/",N1374,1))</f>
        <v>classical music</v>
      </c>
      <c r="S1374" s="14">
        <f>INT((((J1374/60)/60)/24)+DATE(1970,1,1))</f>
        <v>42125</v>
      </c>
      <c r="T1374" s="14">
        <f>INT((((I1374/60)/60)/24)+DATE(1970,1,1))</f>
        <v>42156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9">
        <f>+E1375/D1375*100</f>
        <v>104.97142857142859</v>
      </c>
      <c r="P1375" s="11">
        <f>AVERAGE(E1375/L1375)</f>
        <v>59.258064516129032</v>
      </c>
      <c r="Q1375" t="str">
        <f>LEFT(N1375,SEARCH("/",N1375,1)-1)</f>
        <v>music</v>
      </c>
      <c r="R1375" t="str">
        <f>RIGHT(N1375,LEN(N1375)-SEARCH("/",N1375,1))</f>
        <v>metal</v>
      </c>
      <c r="S1375" s="14">
        <f>INT((((J1375/60)/60)/24)+DATE(1970,1,1))</f>
        <v>42656</v>
      </c>
      <c r="T1375" s="14">
        <f>INT((((I1375/60)/60)/24)+DATE(1970,1,1))</f>
        <v>42667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9">
        <f>+E1376/D1376*100</f>
        <v>107.78267254038178</v>
      </c>
      <c r="P1376" s="11">
        <f>AVERAGE(E1376/L1376)</f>
        <v>126.55172413793103</v>
      </c>
      <c r="Q1376" t="str">
        <f>LEFT(N1376,SEARCH("/",N1376,1)-1)</f>
        <v>theater</v>
      </c>
      <c r="R1376" t="str">
        <f>RIGHT(N1376,LEN(N1376)-SEARCH("/",N1376,1))</f>
        <v>plays</v>
      </c>
      <c r="S1376" s="14">
        <f>INT((((J1376/60)/60)/24)+DATE(1970,1,1))</f>
        <v>42157</v>
      </c>
      <c r="T1376" s="14">
        <f>INT((((I1376/60)/60)/24)+DATE(1970,1,1))</f>
        <v>42179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9">
        <f>+E1377/D1377*100</f>
        <v>104.57142857142858</v>
      </c>
      <c r="P1377" s="11">
        <f>AVERAGE(E1377/L1377)</f>
        <v>32.972972972972975</v>
      </c>
      <c r="Q1377" t="str">
        <f>LEFT(N1377,SEARCH("/",N1377,1)-1)</f>
        <v>theater</v>
      </c>
      <c r="R1377" t="str">
        <f>RIGHT(N1377,LEN(N1377)-SEARCH("/",N1377,1))</f>
        <v>plays</v>
      </c>
      <c r="S1377" s="14">
        <f>INT((((J1377/60)/60)/24)+DATE(1970,1,1))</f>
        <v>42148</v>
      </c>
      <c r="T1377" s="14">
        <f>INT((((I1377/60)/60)/24)+DATE(1970,1,1))</f>
        <v>42170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9">
        <f>+E1378/D1378*100</f>
        <v>104.54285714285714</v>
      </c>
      <c r="P1378" s="11">
        <f>AVERAGE(E1378/L1378)</f>
        <v>79.543478260869563</v>
      </c>
      <c r="Q1378" t="str">
        <f>LEFT(N1378,SEARCH("/",N1378,1)-1)</f>
        <v>theater</v>
      </c>
      <c r="R1378" t="str">
        <f>RIGHT(N1378,LEN(N1378)-SEARCH("/",N1378,1))</f>
        <v>plays</v>
      </c>
      <c r="S1378" s="14">
        <f>INT((((J1378/60)/60)/24)+DATE(1970,1,1))</f>
        <v>42341</v>
      </c>
      <c r="T1378" s="14">
        <f>INT((((I1378/60)/60)/24)+DATE(1970,1,1))</f>
        <v>42373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9">
        <f>+E1379/D1379*100</f>
        <v>104.42857142857143</v>
      </c>
      <c r="P1379" s="11">
        <f>AVERAGE(E1379/L1379)</f>
        <v>71.666666666666671</v>
      </c>
      <c r="Q1379" t="str">
        <f>LEFT(N1379,SEARCH("/",N1379,1)-1)</f>
        <v>theater</v>
      </c>
      <c r="R1379" t="str">
        <f>RIGHT(N1379,LEN(N1379)-SEARCH("/",N1379,1))</f>
        <v>plays</v>
      </c>
      <c r="S1379" s="14">
        <f>INT((((J1379/60)/60)/24)+DATE(1970,1,1))</f>
        <v>42302</v>
      </c>
      <c r="T1379" s="14">
        <f>INT((((I1379/60)/60)/24)+DATE(1970,1,1))</f>
        <v>42337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9">
        <f>+E1380/D1380*100</f>
        <v>121.36666666666667</v>
      </c>
      <c r="P1380" s="11">
        <f>AVERAGE(E1380/L1380)</f>
        <v>46.088607594936711</v>
      </c>
      <c r="Q1380" t="str">
        <f>LEFT(N1380,SEARCH("/",N1380,1)-1)</f>
        <v>music</v>
      </c>
      <c r="R1380" t="str">
        <f>RIGHT(N1380,LEN(N1380)-SEARCH("/",N1380,1))</f>
        <v>rock</v>
      </c>
      <c r="S1380" s="14">
        <f>INT((((J1380/60)/60)/24)+DATE(1970,1,1))</f>
        <v>41059</v>
      </c>
      <c r="T1380" s="14">
        <f>INT((((I1380/60)/60)/24)+DATE(1970,1,1))</f>
        <v>41089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9">
        <f>+E1381/D1381*100</f>
        <v>103.94285714285714</v>
      </c>
      <c r="P1381" s="11">
        <f>AVERAGE(E1381/L1381)</f>
        <v>125.44827586206897</v>
      </c>
      <c r="Q1381" t="str">
        <f>LEFT(N1381,SEARCH("/",N1381,1)-1)</f>
        <v>film &amp; video</v>
      </c>
      <c r="R1381" t="str">
        <f>RIGHT(N1381,LEN(N1381)-SEARCH("/",N1381,1))</f>
        <v>documentary</v>
      </c>
      <c r="S1381" s="14">
        <f>INT((((J1381/60)/60)/24)+DATE(1970,1,1))</f>
        <v>42438</v>
      </c>
      <c r="T1381" s="14">
        <f>INT((((I1381/60)/60)/24)+DATE(1970,1,1))</f>
        <v>42468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9">
        <f>+E1382/D1382*100</f>
        <v>121.2</v>
      </c>
      <c r="P1382" s="11">
        <f>AVERAGE(E1382/L1382)</f>
        <v>125.37931034482759</v>
      </c>
      <c r="Q1382" t="str">
        <f>LEFT(N1382,SEARCH("/",N1382,1)-1)</f>
        <v>theater</v>
      </c>
      <c r="R1382" t="str">
        <f>RIGHT(N1382,LEN(N1382)-SEARCH("/",N1382,1))</f>
        <v>plays</v>
      </c>
      <c r="S1382" s="14">
        <f>INT((((J1382/60)/60)/24)+DATE(1970,1,1))</f>
        <v>42087</v>
      </c>
      <c r="T1382" s="14">
        <f>INT((((I1382/60)/60)/24)+DATE(1970,1,1))</f>
        <v>42111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8266</v>
      </c>
      <c r="O1383" s="9">
        <f>+E1383/D1383*100</f>
        <v>102.85714285714285</v>
      </c>
      <c r="P1383" s="11">
        <f>AVERAGE(E1383/L1383)</f>
        <v>60</v>
      </c>
      <c r="Q1383" t="str">
        <f>LEFT(N1383,SEARCH("/",N1383,1)-1)</f>
        <v>film &amp; video</v>
      </c>
      <c r="R1383" t="str">
        <f>RIGHT(N1383,LEN(N1383)-SEARCH("/",N1383,1))</f>
        <v>shorts</v>
      </c>
      <c r="S1383" s="14">
        <f>INT((((J1383/60)/60)/24)+DATE(1970,1,1))</f>
        <v>41786</v>
      </c>
      <c r="T1383" s="14">
        <f>INT((((I1383/60)/60)/24)+DATE(1970,1,1))</f>
        <v>41812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8266</v>
      </c>
      <c r="O1384" s="9">
        <f>+E1384/D1384*100</f>
        <v>120</v>
      </c>
      <c r="P1384" s="11">
        <f>AVERAGE(E1384/L1384)</f>
        <v>78.260869565217391</v>
      </c>
      <c r="Q1384" t="str">
        <f>LEFT(N1384,SEARCH("/",N1384,1)-1)</f>
        <v>film &amp; video</v>
      </c>
      <c r="R1384" t="str">
        <f>RIGHT(N1384,LEN(N1384)-SEARCH("/",N1384,1))</f>
        <v>shorts</v>
      </c>
      <c r="S1384" s="14">
        <f>INT((((J1384/60)/60)/24)+DATE(1970,1,1))</f>
        <v>40619</v>
      </c>
      <c r="T1384" s="14">
        <f>INT((((I1384/60)/60)/24)+DATE(1970,1,1))</f>
        <v>40680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9">
        <f>+E1385/D1385*100</f>
        <v>51.4</v>
      </c>
      <c r="P1385" s="11">
        <f>AVERAGE(E1385/L1385)</f>
        <v>63.122807017543863</v>
      </c>
      <c r="Q1385" t="str">
        <f>LEFT(N1385,SEARCH("/",N1385,1)-1)</f>
        <v>publishing</v>
      </c>
      <c r="R1385" t="str">
        <f>RIGHT(N1385,LEN(N1385)-SEARCH("/",N1385,1))</f>
        <v>fiction</v>
      </c>
      <c r="S1385" s="14">
        <f>INT((((J1385/60)/60)/24)+DATE(1970,1,1))</f>
        <v>42250</v>
      </c>
      <c r="T1385" s="14">
        <f>INT((((I1385/60)/60)/24)+DATE(1970,1,1))</f>
        <v>42288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9">
        <f>+E1386/D1386*100</f>
        <v>102.57142857142858</v>
      </c>
      <c r="P1386" s="11">
        <f>AVERAGE(E1386/L1386)</f>
        <v>132.96296296296296</v>
      </c>
      <c r="Q1386" t="str">
        <f>LEFT(N1386,SEARCH("/",N1386,1)-1)</f>
        <v>theater</v>
      </c>
      <c r="R1386" t="str">
        <f>RIGHT(N1386,LEN(N1386)-SEARCH("/",N1386,1))</f>
        <v>plays</v>
      </c>
      <c r="S1386" s="14">
        <f>INT((((J1386/60)/60)/24)+DATE(1970,1,1))</f>
        <v>42036</v>
      </c>
      <c r="T1386" s="14">
        <f>INT((((I1386/60)/60)/24)+DATE(1970,1,1))</f>
        <v>42094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9">
        <f>+E1387/D1387*100</f>
        <v>119.16666666666667</v>
      </c>
      <c r="P1387" s="11">
        <f>AVERAGE(E1387/L1387)</f>
        <v>51.811594202898547</v>
      </c>
      <c r="Q1387" t="str">
        <f>LEFT(N1387,SEARCH("/",N1387,1)-1)</f>
        <v>music</v>
      </c>
      <c r="R1387" t="str">
        <f>RIGHT(N1387,LEN(N1387)-SEARCH("/",N1387,1))</f>
        <v>rock</v>
      </c>
      <c r="S1387" s="14">
        <f>INT((((J1387/60)/60)/24)+DATE(1970,1,1))</f>
        <v>41157</v>
      </c>
      <c r="T1387" s="14">
        <f>INT((((I1387/60)/60)/24)+DATE(1970,1,1))</f>
        <v>41187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9">
        <f>+E1388/D1388*100</f>
        <v>127.57571428571428</v>
      </c>
      <c r="P1388" s="11">
        <f>AVERAGE(E1388/L1388)</f>
        <v>37.209583333333335</v>
      </c>
      <c r="Q1388" t="str">
        <f>LEFT(N1388,SEARCH("/",N1388,1)-1)</f>
        <v>theater</v>
      </c>
      <c r="R1388" t="str">
        <f>RIGHT(N1388,LEN(N1388)-SEARCH("/",N1388,1))</f>
        <v>plays</v>
      </c>
      <c r="S1388" s="14">
        <f>INT((((J1388/60)/60)/24)+DATE(1970,1,1))</f>
        <v>42693</v>
      </c>
      <c r="T1388" s="14">
        <f>INT((((I1388/60)/60)/24)+DATE(1970,1,1))</f>
        <v>42718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9">
        <f>+E1389/D1389*100</f>
        <v>17.810000000000002</v>
      </c>
      <c r="P1389" s="11">
        <f>AVERAGE(E1389/L1389)</f>
        <v>43.97530864197531</v>
      </c>
      <c r="Q1389" t="str">
        <f>LEFT(N1389,SEARCH("/",N1389,1)-1)</f>
        <v>technology</v>
      </c>
      <c r="R1389" t="str">
        <f>RIGHT(N1389,LEN(N1389)-SEARCH("/",N1389,1))</f>
        <v>wearables</v>
      </c>
      <c r="S1389" s="14">
        <f>INT((((J1389/60)/60)/24)+DATE(1970,1,1))</f>
        <v>42422</v>
      </c>
      <c r="T1389" s="14">
        <f>INT((((I1389/60)/60)/24)+DATE(1970,1,1))</f>
        <v>42482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9">
        <f>+E1390/D1390*100</f>
        <v>118.5</v>
      </c>
      <c r="P1390" s="11">
        <f>AVERAGE(E1390/L1390)</f>
        <v>57.338709677419352</v>
      </c>
      <c r="Q1390" t="str">
        <f>LEFT(N1390,SEARCH("/",N1390,1)-1)</f>
        <v>publishing</v>
      </c>
      <c r="R1390" t="str">
        <f>RIGHT(N1390,LEN(N1390)-SEARCH("/",N1390,1))</f>
        <v>nonfiction</v>
      </c>
      <c r="S1390" s="14">
        <f>INT((((J1390/60)/60)/24)+DATE(1970,1,1))</f>
        <v>40713</v>
      </c>
      <c r="T1390" s="14">
        <f>INT((((I1390/60)/60)/24)+DATE(1970,1,1))</f>
        <v>40759</v>
      </c>
    </row>
    <row r="1391" spans="1:20" ht="60" x14ac:dyDescent="0.25">
      <c r="A1391">
        <v>3689</v>
      </c>
      <c r="B1391" s="3" t="s">
        <v>3686</v>
      </c>
      <c r="C1391" s="3" t="s">
        <v>7799</v>
      </c>
      <c r="D1391" s="6">
        <v>3000</v>
      </c>
      <c r="E1391" s="6">
        <v>3550</v>
      </c>
      <c r="F1391" t="s">
        <v>8219</v>
      </c>
      <c r="G1391" t="s">
        <v>8224</v>
      </c>
      <c r="H1391" t="s">
        <v>8246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8271</v>
      </c>
      <c r="O1391" s="9">
        <f>+E1391/D1391*100</f>
        <v>118.33333333333333</v>
      </c>
      <c r="P1391" s="11">
        <f>AVERAGE(E1391/L1391)</f>
        <v>57.258064516129032</v>
      </c>
      <c r="Q1391" t="str">
        <f>LEFT(N1391,SEARCH("/",N1391,1)-1)</f>
        <v>theater</v>
      </c>
      <c r="R1391" t="str">
        <f>RIGHT(N1391,LEN(N1391)-SEARCH("/",N1391,1))</f>
        <v>plays</v>
      </c>
      <c r="S1391" s="14">
        <f>INT((((J1391/60)/60)/24)+DATE(1970,1,1))</f>
        <v>42147</v>
      </c>
      <c r="T1391" s="14">
        <f>INT((((I1391/60)/60)/24)+DATE(1970,1,1))</f>
        <v>42176</v>
      </c>
    </row>
    <row r="1392" spans="1:20" ht="60" x14ac:dyDescent="0.25">
      <c r="A1392">
        <v>687</v>
      </c>
      <c r="B1392" s="3" t="s">
        <v>688</v>
      </c>
      <c r="C1392" s="3" t="s">
        <v>4797</v>
      </c>
      <c r="D1392" s="6">
        <v>100000</v>
      </c>
      <c r="E1392" s="6">
        <v>3550</v>
      </c>
      <c r="F1392" t="s">
        <v>8221</v>
      </c>
      <c r="G1392" t="s">
        <v>8238</v>
      </c>
      <c r="H1392" t="s">
        <v>8256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8273</v>
      </c>
      <c r="O1392" s="9">
        <f>+E1392/D1392*100</f>
        <v>3.55</v>
      </c>
      <c r="P1392" s="11">
        <f>AVERAGE(E1392/L1392)</f>
        <v>591.66666666666663</v>
      </c>
      <c r="Q1392" t="str">
        <f>LEFT(N1392,SEARCH("/",N1392,1)-1)</f>
        <v>technology</v>
      </c>
      <c r="R1392" t="str">
        <f>RIGHT(N1392,LEN(N1392)-SEARCH("/",N1392,1))</f>
        <v>wearables</v>
      </c>
      <c r="S1392" s="14">
        <f>INT((((J1392/60)/60)/24)+DATE(1970,1,1))</f>
        <v>42711</v>
      </c>
      <c r="T1392" s="14">
        <f>INT((((I1392/60)/60)/24)+DATE(1970,1,1))</f>
        <v>42771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9">
        <f>+E1393/D1393*100</f>
        <v>101.14285714285714</v>
      </c>
      <c r="P1393" s="11">
        <f>AVERAGE(E1393/L1393)</f>
        <v>51.304347826086953</v>
      </c>
      <c r="Q1393" t="str">
        <f>LEFT(N1393,SEARCH("/",N1393,1)-1)</f>
        <v>music</v>
      </c>
      <c r="R1393" t="str">
        <f>RIGHT(N1393,LEN(N1393)-SEARCH("/",N1393,1))</f>
        <v>electronic music</v>
      </c>
      <c r="S1393" s="14">
        <f>INT((((J1393/60)/60)/24)+DATE(1970,1,1))</f>
        <v>41452</v>
      </c>
      <c r="T1393" s="14">
        <f>INT((((I1393/60)/60)/24)+DATE(1970,1,1))</f>
        <v>41482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9">
        <f>+E1394/D1394*100</f>
        <v>101</v>
      </c>
      <c r="P1394" s="11">
        <f>AVERAGE(E1394/L1394)</f>
        <v>33.990384615384613</v>
      </c>
      <c r="Q1394" t="str">
        <f>LEFT(N1394,SEARCH("/",N1394,1)-1)</f>
        <v>theater</v>
      </c>
      <c r="R1394" t="str">
        <f>RIGHT(N1394,LEN(N1394)-SEARCH("/",N1394,1))</f>
        <v>plays</v>
      </c>
      <c r="S1394" s="14">
        <f>INT((((J1394/60)/60)/24)+DATE(1970,1,1))</f>
        <v>40478</v>
      </c>
      <c r="T1394" s="14">
        <f>INT((((I1394/60)/60)/24)+DATE(1970,1,1))</f>
        <v>40568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9">
        <f>+E1395/D1395*100</f>
        <v>100.88571428571429</v>
      </c>
      <c r="P1395" s="11">
        <f>AVERAGE(E1395/L1395)</f>
        <v>90.538461538461533</v>
      </c>
      <c r="Q1395" t="str">
        <f>LEFT(N1395,SEARCH("/",N1395,1)-1)</f>
        <v>theater</v>
      </c>
      <c r="R1395" t="str">
        <f>RIGHT(N1395,LEN(N1395)-SEARCH("/",N1395,1))</f>
        <v>musical</v>
      </c>
      <c r="S1395" s="14">
        <f>INT((((J1395/60)/60)/24)+DATE(1970,1,1))</f>
        <v>42553</v>
      </c>
      <c r="T1395" s="14">
        <f>INT((((I1395/60)/60)/24)+DATE(1970,1,1))</f>
        <v>42611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9">
        <f>+E1396/D1396*100</f>
        <v>100.85714285714286</v>
      </c>
      <c r="P1396" s="11">
        <f>AVERAGE(E1396/L1396)</f>
        <v>88.25</v>
      </c>
      <c r="Q1396" t="str">
        <f>LEFT(N1396,SEARCH("/",N1396,1)-1)</f>
        <v>theater</v>
      </c>
      <c r="R1396" t="str">
        <f>RIGHT(N1396,LEN(N1396)-SEARCH("/",N1396,1))</f>
        <v>plays</v>
      </c>
      <c r="S1396" s="14">
        <f>INT((((J1396/60)/60)/24)+DATE(1970,1,1))</f>
        <v>41820</v>
      </c>
      <c r="T1396" s="14">
        <f>INT((((I1396/60)/60)/24)+DATE(1970,1,1))</f>
        <v>41841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9">
        <f>+E1397/D1397*100</f>
        <v>70.599999999999994</v>
      </c>
      <c r="P1397" s="11">
        <f>AVERAGE(E1397/L1397)</f>
        <v>106.96969696969697</v>
      </c>
      <c r="Q1397" t="str">
        <f>LEFT(N1397,SEARCH("/",N1397,1)-1)</f>
        <v>theater</v>
      </c>
      <c r="R1397" t="str">
        <f>RIGHT(N1397,LEN(N1397)-SEARCH("/",N1397,1))</f>
        <v>plays</v>
      </c>
      <c r="S1397" s="14">
        <f>INT((((J1397/60)/60)/24)+DATE(1970,1,1))</f>
        <v>42053</v>
      </c>
      <c r="T1397" s="14">
        <f>INT((((I1397/60)/60)/24)+DATE(1970,1,1))</f>
        <v>42096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9">
        <f>+E1398/D1398*100</f>
        <v>100.74285714285713</v>
      </c>
      <c r="P1398" s="11">
        <f>AVERAGE(E1398/L1398)</f>
        <v>76.652173913043484</v>
      </c>
      <c r="Q1398" t="str">
        <f>LEFT(N1398,SEARCH("/",N1398,1)-1)</f>
        <v>theater</v>
      </c>
      <c r="R1398" t="str">
        <f>RIGHT(N1398,LEN(N1398)-SEARCH("/",N1398,1))</f>
        <v>plays</v>
      </c>
      <c r="S1398" s="14">
        <f>INT((((J1398/60)/60)/24)+DATE(1970,1,1))</f>
        <v>42559</v>
      </c>
      <c r="T1398" s="14">
        <f>INT((((I1398/60)/60)/24)+DATE(1970,1,1))</f>
        <v>42583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9">
        <f>+E1399/D1399*100</f>
        <v>100.4</v>
      </c>
      <c r="P1399" s="11">
        <f>AVERAGE(E1399/L1399)</f>
        <v>103.35294117647059</v>
      </c>
      <c r="Q1399" t="str">
        <f>LEFT(N1399,SEARCH("/",N1399,1)-1)</f>
        <v>theater</v>
      </c>
      <c r="R1399" t="str">
        <f>RIGHT(N1399,LEN(N1399)-SEARCH("/",N1399,1))</f>
        <v>plays</v>
      </c>
      <c r="S1399" s="14">
        <f>INT((((J1399/60)/60)/24)+DATE(1970,1,1))</f>
        <v>41862</v>
      </c>
      <c r="T1399" s="14">
        <f>INT((((I1399/60)/60)/24)+DATE(1970,1,1))</f>
        <v>41892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9">
        <f>+E1400/D1400*100</f>
        <v>152.60869565217391</v>
      </c>
      <c r="P1400" s="11">
        <f>AVERAGE(E1400/L1400)</f>
        <v>57.540983606557376</v>
      </c>
      <c r="Q1400" t="str">
        <f>LEFT(N1400,SEARCH("/",N1400,1)-1)</f>
        <v>film &amp; video</v>
      </c>
      <c r="R1400" t="str">
        <f>RIGHT(N1400,LEN(N1400)-SEARCH("/",N1400,1))</f>
        <v>documentary</v>
      </c>
      <c r="S1400" s="14">
        <f>INT((((J1400/60)/60)/24)+DATE(1970,1,1))</f>
        <v>40637</v>
      </c>
      <c r="T1400" s="14">
        <f>INT((((I1400/60)/60)/24)+DATE(1970,1,1))</f>
        <v>40688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9">
        <f>+E1401/D1401*100</f>
        <v>103.17647058823529</v>
      </c>
      <c r="P1401" s="11">
        <f>AVERAGE(E1401/L1401)</f>
        <v>87.7</v>
      </c>
      <c r="Q1401" t="str">
        <f>LEFT(N1401,SEARCH("/",N1401,1)-1)</f>
        <v>theater</v>
      </c>
      <c r="R1401" t="str">
        <f>RIGHT(N1401,LEN(N1401)-SEARCH("/",N1401,1))</f>
        <v>spaces</v>
      </c>
      <c r="S1401" s="14">
        <f>INT((((J1401/60)/60)/24)+DATE(1970,1,1))</f>
        <v>41785</v>
      </c>
      <c r="T1401" s="14">
        <f>INT((((I1401/60)/60)/24)+DATE(1970,1,1))</f>
        <v>41801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9">
        <f>+E1402/D1402*100</f>
        <v>116.86666666666667</v>
      </c>
      <c r="P1402" s="11">
        <f>AVERAGE(E1402/L1402)</f>
        <v>100.17142857142858</v>
      </c>
      <c r="Q1402" t="str">
        <f>LEFT(N1402,SEARCH("/",N1402,1)-1)</f>
        <v>theater</v>
      </c>
      <c r="R1402" t="str">
        <f>RIGHT(N1402,LEN(N1402)-SEARCH("/",N1402,1))</f>
        <v>plays</v>
      </c>
      <c r="S1402" s="14">
        <f>INT((((J1402/60)/60)/24)+DATE(1970,1,1))</f>
        <v>41947</v>
      </c>
      <c r="T1402" s="14">
        <f>INT((((I1402/60)/60)/24)+DATE(1970,1,1))</f>
        <v>41987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9">
        <f>+E1403/D1403*100</f>
        <v>100.04342857142856</v>
      </c>
      <c r="P1403" s="11">
        <f>AVERAGE(E1403/L1403)</f>
        <v>291.79333333333335</v>
      </c>
      <c r="Q1403" t="str">
        <f>LEFT(N1403,SEARCH("/",N1403,1)-1)</f>
        <v>film &amp; video</v>
      </c>
      <c r="R1403" t="str">
        <f>RIGHT(N1403,LEN(N1403)-SEARCH("/",N1403,1))</f>
        <v>television</v>
      </c>
      <c r="S1403" s="14">
        <f>INT((((J1403/60)/60)/24)+DATE(1970,1,1))</f>
        <v>42468</v>
      </c>
      <c r="T1403" s="14">
        <f>INT((((I1403/60)/60)/24)+DATE(1970,1,1))</f>
        <v>42475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8219</v>
      </c>
      <c r="G1404" t="s">
        <v>8224</v>
      </c>
      <c r="H1404" t="s">
        <v>8246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8266</v>
      </c>
      <c r="O1404" s="9">
        <f>+E1404/D1404*100</f>
        <v>100</v>
      </c>
      <c r="P1404" s="11">
        <f>AVERAGE(E1404/L1404)</f>
        <v>100</v>
      </c>
      <c r="Q1404" t="str">
        <f>LEFT(N1404,SEARCH("/",N1404,1)-1)</f>
        <v>film &amp; video</v>
      </c>
      <c r="R1404" t="str">
        <f>RIGHT(N1404,LEN(N1404)-SEARCH("/",N1404,1))</f>
        <v>shorts</v>
      </c>
      <c r="S1404" s="14">
        <f>INT((((J1404/60)/60)/24)+DATE(1970,1,1))</f>
        <v>41274</v>
      </c>
      <c r="T1404" s="14">
        <f>INT((((I1404/60)/60)/24)+DATE(1970,1,1))</f>
        <v>41298</v>
      </c>
    </row>
    <row r="1405" spans="1:20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6">
        <v>3500</v>
      </c>
      <c r="F1405" t="s">
        <v>8219</v>
      </c>
      <c r="G1405" t="s">
        <v>8224</v>
      </c>
      <c r="H1405" t="s">
        <v>8246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8292</v>
      </c>
      <c r="O1405" s="9">
        <f>+E1405/D1405*100</f>
        <v>175</v>
      </c>
      <c r="P1405" s="11">
        <f>AVERAGE(E1405/L1405)</f>
        <v>62.5</v>
      </c>
      <c r="Q1405" t="str">
        <f>LEFT(N1405,SEARCH("/",N1405,1)-1)</f>
        <v>music</v>
      </c>
      <c r="R1405" t="str">
        <f>RIGHT(N1405,LEN(N1405)-SEARCH("/",N1405,1))</f>
        <v>pop</v>
      </c>
      <c r="S1405" s="14">
        <f>INT((((J1405/60)/60)/24)+DATE(1970,1,1))</f>
        <v>40723</v>
      </c>
      <c r="T1405" s="14">
        <f>INT((((I1405/60)/60)/24)+DATE(1970,1,1))</f>
        <v>40746</v>
      </c>
    </row>
    <row r="1406" spans="1:20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6">
        <v>3500</v>
      </c>
      <c r="F1406" t="s">
        <v>8219</v>
      </c>
      <c r="G1406" t="s">
        <v>8224</v>
      </c>
      <c r="H1406" t="s">
        <v>8246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8276</v>
      </c>
      <c r="O1406" s="9">
        <f>+E1406/D1406*100</f>
        <v>233.33333333333334</v>
      </c>
      <c r="P1406" s="11">
        <f>AVERAGE(E1406/L1406)</f>
        <v>175</v>
      </c>
      <c r="Q1406" t="str">
        <f>LEFT(N1406,SEARCH("/",N1406,1)-1)</f>
        <v>music</v>
      </c>
      <c r="R1406" t="str">
        <f>RIGHT(N1406,LEN(N1406)-SEARCH("/",N1406,1))</f>
        <v>rock</v>
      </c>
      <c r="S1406" s="14">
        <f>INT((((J1406/60)/60)/24)+DATE(1970,1,1))</f>
        <v>40996</v>
      </c>
      <c r="T1406" s="14">
        <f>INT((((I1406/60)/60)/24)+DATE(1970,1,1))</f>
        <v>41026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9">
        <f>+E1407/D1407*100</f>
        <v>139.96</v>
      </c>
      <c r="P1407" s="11">
        <f>AVERAGE(E1407/L1407)</f>
        <v>42.670731707317074</v>
      </c>
      <c r="Q1407" t="str">
        <f>LEFT(N1407,SEARCH("/",N1407,1)-1)</f>
        <v>technology</v>
      </c>
      <c r="R1407" t="str">
        <f>RIGHT(N1407,LEN(N1407)-SEARCH("/",N1407,1))</f>
        <v>wearables</v>
      </c>
      <c r="S1407" s="14">
        <f>INT((((J1407/60)/60)/24)+DATE(1970,1,1))</f>
        <v>41877</v>
      </c>
      <c r="T1407" s="14">
        <f>INT((((I1407/60)/60)/24)+DATE(1970,1,1))</f>
        <v>41898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9">
        <f>+E1408/D1408*100</f>
        <v>116.19999999999999</v>
      </c>
      <c r="P1408" s="11">
        <f>AVERAGE(E1408/L1408)</f>
        <v>55.333333333333336</v>
      </c>
      <c r="Q1408" t="str">
        <f>LEFT(N1408,SEARCH("/",N1408,1)-1)</f>
        <v>theater</v>
      </c>
      <c r="R1408" t="str">
        <f>RIGHT(N1408,LEN(N1408)-SEARCH("/",N1408,1))</f>
        <v>plays</v>
      </c>
      <c r="S1408" s="14">
        <f>INT((((J1408/60)/60)/24)+DATE(1970,1,1))</f>
        <v>42261</v>
      </c>
      <c r="T1408" s="14">
        <f>INT((((I1408/60)/60)/24)+DATE(1970,1,1))</f>
        <v>42291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9">
        <f>+E1409/D1409*100</f>
        <v>116.16666666666666</v>
      </c>
      <c r="P1409" s="11">
        <f>AVERAGE(E1409/L1409)</f>
        <v>63.363636363636367</v>
      </c>
      <c r="Q1409" t="str">
        <f>LEFT(N1409,SEARCH("/",N1409,1)-1)</f>
        <v>theater</v>
      </c>
      <c r="R1409" t="str">
        <f>RIGHT(N1409,LEN(N1409)-SEARCH("/",N1409,1))</f>
        <v>plays</v>
      </c>
      <c r="S1409" s="14">
        <f>INT((((J1409/60)/60)/24)+DATE(1970,1,1))</f>
        <v>41839</v>
      </c>
      <c r="T1409" s="14">
        <f>INT((((I1409/60)/60)/24)+DATE(1970,1,1))</f>
        <v>41853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9">
        <f>+E1410/D1410*100</f>
        <v>108.43750000000001</v>
      </c>
      <c r="P1410" s="11">
        <f>AVERAGE(E1410/L1410)</f>
        <v>46.891891891891895</v>
      </c>
      <c r="Q1410" t="str">
        <f>LEFT(N1410,SEARCH("/",N1410,1)-1)</f>
        <v>theater</v>
      </c>
      <c r="R1410" t="str">
        <f>RIGHT(N1410,LEN(N1410)-SEARCH("/",N1410,1))</f>
        <v>plays</v>
      </c>
      <c r="S1410" s="14">
        <f>INT((((J1410/60)/60)/24)+DATE(1970,1,1))</f>
        <v>42115</v>
      </c>
      <c r="T1410" s="14">
        <f>INT((((I1410/60)/60)/24)+DATE(1970,1,1))</f>
        <v>42151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9">
        <f>+E1411/D1411*100</f>
        <v>138.64000000000001</v>
      </c>
      <c r="P1411" s="11">
        <f>AVERAGE(E1411/L1411)</f>
        <v>29.623931623931625</v>
      </c>
      <c r="Q1411" t="str">
        <f>LEFT(N1411,SEARCH("/",N1411,1)-1)</f>
        <v>music</v>
      </c>
      <c r="R1411" t="str">
        <f>RIGHT(N1411,LEN(N1411)-SEARCH("/",N1411,1))</f>
        <v>rock</v>
      </c>
      <c r="S1411" s="14">
        <f>INT((((J1411/60)/60)/24)+DATE(1970,1,1))</f>
        <v>42438</v>
      </c>
      <c r="T1411" s="14">
        <f>INT((((I1411/60)/60)/24)+DATE(1970,1,1))</f>
        <v>42468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9">
        <f>+E1412/D1412*100</f>
        <v>6.9320000000000004</v>
      </c>
      <c r="P1412" s="11">
        <f>AVERAGE(E1412/L1412)</f>
        <v>115.53333333333333</v>
      </c>
      <c r="Q1412" t="str">
        <f>LEFT(N1412,SEARCH("/",N1412,1)-1)</f>
        <v>food</v>
      </c>
      <c r="R1412" t="str">
        <f>RIGHT(N1412,LEN(N1412)-SEARCH("/",N1412,1))</f>
        <v>food trucks</v>
      </c>
      <c r="S1412" s="14">
        <f>INT((((J1412/60)/60)/24)+DATE(1970,1,1))</f>
        <v>42394</v>
      </c>
      <c r="T1412" s="14">
        <f>INT((((I1412/60)/60)/24)+DATE(1970,1,1))</f>
        <v>42454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9">
        <f>+E1413/D1413*100</f>
        <v>115.51066666666668</v>
      </c>
      <c r="P1413" s="11">
        <f>AVERAGE(E1413/L1413)</f>
        <v>46.204266666666669</v>
      </c>
      <c r="Q1413" t="str">
        <f>LEFT(N1413,SEARCH("/",N1413,1)-1)</f>
        <v>music</v>
      </c>
      <c r="R1413" t="str">
        <f>RIGHT(N1413,LEN(N1413)-SEARCH("/",N1413,1))</f>
        <v>indie rock</v>
      </c>
      <c r="S1413" s="14">
        <f>INT((((J1413/60)/60)/24)+DATE(1970,1,1))</f>
        <v>40395</v>
      </c>
      <c r="T1413" s="14">
        <f>INT((((I1413/60)/60)/24)+DATE(1970,1,1))</f>
        <v>40432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9">
        <f>+E1414/D1414*100</f>
        <v>115.5</v>
      </c>
      <c r="P1414" s="11">
        <f>AVERAGE(E1414/L1414)</f>
        <v>30.9375</v>
      </c>
      <c r="Q1414" t="str">
        <f>LEFT(N1414,SEARCH("/",N1414,1)-1)</f>
        <v>theater</v>
      </c>
      <c r="R1414" t="str">
        <f>RIGHT(N1414,LEN(N1414)-SEARCH("/",N1414,1))</f>
        <v>plays</v>
      </c>
      <c r="S1414" s="14">
        <f>INT((((J1414/60)/60)/24)+DATE(1970,1,1))</f>
        <v>42168</v>
      </c>
      <c r="T1414" s="14">
        <f>INT((((I1414/60)/60)/24)+DATE(1970,1,1))</f>
        <v>42198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9">
        <f>+E1415/D1415*100</f>
        <v>115.33333333333333</v>
      </c>
      <c r="P1415" s="11">
        <f>AVERAGE(E1415/L1415)</f>
        <v>82.38095238095238</v>
      </c>
      <c r="Q1415" t="str">
        <f>LEFT(N1415,SEARCH("/",N1415,1)-1)</f>
        <v>music</v>
      </c>
      <c r="R1415" t="str">
        <f>RIGHT(N1415,LEN(N1415)-SEARCH("/",N1415,1))</f>
        <v>pop</v>
      </c>
      <c r="S1415" s="14">
        <f>INT((((J1415/60)/60)/24)+DATE(1970,1,1))</f>
        <v>40973</v>
      </c>
      <c r="T1415" s="14">
        <f>INT((((I1415/60)/60)/24)+DATE(1970,1,1))</f>
        <v>41020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9">
        <f>+E1416/D1416*100</f>
        <v>172.68449999999999</v>
      </c>
      <c r="P1416" s="11">
        <f>AVERAGE(E1416/L1416)</f>
        <v>49.338428571428572</v>
      </c>
      <c r="Q1416" t="str">
        <f>LEFT(N1416,SEARCH("/",N1416,1)-1)</f>
        <v>music</v>
      </c>
      <c r="R1416" t="str">
        <f>RIGHT(N1416,LEN(N1416)-SEARCH("/",N1416,1))</f>
        <v>indie rock</v>
      </c>
      <c r="S1416" s="14">
        <f>INT((((J1416/60)/60)/24)+DATE(1970,1,1))</f>
        <v>42043</v>
      </c>
      <c r="T1416" s="14">
        <f>INT((((I1416/60)/60)/24)+DATE(1970,1,1))</f>
        <v>42073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9">
        <f>+E1417/D1417*100</f>
        <v>104.51515151515152</v>
      </c>
      <c r="P1417" s="11">
        <f>AVERAGE(E1417/L1417)</f>
        <v>86.224999999999994</v>
      </c>
      <c r="Q1417" t="str">
        <f>LEFT(N1417,SEARCH("/",N1417,1)-1)</f>
        <v>theater</v>
      </c>
      <c r="R1417" t="str">
        <f>RIGHT(N1417,LEN(N1417)-SEARCH("/",N1417,1))</f>
        <v>plays</v>
      </c>
      <c r="S1417" s="14">
        <f>INT((((J1417/60)/60)/24)+DATE(1970,1,1))</f>
        <v>42165</v>
      </c>
      <c r="T1417" s="14">
        <f>INT((((I1417/60)/60)/24)+DATE(1970,1,1))</f>
        <v>42187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9">
        <f>+E1418/D1418*100</f>
        <v>34.410000000000004</v>
      </c>
      <c r="P1418" s="11">
        <f>AVERAGE(E1418/L1418)</f>
        <v>132.34615384615384</v>
      </c>
      <c r="Q1418" t="str">
        <f>LEFT(N1418,SEARCH("/",N1418,1)-1)</f>
        <v>theater</v>
      </c>
      <c r="R1418" t="str">
        <f>RIGHT(N1418,LEN(N1418)-SEARCH("/",N1418,1))</f>
        <v>spaces</v>
      </c>
      <c r="S1418" s="14">
        <f>INT((((J1418/60)/60)/24)+DATE(1970,1,1))</f>
        <v>42800</v>
      </c>
      <c r="T1418" s="14">
        <f>INT((((I1418/60)/60)/24)+DATE(1970,1,1))</f>
        <v>42830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9">
        <f>+E1419/D1419*100</f>
        <v>114.66666666666667</v>
      </c>
      <c r="P1419" s="11">
        <f>AVERAGE(E1419/L1419)</f>
        <v>110.96774193548387</v>
      </c>
      <c r="Q1419" t="str">
        <f>LEFT(N1419,SEARCH("/",N1419,1)-1)</f>
        <v>theater</v>
      </c>
      <c r="R1419" t="str">
        <f>RIGHT(N1419,LEN(N1419)-SEARCH("/",N1419,1))</f>
        <v>plays</v>
      </c>
      <c r="S1419" s="14">
        <f>INT((((J1419/60)/60)/24)+DATE(1970,1,1))</f>
        <v>42430</v>
      </c>
      <c r="T1419" s="14">
        <f>INT((((I1419/60)/60)/24)+DATE(1970,1,1))</f>
        <v>42449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9">
        <f>+E1420/D1420*100</f>
        <v>114.39999999999999</v>
      </c>
      <c r="P1420" s="11">
        <f>AVERAGE(E1420/L1420)</f>
        <v>104</v>
      </c>
      <c r="Q1420" t="str">
        <f>LEFT(N1420,SEARCH("/",N1420,1)-1)</f>
        <v>music</v>
      </c>
      <c r="R1420" t="str">
        <f>RIGHT(N1420,LEN(N1420)-SEARCH("/",N1420,1))</f>
        <v>indie rock</v>
      </c>
      <c r="S1420" s="14">
        <f>INT((((J1420/60)/60)/24)+DATE(1970,1,1))</f>
        <v>41626</v>
      </c>
      <c r="T1420" s="14">
        <f>INT((((I1420/60)/60)/24)+DATE(1970,1,1))</f>
        <v>41654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9">
        <f>+E1421/D1421*100</f>
        <v>122.10714285714286</v>
      </c>
      <c r="P1421" s="11">
        <f>AVERAGE(E1421/L1421)</f>
        <v>48.842857142857142</v>
      </c>
      <c r="Q1421" t="str">
        <f>LEFT(N1421,SEARCH("/",N1421,1)-1)</f>
        <v>music</v>
      </c>
      <c r="R1421" t="str">
        <f>RIGHT(N1421,LEN(N1421)-SEARCH("/",N1421,1))</f>
        <v>rock</v>
      </c>
      <c r="S1421" s="14">
        <f>INT((((J1421/60)/60)/24)+DATE(1970,1,1))</f>
        <v>40945</v>
      </c>
      <c r="T1421" s="14">
        <f>INT((((I1421/60)/60)/24)+DATE(1970,1,1))</f>
        <v>40985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9">
        <f>+E1422/D1422*100</f>
        <v>1.3668</v>
      </c>
      <c r="P1422" s="11">
        <f>AVERAGE(E1422/L1422)</f>
        <v>100.5</v>
      </c>
      <c r="Q1422" t="str">
        <f>LEFT(N1422,SEARCH("/",N1422,1)-1)</f>
        <v>technology</v>
      </c>
      <c r="R1422" t="str">
        <f>RIGHT(N1422,LEN(N1422)-SEARCH("/",N1422,1))</f>
        <v>wearables</v>
      </c>
      <c r="S1422" s="14">
        <f>INT((((J1422/60)/60)/24)+DATE(1970,1,1))</f>
        <v>42569</v>
      </c>
      <c r="T1422" s="14">
        <f>INT((((I1422/60)/60)/24)+DATE(1970,1,1))</f>
        <v>42599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9">
        <f>+E1423/D1423*100</f>
        <v>17.512820512820511</v>
      </c>
      <c r="P1423" s="11">
        <f>AVERAGE(E1423/L1423)</f>
        <v>126.48148148148148</v>
      </c>
      <c r="Q1423" t="str">
        <f>LEFT(N1423,SEARCH("/",N1423,1)-1)</f>
        <v>technology</v>
      </c>
      <c r="R1423" t="str">
        <f>RIGHT(N1423,LEN(N1423)-SEARCH("/",N1423,1))</f>
        <v>makerspaces</v>
      </c>
      <c r="S1423" s="14">
        <f>INT((((J1423/60)/60)/24)+DATE(1970,1,1))</f>
        <v>41793</v>
      </c>
      <c r="T1423" s="14">
        <f>INT((((I1423/60)/60)/24)+DATE(1970,1,1))</f>
        <v>41823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9">
        <f>+E1424/D1424*100</f>
        <v>13.639999999999999</v>
      </c>
      <c r="P1424" s="11">
        <f>AVERAGE(E1424/L1424)</f>
        <v>155</v>
      </c>
      <c r="Q1424" t="str">
        <f>LEFT(N1424,SEARCH("/",N1424,1)-1)</f>
        <v>publishing</v>
      </c>
      <c r="R1424" t="str">
        <f>RIGHT(N1424,LEN(N1424)-SEARCH("/",N1424,1))</f>
        <v>art books</v>
      </c>
      <c r="S1424" s="14">
        <f>INT((((J1424/60)/60)/24)+DATE(1970,1,1))</f>
        <v>41962</v>
      </c>
      <c r="T1424" s="14">
        <f>INT((((I1424/60)/60)/24)+DATE(1970,1,1))</f>
        <v>41997</v>
      </c>
    </row>
    <row r="1425" spans="1:20" ht="60" x14ac:dyDescent="0.25">
      <c r="A1425">
        <v>2977</v>
      </c>
      <c r="B1425" s="3" t="s">
        <v>2977</v>
      </c>
      <c r="C1425" s="3" t="s">
        <v>7087</v>
      </c>
      <c r="D1425" s="6">
        <v>3000</v>
      </c>
      <c r="E1425" s="6">
        <v>3407</v>
      </c>
      <c r="F1425" t="s">
        <v>8219</v>
      </c>
      <c r="G1425" t="s">
        <v>8224</v>
      </c>
      <c r="H1425" t="s">
        <v>8246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8271</v>
      </c>
      <c r="O1425" s="9">
        <f>+E1425/D1425*100</f>
        <v>113.56666666666666</v>
      </c>
      <c r="P1425" s="11">
        <f>AVERAGE(E1425/L1425)</f>
        <v>113.56666666666666</v>
      </c>
      <c r="Q1425" t="str">
        <f>LEFT(N1425,SEARCH("/",N1425,1)-1)</f>
        <v>theater</v>
      </c>
      <c r="R1425" t="str">
        <f>RIGHT(N1425,LEN(N1425)-SEARCH("/",N1425,1))</f>
        <v>plays</v>
      </c>
      <c r="S1425" s="14">
        <f>INT((((J1425/60)/60)/24)+DATE(1970,1,1))</f>
        <v>42026</v>
      </c>
      <c r="T1425" s="14">
        <f>INT((((I1425/60)/60)/24)+DATE(1970,1,1))</f>
        <v>42086</v>
      </c>
    </row>
    <row r="1426" spans="1:20" ht="60" x14ac:dyDescent="0.25">
      <c r="A1426">
        <v>1074</v>
      </c>
      <c r="B1426" s="3" t="s">
        <v>1075</v>
      </c>
      <c r="C1426" s="3" t="s">
        <v>5184</v>
      </c>
      <c r="D1426" s="6">
        <v>54000</v>
      </c>
      <c r="E1426" s="6">
        <v>3407</v>
      </c>
      <c r="F1426" t="s">
        <v>8221</v>
      </c>
      <c r="G1426" t="s">
        <v>8224</v>
      </c>
      <c r="H1426" t="s">
        <v>8246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8282</v>
      </c>
      <c r="O1426" s="9">
        <f>+E1426/D1426*100</f>
        <v>6.3092592592592585</v>
      </c>
      <c r="P1426" s="11">
        <f>AVERAGE(E1426/L1426)</f>
        <v>113.56666666666666</v>
      </c>
      <c r="Q1426" t="str">
        <f>LEFT(N1426,SEARCH("/",N1426,1)-1)</f>
        <v>games</v>
      </c>
      <c r="R1426" t="str">
        <f>RIGHT(N1426,LEN(N1426)-SEARCH("/",N1426,1))</f>
        <v>video games</v>
      </c>
      <c r="S1426" s="14">
        <f>INT((((J1426/60)/60)/24)+DATE(1970,1,1))</f>
        <v>41613</v>
      </c>
      <c r="T1426" s="14">
        <f>INT((((I1426/60)/60)/24)+DATE(1970,1,1))</f>
        <v>41643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9">
        <f>+E1427/D1427*100</f>
        <v>61.909090909090914</v>
      </c>
      <c r="P1427" s="11">
        <f>AVERAGE(E1427/L1427)</f>
        <v>486.42857142857144</v>
      </c>
      <c r="Q1427" t="str">
        <f>LEFT(N1427,SEARCH("/",N1427,1)-1)</f>
        <v>theater</v>
      </c>
      <c r="R1427" t="str">
        <f>RIGHT(N1427,LEN(N1427)-SEARCH("/",N1427,1))</f>
        <v>plays</v>
      </c>
      <c r="S1427" s="14">
        <f>INT((((J1427/60)/60)/24)+DATE(1970,1,1))</f>
        <v>41830</v>
      </c>
      <c r="T1427" s="14">
        <f>INT((((I1427/60)/60)/24)+DATE(1970,1,1))</f>
        <v>41860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8266</v>
      </c>
      <c r="O1428" s="9">
        <f>+E1428/D1428*100</f>
        <v>106.25</v>
      </c>
      <c r="P1428" s="11">
        <f>AVERAGE(E1428/L1428)</f>
        <v>56.666666666666664</v>
      </c>
      <c r="Q1428" t="str">
        <f>LEFT(N1428,SEARCH("/",N1428,1)-1)</f>
        <v>film &amp; video</v>
      </c>
      <c r="R1428" t="str">
        <f>RIGHT(N1428,LEN(N1428)-SEARCH("/",N1428,1))</f>
        <v>shorts</v>
      </c>
      <c r="S1428" s="14">
        <f>INT((((J1428/60)/60)/24)+DATE(1970,1,1))</f>
        <v>41214</v>
      </c>
      <c r="T1428" s="14">
        <f>INT((((I1428/60)/60)/24)+DATE(1970,1,1))</f>
        <v>41250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8271</v>
      </c>
      <c r="O1429" s="9">
        <f>+E1429/D1429*100</f>
        <v>136</v>
      </c>
      <c r="P1429" s="11">
        <f>AVERAGE(E1429/L1429)</f>
        <v>66.666666666666671</v>
      </c>
      <c r="Q1429" t="str">
        <f>LEFT(N1429,SEARCH("/",N1429,1)-1)</f>
        <v>theater</v>
      </c>
      <c r="R1429" t="str">
        <f>RIGHT(N1429,LEN(N1429)-SEARCH("/",N1429,1))</f>
        <v>plays</v>
      </c>
      <c r="S1429" s="14">
        <f>INT((((J1429/60)/60)/24)+DATE(1970,1,1))</f>
        <v>42072</v>
      </c>
      <c r="T1429" s="14">
        <f>INT((((I1429/60)/60)/24)+DATE(1970,1,1))</f>
        <v>42102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9">
        <f>+E1430/D1430*100</f>
        <v>104.55692307692308</v>
      </c>
      <c r="P1430" s="11">
        <f>AVERAGE(E1430/L1430)</f>
        <v>91.840540540540545</v>
      </c>
      <c r="Q1430" t="str">
        <f>LEFT(N1430,SEARCH("/",N1430,1)-1)</f>
        <v>film &amp; video</v>
      </c>
      <c r="R1430" t="str">
        <f>RIGHT(N1430,LEN(N1430)-SEARCH("/",N1430,1))</f>
        <v>shorts</v>
      </c>
      <c r="S1430" s="14">
        <f>INT((((J1430/60)/60)/24)+DATE(1970,1,1))</f>
        <v>40739</v>
      </c>
      <c r="T1430" s="14">
        <f>INT((((I1430/60)/60)/24)+DATE(1970,1,1))</f>
        <v>40768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9">
        <f>+E1431/D1431*100</f>
        <v>169.76511744127936</v>
      </c>
      <c r="P1431" s="11">
        <f>AVERAGE(E1431/L1431)</f>
        <v>47.180555555555557</v>
      </c>
      <c r="Q1431" t="str">
        <f>LEFT(N1431,SEARCH("/",N1431,1)-1)</f>
        <v>technology</v>
      </c>
      <c r="R1431" t="str">
        <f>RIGHT(N1431,LEN(N1431)-SEARCH("/",N1431,1))</f>
        <v>space exploration</v>
      </c>
      <c r="S1431" s="14">
        <f>INT((((J1431/60)/60)/24)+DATE(1970,1,1))</f>
        <v>42453</v>
      </c>
      <c r="T1431" s="14">
        <f>INT((((I1431/60)/60)/24)+DATE(1970,1,1))</f>
        <v>42490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9">
        <f>+E1432/D1432*100</f>
        <v>109.51612903225806</v>
      </c>
      <c r="P1432" s="11">
        <f>AVERAGE(E1432/L1432)</f>
        <v>45.878378378378379</v>
      </c>
      <c r="Q1432" t="str">
        <f>LEFT(N1432,SEARCH("/",N1432,1)-1)</f>
        <v>theater</v>
      </c>
      <c r="R1432" t="str">
        <f>RIGHT(N1432,LEN(N1432)-SEARCH("/",N1432,1))</f>
        <v>plays</v>
      </c>
      <c r="S1432" s="14">
        <f>INT((((J1432/60)/60)/24)+DATE(1970,1,1))</f>
        <v>42206</v>
      </c>
      <c r="T1432" s="14">
        <f>INT((((I1432/60)/60)/24)+DATE(1970,1,1))</f>
        <v>42236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9">
        <f>+E1433/D1433*100</f>
        <v>130.46153846153845</v>
      </c>
      <c r="P1433" s="11">
        <f>AVERAGE(E1433/L1433)</f>
        <v>49.882352941176471</v>
      </c>
      <c r="Q1433" t="str">
        <f>LEFT(N1433,SEARCH("/",N1433,1)-1)</f>
        <v>film &amp; video</v>
      </c>
      <c r="R1433" t="str">
        <f>RIGHT(N1433,LEN(N1433)-SEARCH("/",N1433,1))</f>
        <v>television</v>
      </c>
      <c r="S1433" s="14">
        <f>INT((((J1433/60)/60)/24)+DATE(1970,1,1))</f>
        <v>41841</v>
      </c>
      <c r="T1433" s="14">
        <f>INT((((I1433/60)/60)/24)+DATE(1970,1,1))</f>
        <v>41856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9">
        <f>+E1434/D1434*100</f>
        <v>5.65</v>
      </c>
      <c r="P1434" s="11">
        <f>AVERAGE(E1434/L1434)</f>
        <v>89.21052631578948</v>
      </c>
      <c r="Q1434" t="str">
        <f>LEFT(N1434,SEARCH("/",N1434,1)-1)</f>
        <v>food</v>
      </c>
      <c r="R1434" t="str">
        <f>RIGHT(N1434,LEN(N1434)-SEARCH("/",N1434,1))</f>
        <v>food trucks</v>
      </c>
      <c r="S1434" s="14">
        <f>INT((((J1434/60)/60)/24)+DATE(1970,1,1))</f>
        <v>41964</v>
      </c>
      <c r="T1434" s="14">
        <f>INT((((I1434/60)/60)/24)+DATE(1970,1,1))</f>
        <v>41998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8279</v>
      </c>
      <c r="O1435" s="9">
        <f>+E1435/D1435*100</f>
        <v>225.66666666666669</v>
      </c>
      <c r="P1435" s="11">
        <f>AVERAGE(E1435/L1435)</f>
        <v>94.027777777777771</v>
      </c>
      <c r="Q1435" t="str">
        <f>LEFT(N1435,SEARCH("/",N1435,1)-1)</f>
        <v>music</v>
      </c>
      <c r="R1435" t="str">
        <f>RIGHT(N1435,LEN(N1435)-SEARCH("/",N1435,1))</f>
        <v>indie rock</v>
      </c>
      <c r="S1435" s="14">
        <f>INT((((J1435/60)/60)/24)+DATE(1970,1,1))</f>
        <v>40564</v>
      </c>
      <c r="T1435" s="14">
        <f>INT((((I1435/60)/60)/24)+DATE(1970,1,1))</f>
        <v>40594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8271</v>
      </c>
      <c r="O1436" s="9">
        <f>+E1436/D1436*100</f>
        <v>112.83333333333334</v>
      </c>
      <c r="P1436" s="11">
        <f>AVERAGE(E1436/L1436)</f>
        <v>49.05797101449275</v>
      </c>
      <c r="Q1436" t="str">
        <f>LEFT(N1436,SEARCH("/",N1436,1)-1)</f>
        <v>theater</v>
      </c>
      <c r="R1436" t="str">
        <f>RIGHT(N1436,LEN(N1436)-SEARCH("/",N1436,1))</f>
        <v>plays</v>
      </c>
      <c r="S1436" s="14">
        <f>INT((((J1436/60)/60)/24)+DATE(1970,1,1))</f>
        <v>42483</v>
      </c>
      <c r="T1436" s="14">
        <f>INT((((I1436/60)/60)/24)+DATE(1970,1,1))</f>
        <v>42489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9">
        <f>+E1437/D1437*100</f>
        <v>112.76666666666667</v>
      </c>
      <c r="P1437" s="11">
        <f>AVERAGE(E1437/L1437)</f>
        <v>99.5</v>
      </c>
      <c r="Q1437" t="str">
        <f>LEFT(N1437,SEARCH("/",N1437,1)-1)</f>
        <v>theater</v>
      </c>
      <c r="R1437" t="str">
        <f>RIGHT(N1437,LEN(N1437)-SEARCH("/",N1437,1))</f>
        <v>plays</v>
      </c>
      <c r="S1437" s="14">
        <f>INT((((J1437/60)/60)/24)+DATE(1970,1,1))</f>
        <v>42627</v>
      </c>
      <c r="T1437" s="14">
        <f>INT((((I1437/60)/60)/24)+DATE(1970,1,1))</f>
        <v>42648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9">
        <f>+E1438/D1438*100</f>
        <v>100.8955223880597</v>
      </c>
      <c r="P1438" s="11">
        <f>AVERAGE(E1438/L1438)</f>
        <v>41.728395061728392</v>
      </c>
      <c r="Q1438" t="str">
        <f>LEFT(N1438,SEARCH("/",N1438,1)-1)</f>
        <v>music</v>
      </c>
      <c r="R1438" t="str">
        <f>RIGHT(N1438,LEN(N1438)-SEARCH("/",N1438,1))</f>
        <v>indie rock</v>
      </c>
      <c r="S1438" s="14">
        <f>INT((((J1438/60)/60)/24)+DATE(1970,1,1))</f>
        <v>41067</v>
      </c>
      <c r="T1438" s="14">
        <f>INT((((I1438/60)/60)/24)+DATE(1970,1,1))</f>
        <v>41100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9">
        <f>+E1439/D1439*100</f>
        <v>134.88999999999999</v>
      </c>
      <c r="P1439" s="11">
        <f>AVERAGE(E1439/L1439)</f>
        <v>59.162280701754383</v>
      </c>
      <c r="Q1439" t="str">
        <f>LEFT(N1439,SEARCH("/",N1439,1)-1)</f>
        <v>music</v>
      </c>
      <c r="R1439" t="str">
        <f>RIGHT(N1439,LEN(N1439)-SEARCH("/",N1439,1))</f>
        <v>rock</v>
      </c>
      <c r="S1439" s="14">
        <f>INT((((J1439/60)/60)/24)+DATE(1970,1,1))</f>
        <v>40926</v>
      </c>
      <c r="T1439" s="14">
        <f>INT((((I1439/60)/60)/24)+DATE(1970,1,1))</f>
        <v>40971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9">
        <f>+E1440/D1440*100</f>
        <v>112.26666666666667</v>
      </c>
      <c r="P1440" s="11">
        <f>AVERAGE(E1440/L1440)</f>
        <v>44.315789473684212</v>
      </c>
      <c r="Q1440" t="str">
        <f>LEFT(N1440,SEARCH("/",N1440,1)-1)</f>
        <v>publishing</v>
      </c>
      <c r="R1440" t="str">
        <f>RIGHT(N1440,LEN(N1440)-SEARCH("/",N1440,1))</f>
        <v>radio &amp; podcasts</v>
      </c>
      <c r="S1440" s="14">
        <f>INT((((J1440/60)/60)/24)+DATE(1970,1,1))</f>
        <v>41500</v>
      </c>
      <c r="T1440" s="14">
        <f>INT((((I1440/60)/60)/24)+DATE(1970,1,1))</f>
        <v>41530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9">
        <f>+E1441/D1441*100</f>
        <v>102</v>
      </c>
      <c r="P1441" s="11">
        <f>AVERAGE(E1441/L1441)</f>
        <v>99</v>
      </c>
      <c r="Q1441" t="str">
        <f>LEFT(N1441,SEARCH("/",N1441,1)-1)</f>
        <v>theater</v>
      </c>
      <c r="R1441" t="str">
        <f>RIGHT(N1441,LEN(N1441)-SEARCH("/",N1441,1))</f>
        <v>plays</v>
      </c>
      <c r="S1441" s="14">
        <f>INT((((J1441/60)/60)/24)+DATE(1970,1,1))</f>
        <v>42460</v>
      </c>
      <c r="T1441" s="14">
        <f>INT((((I1441/60)/60)/24)+DATE(1970,1,1))</f>
        <v>42488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9">
        <f>+E1442/D1442*100</f>
        <v>112.1</v>
      </c>
      <c r="P1442" s="11">
        <f>AVERAGE(E1442/L1442)</f>
        <v>44.25</v>
      </c>
      <c r="Q1442" t="str">
        <f>LEFT(N1442,SEARCH("/",N1442,1)-1)</f>
        <v>theater</v>
      </c>
      <c r="R1442" t="str">
        <f>RIGHT(N1442,LEN(N1442)-SEARCH("/",N1442,1))</f>
        <v>plays</v>
      </c>
      <c r="S1442" s="14">
        <f>INT((((J1442/60)/60)/24)+DATE(1970,1,1))</f>
        <v>42185</v>
      </c>
      <c r="T1442" s="14">
        <f>INT((((I1442/60)/60)/24)+DATE(1970,1,1))</f>
        <v>42221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9">
        <f>+E1443/D1443*100</f>
        <v>105.02249999999999</v>
      </c>
      <c r="P1443" s="11">
        <f>AVERAGE(E1443/L1443)</f>
        <v>61.103999999999999</v>
      </c>
      <c r="Q1443" t="str">
        <f>LEFT(N1443,SEARCH("/",N1443,1)-1)</f>
        <v>music</v>
      </c>
      <c r="R1443" t="str">
        <f>RIGHT(N1443,LEN(N1443)-SEARCH("/",N1443,1))</f>
        <v>indie rock</v>
      </c>
      <c r="S1443" s="14">
        <f>INT((((J1443/60)/60)/24)+DATE(1970,1,1))</f>
        <v>41913</v>
      </c>
      <c r="T1443" s="14">
        <f>INT((((I1443/60)/60)/24)+DATE(1970,1,1))</f>
        <v>41946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9">
        <f>+E1444/D1444*100</f>
        <v>111.76666666666665</v>
      </c>
      <c r="P1444" s="11">
        <f>AVERAGE(E1444/L1444)</f>
        <v>40.397590361445786</v>
      </c>
      <c r="Q1444" t="str">
        <f>LEFT(N1444,SEARCH("/",N1444,1)-1)</f>
        <v>film &amp; video</v>
      </c>
      <c r="R1444" t="str">
        <f>RIGHT(N1444,LEN(N1444)-SEARCH("/",N1444,1))</f>
        <v>documentary</v>
      </c>
      <c r="S1444" s="14">
        <f>INT((((J1444/60)/60)/24)+DATE(1970,1,1))</f>
        <v>42370</v>
      </c>
      <c r="T1444" s="14">
        <f>INT((((I1444/60)/60)/24)+DATE(1970,1,1))</f>
        <v>42394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8274</v>
      </c>
      <c r="O1445" s="9">
        <f>+E1445/D1445*100</f>
        <v>111.66666666666667</v>
      </c>
      <c r="P1445" s="11">
        <f>AVERAGE(E1445/L1445)</f>
        <v>68.367346938775512</v>
      </c>
      <c r="Q1445" t="str">
        <f>LEFT(N1445,SEARCH("/",N1445,1)-1)</f>
        <v>publishing</v>
      </c>
      <c r="R1445" t="str">
        <f>RIGHT(N1445,LEN(N1445)-SEARCH("/",N1445,1))</f>
        <v>nonfiction</v>
      </c>
      <c r="S1445" s="14">
        <f>INT((((J1445/60)/60)/24)+DATE(1970,1,1))</f>
        <v>40689</v>
      </c>
      <c r="T1445" s="14">
        <f>INT((((I1445/60)/60)/24)+DATE(1970,1,1))</f>
        <v>40719</v>
      </c>
    </row>
    <row r="1446" spans="1:20" ht="60" x14ac:dyDescent="0.25">
      <c r="A1446">
        <v>3341</v>
      </c>
      <c r="B1446" s="3" t="s">
        <v>3341</v>
      </c>
      <c r="C1446" s="3" t="s">
        <v>7451</v>
      </c>
      <c r="D1446" s="6">
        <v>3350</v>
      </c>
      <c r="E1446" s="6">
        <v>3350</v>
      </c>
      <c r="F1446" t="s">
        <v>8219</v>
      </c>
      <c r="G1446" t="s">
        <v>8225</v>
      </c>
      <c r="H1446" t="s">
        <v>8247</v>
      </c>
      <c r="I1446">
        <v>1465750800</v>
      </c>
      <c r="J1446">
        <v>1463771421</v>
      </c>
      <c r="K1446" t="b">
        <v>0</v>
      </c>
      <c r="L1446">
        <v>28</v>
      </c>
      <c r="M1446" t="b">
        <v>1</v>
      </c>
      <c r="N1446" t="s">
        <v>8271</v>
      </c>
      <c r="O1446" s="9">
        <f>+E1446/D1446*100</f>
        <v>100</v>
      </c>
      <c r="P1446" s="11">
        <f>AVERAGE(E1446/L1446)</f>
        <v>119.64285714285714</v>
      </c>
      <c r="Q1446" t="str">
        <f>LEFT(N1446,SEARCH("/",N1446,1)-1)</f>
        <v>theater</v>
      </c>
      <c r="R1446" t="str">
        <f>RIGHT(N1446,LEN(N1446)-SEARCH("/",N1446,1))</f>
        <v>plays</v>
      </c>
      <c r="S1446" s="14">
        <f>INT((((J1446/60)/60)/24)+DATE(1970,1,1))</f>
        <v>42510</v>
      </c>
      <c r="T1446" s="14">
        <f>INT((((I1446/60)/60)/24)+DATE(1970,1,1))</f>
        <v>42533</v>
      </c>
    </row>
    <row r="1447" spans="1:20" ht="60" x14ac:dyDescent="0.25">
      <c r="A1447">
        <v>3322</v>
      </c>
      <c r="B1447" s="3" t="s">
        <v>3322</v>
      </c>
      <c r="C1447" s="3" t="s">
        <v>7432</v>
      </c>
      <c r="D1447" s="6">
        <v>3300</v>
      </c>
      <c r="E1447" s="6">
        <v>3350</v>
      </c>
      <c r="F1447" t="s">
        <v>8219</v>
      </c>
      <c r="G1447" t="s">
        <v>8224</v>
      </c>
      <c r="H1447" t="s">
        <v>8246</v>
      </c>
      <c r="I1447">
        <v>1466567700</v>
      </c>
      <c r="J1447">
        <v>1464653696</v>
      </c>
      <c r="K1447" t="b">
        <v>0</v>
      </c>
      <c r="L1447">
        <v>23</v>
      </c>
      <c r="M1447" t="b">
        <v>1</v>
      </c>
      <c r="N1447" t="s">
        <v>8271</v>
      </c>
      <c r="O1447" s="9">
        <f>+E1447/D1447*100</f>
        <v>101.51515151515152</v>
      </c>
      <c r="P1447" s="11">
        <f>AVERAGE(E1447/L1447)</f>
        <v>145.65217391304347</v>
      </c>
      <c r="Q1447" t="str">
        <f>LEFT(N1447,SEARCH("/",N1447,1)-1)</f>
        <v>theater</v>
      </c>
      <c r="R1447" t="str">
        <f>RIGHT(N1447,LEN(N1447)-SEARCH("/",N1447,1))</f>
        <v>plays</v>
      </c>
      <c r="S1447" s="14">
        <f>INT((((J1447/60)/60)/24)+DATE(1970,1,1))</f>
        <v>42521</v>
      </c>
      <c r="T1447" s="14">
        <f>INT((((I1447/60)/60)/24)+DATE(1970,1,1))</f>
        <v>42543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9">
        <f>+E1448/D1448*100</f>
        <v>111.16666666666666</v>
      </c>
      <c r="P1448" s="11">
        <f>AVERAGE(E1448/L1448)</f>
        <v>416.875</v>
      </c>
      <c r="Q1448" t="str">
        <f>LEFT(N1448,SEARCH("/",N1448,1)-1)</f>
        <v>music</v>
      </c>
      <c r="R1448" t="str">
        <f>RIGHT(N1448,LEN(N1448)-SEARCH("/",N1448,1))</f>
        <v>indie rock</v>
      </c>
      <c r="S1448" s="14">
        <f>INT((((J1448/60)/60)/24)+DATE(1970,1,1))</f>
        <v>42323</v>
      </c>
      <c r="T1448" s="14">
        <f>INT((((I1448/60)/60)/24)+DATE(1970,1,1))</f>
        <v>42341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9">
        <f>+E1449/D1449*100</f>
        <v>111.00000000000001</v>
      </c>
      <c r="P1449" s="11">
        <f>AVERAGE(E1449/L1449)</f>
        <v>92.5</v>
      </c>
      <c r="Q1449" t="str">
        <f>LEFT(N1449,SEARCH("/",N1449,1)-1)</f>
        <v>theater</v>
      </c>
      <c r="R1449" t="str">
        <f>RIGHT(N1449,LEN(N1449)-SEARCH("/",N1449,1))</f>
        <v>plays</v>
      </c>
      <c r="S1449" s="14">
        <f>INT((((J1449/60)/60)/24)+DATE(1970,1,1))</f>
        <v>42447</v>
      </c>
      <c r="T1449" s="14">
        <f>INT((((I1449/60)/60)/24)+DATE(1970,1,1))</f>
        <v>42470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9">
        <f>+E1450/D1450*100</f>
        <v>110.70833333333334</v>
      </c>
      <c r="P1450" s="11">
        <f>AVERAGE(E1450/L1450)</f>
        <v>28.880434782608695</v>
      </c>
      <c r="Q1450" t="str">
        <f>LEFT(N1450,SEARCH("/",N1450,1)-1)</f>
        <v>music</v>
      </c>
      <c r="R1450" t="str">
        <f>RIGHT(N1450,LEN(N1450)-SEARCH("/",N1450,1))</f>
        <v>indie rock</v>
      </c>
      <c r="S1450" s="14">
        <f>INT((((J1450/60)/60)/24)+DATE(1970,1,1))</f>
        <v>41089</v>
      </c>
      <c r="T1450" s="14">
        <f>INT((((I1450/60)/60)/24)+DATE(1970,1,1))</f>
        <v>41109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9">
        <f>+E1451/D1451*100</f>
        <v>110.66666666666667</v>
      </c>
      <c r="P1451" s="11">
        <f>AVERAGE(E1451/L1451)</f>
        <v>63.846153846153847</v>
      </c>
      <c r="Q1451" t="str">
        <f>LEFT(N1451,SEARCH("/",N1451,1)-1)</f>
        <v>theater</v>
      </c>
      <c r="R1451" t="str">
        <f>RIGHT(N1451,LEN(N1451)-SEARCH("/",N1451,1))</f>
        <v>plays</v>
      </c>
      <c r="S1451" s="14">
        <f>INT((((J1451/60)/60)/24)+DATE(1970,1,1))</f>
        <v>42171</v>
      </c>
      <c r="T1451" s="14">
        <f>INT((((I1451/60)/60)/24)+DATE(1970,1,1))</f>
        <v>42201</v>
      </c>
    </row>
    <row r="1452" spans="1:20" ht="45" x14ac:dyDescent="0.25">
      <c r="A1452">
        <v>3593</v>
      </c>
      <c r="B1452" s="3" t="s">
        <v>3592</v>
      </c>
      <c r="C1452" s="3" t="s">
        <v>7703</v>
      </c>
      <c r="D1452" s="6">
        <v>3000</v>
      </c>
      <c r="E1452" s="6">
        <v>3319</v>
      </c>
      <c r="F1452" t="s">
        <v>8219</v>
      </c>
      <c r="G1452" t="s">
        <v>8224</v>
      </c>
      <c r="H1452" t="s">
        <v>8246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8271</v>
      </c>
      <c r="O1452" s="9">
        <f>+E1452/D1452*100</f>
        <v>110.63333333333334</v>
      </c>
      <c r="P1452" s="11">
        <f>AVERAGE(E1452/L1452)</f>
        <v>77.186046511627907</v>
      </c>
      <c r="Q1452" t="str">
        <f>LEFT(N1452,SEARCH("/",N1452,1)-1)</f>
        <v>theater</v>
      </c>
      <c r="R1452" t="str">
        <f>RIGHT(N1452,LEN(N1452)-SEARCH("/",N1452,1))</f>
        <v>plays</v>
      </c>
      <c r="S1452" s="14">
        <f>INT((((J1452/60)/60)/24)+DATE(1970,1,1))</f>
        <v>41974</v>
      </c>
      <c r="T1452" s="14">
        <f>INT((((I1452/60)/60)/24)+DATE(1970,1,1))</f>
        <v>42009</v>
      </c>
    </row>
    <row r="1453" spans="1:20" ht="60" x14ac:dyDescent="0.25">
      <c r="A1453">
        <v>2672</v>
      </c>
      <c r="B1453" s="3" t="s">
        <v>2672</v>
      </c>
      <c r="C1453" s="3" t="s">
        <v>6782</v>
      </c>
      <c r="D1453" s="6">
        <v>10000</v>
      </c>
      <c r="E1453" s="6">
        <v>3319</v>
      </c>
      <c r="F1453" t="s">
        <v>8221</v>
      </c>
      <c r="G1453" t="s">
        <v>8224</v>
      </c>
      <c r="H1453" t="s">
        <v>8246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8302</v>
      </c>
      <c r="O1453" s="9">
        <f>+E1453/D1453*100</f>
        <v>33.19</v>
      </c>
      <c r="P1453" s="11">
        <f>AVERAGE(E1453/L1453)</f>
        <v>70.61702127659575</v>
      </c>
      <c r="Q1453" t="str">
        <f>LEFT(N1453,SEARCH("/",N1453,1)-1)</f>
        <v>technology</v>
      </c>
      <c r="R1453" t="str">
        <f>RIGHT(N1453,LEN(N1453)-SEARCH("/",N1453,1))</f>
        <v>makerspaces</v>
      </c>
      <c r="S1453" s="14">
        <f>INT((((J1453/60)/60)/24)+DATE(1970,1,1))</f>
        <v>42344</v>
      </c>
      <c r="T1453" s="14">
        <f>INT((((I1453/60)/60)/24)+DATE(1970,1,1))</f>
        <v>42366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9">
        <f>+E1454/D1454*100</f>
        <v>111.08135252761969</v>
      </c>
      <c r="P1454" s="11">
        <f>AVERAGE(E1454/L1454)</f>
        <v>34.206185567010309</v>
      </c>
      <c r="Q1454" t="str">
        <f>LEFT(N1454,SEARCH("/",N1454,1)-1)</f>
        <v>publishing</v>
      </c>
      <c r="R1454" t="str">
        <f>RIGHT(N1454,LEN(N1454)-SEARCH("/",N1454,1))</f>
        <v>nonfiction</v>
      </c>
      <c r="S1454" s="14">
        <f>INT((((J1454/60)/60)/24)+DATE(1970,1,1))</f>
        <v>41157</v>
      </c>
      <c r="T1454" s="14">
        <f>INT((((I1454/60)/60)/24)+DATE(1970,1,1))</f>
        <v>41175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9">
        <f>+E1455/D1455*100</f>
        <v>6.6339999999999995</v>
      </c>
      <c r="P1455" s="11">
        <f>AVERAGE(E1455/L1455)</f>
        <v>89.648648648648646</v>
      </c>
      <c r="Q1455" t="str">
        <f>LEFT(N1455,SEARCH("/",N1455,1)-1)</f>
        <v>technology</v>
      </c>
      <c r="R1455" t="str">
        <f>RIGHT(N1455,LEN(N1455)-SEARCH("/",N1455,1))</f>
        <v>wearables</v>
      </c>
      <c r="S1455" s="14">
        <f>INT((((J1455/60)/60)/24)+DATE(1970,1,1))</f>
        <v>41936</v>
      </c>
      <c r="T1455" s="14">
        <f>INT((((I1455/60)/60)/24)+DATE(1970,1,1))</f>
        <v>41981</v>
      </c>
    </row>
    <row r="1456" spans="1:20" ht="60" x14ac:dyDescent="0.25">
      <c r="A1456">
        <v>3513</v>
      </c>
      <c r="B1456" s="3" t="s">
        <v>3512</v>
      </c>
      <c r="C1456" s="3" t="s">
        <v>7623</v>
      </c>
      <c r="D1456" s="6">
        <v>2800</v>
      </c>
      <c r="E1456" s="6">
        <v>3315</v>
      </c>
      <c r="F1456" t="s">
        <v>8219</v>
      </c>
      <c r="G1456" t="s">
        <v>8224</v>
      </c>
      <c r="H1456" t="s">
        <v>8246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8271</v>
      </c>
      <c r="O1456" s="9">
        <f>+E1456/D1456*100</f>
        <v>118.39285714285714</v>
      </c>
      <c r="P1456" s="11">
        <f>AVERAGE(E1456/L1456)</f>
        <v>75.340909090909093</v>
      </c>
      <c r="Q1456" t="str">
        <f>LEFT(N1456,SEARCH("/",N1456,1)-1)</f>
        <v>theater</v>
      </c>
      <c r="R1456" t="str">
        <f>RIGHT(N1456,LEN(N1456)-SEARCH("/",N1456,1))</f>
        <v>plays</v>
      </c>
      <c r="S1456" s="14">
        <f>INT((((J1456/60)/60)/24)+DATE(1970,1,1))</f>
        <v>41781</v>
      </c>
      <c r="T1456" s="14">
        <f>INT((((I1456/60)/60)/24)+DATE(1970,1,1))</f>
        <v>41794</v>
      </c>
    </row>
    <row r="1457" spans="1:20" ht="45" x14ac:dyDescent="0.25">
      <c r="A1457">
        <v>3261</v>
      </c>
      <c r="B1457" s="3" t="s">
        <v>3261</v>
      </c>
      <c r="C1457" s="3" t="s">
        <v>7371</v>
      </c>
      <c r="D1457" s="6">
        <v>3300</v>
      </c>
      <c r="E1457" s="6">
        <v>3315</v>
      </c>
      <c r="F1457" t="s">
        <v>8219</v>
      </c>
      <c r="G1457" t="s">
        <v>8224</v>
      </c>
      <c r="H1457" t="s">
        <v>8246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8271</v>
      </c>
      <c r="O1457" s="9">
        <f>+E1457/D1457*100</f>
        <v>100.45454545454547</v>
      </c>
      <c r="P1457" s="11">
        <f>AVERAGE(E1457/L1457)</f>
        <v>67.65306122448979</v>
      </c>
      <c r="Q1457" t="str">
        <f>LEFT(N1457,SEARCH("/",N1457,1)-1)</f>
        <v>theater</v>
      </c>
      <c r="R1457" t="str">
        <f>RIGHT(N1457,LEN(N1457)-SEARCH("/",N1457,1))</f>
        <v>plays</v>
      </c>
      <c r="S1457" s="14">
        <f>INT((((J1457/60)/60)/24)+DATE(1970,1,1))</f>
        <v>42171</v>
      </c>
      <c r="T1457" s="14">
        <f>INT((((I1457/60)/60)/24)+DATE(1970,1,1))</f>
        <v>42201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9">
        <f>+E1458/D1458*100</f>
        <v>661.4</v>
      </c>
      <c r="P1458" s="11">
        <f>AVERAGE(E1458/L1458)</f>
        <v>21.900662251655628</v>
      </c>
      <c r="Q1458" t="str">
        <f>LEFT(N1458,SEARCH("/",N1458,1)-1)</f>
        <v>technology</v>
      </c>
      <c r="R1458" t="str">
        <f>RIGHT(N1458,LEN(N1458)-SEARCH("/",N1458,1))</f>
        <v>space exploration</v>
      </c>
      <c r="S1458" s="14">
        <f>INT((((J1458/60)/60)/24)+DATE(1970,1,1))</f>
        <v>41150</v>
      </c>
      <c r="T1458" s="14">
        <f>INT((((I1458/60)/60)/24)+DATE(1970,1,1))</f>
        <v>41165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9">
        <f>+E1459/D1459*100</f>
        <v>132.20000000000002</v>
      </c>
      <c r="P1459" s="11">
        <f>AVERAGE(E1459/L1459)</f>
        <v>75.11363636363636</v>
      </c>
      <c r="Q1459" t="str">
        <f>LEFT(N1459,SEARCH("/",N1459,1)-1)</f>
        <v>music</v>
      </c>
      <c r="R1459" t="str">
        <f>RIGHT(N1459,LEN(N1459)-SEARCH("/",N1459,1))</f>
        <v>rock</v>
      </c>
      <c r="S1459" s="14">
        <f>INT((((J1459/60)/60)/24)+DATE(1970,1,1))</f>
        <v>42111</v>
      </c>
      <c r="T1459" s="14">
        <f>INT((((I1459/60)/60)/24)+DATE(1970,1,1))</f>
        <v>42163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9">
        <f>+E1460/D1460*100</f>
        <v>18.300055555555556</v>
      </c>
      <c r="P1460" s="11">
        <f>AVERAGE(E1460/L1460)</f>
        <v>122.00037037037038</v>
      </c>
      <c r="Q1460" t="str">
        <f>LEFT(N1460,SEARCH("/",N1460,1)-1)</f>
        <v>games</v>
      </c>
      <c r="R1460" t="str">
        <f>RIGHT(N1460,LEN(N1460)-SEARCH("/",N1460,1))</f>
        <v>video games</v>
      </c>
      <c r="S1460" s="14">
        <f>INT((((J1460/60)/60)/24)+DATE(1970,1,1))</f>
        <v>40795</v>
      </c>
      <c r="T1460" s="14">
        <f>INT((((I1460/60)/60)/24)+DATE(1970,1,1))</f>
        <v>40825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9">
        <f>+E1461/D1461*100</f>
        <v>109.73333333333332</v>
      </c>
      <c r="P1461" s="11">
        <f>AVERAGE(E1461/L1461)</f>
        <v>47.028571428571432</v>
      </c>
      <c r="Q1461" t="str">
        <f>LEFT(N1461,SEARCH("/",N1461,1)-1)</f>
        <v>theater</v>
      </c>
      <c r="R1461" t="str">
        <f>RIGHT(N1461,LEN(N1461)-SEARCH("/",N1461,1))</f>
        <v>plays</v>
      </c>
      <c r="S1461" s="14">
        <f>INT((((J1461/60)/60)/24)+DATE(1970,1,1))</f>
        <v>42619</v>
      </c>
      <c r="T1461" s="14">
        <f>INT((((I1461/60)/60)/24)+DATE(1970,1,1))</f>
        <v>42643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9">
        <f>+E1462/D1462*100</f>
        <v>109.63333333333334</v>
      </c>
      <c r="P1462" s="11">
        <f>AVERAGE(E1462/L1462)</f>
        <v>28.111111111111111</v>
      </c>
      <c r="Q1462" t="str">
        <f>LEFT(N1462,SEARCH("/",N1462,1)-1)</f>
        <v>film &amp; video</v>
      </c>
      <c r="R1462" t="str">
        <f>RIGHT(N1462,LEN(N1462)-SEARCH("/",N1462,1))</f>
        <v>television</v>
      </c>
      <c r="S1462" s="14">
        <f>INT((((J1462/60)/60)/24)+DATE(1970,1,1))</f>
        <v>41719</v>
      </c>
      <c r="T1462" s="14">
        <f>INT((((I1462/60)/60)/24)+DATE(1970,1,1))</f>
        <v>41733</v>
      </c>
    </row>
    <row r="1463" spans="1:20" ht="60" x14ac:dyDescent="0.25">
      <c r="A1463">
        <v>3702</v>
      </c>
      <c r="B1463" s="3" t="s">
        <v>3699</v>
      </c>
      <c r="C1463" s="3" t="s">
        <v>7812</v>
      </c>
      <c r="D1463" s="6">
        <v>3000</v>
      </c>
      <c r="E1463" s="6">
        <v>3275</v>
      </c>
      <c r="F1463" t="s">
        <v>8219</v>
      </c>
      <c r="G1463" t="s">
        <v>8225</v>
      </c>
      <c r="H1463" t="s">
        <v>8247</v>
      </c>
      <c r="I1463">
        <v>1468191540</v>
      </c>
      <c r="J1463">
        <v>1464958484</v>
      </c>
      <c r="K1463" t="b">
        <v>0</v>
      </c>
      <c r="L1463">
        <v>21</v>
      </c>
      <c r="M1463" t="b">
        <v>1</v>
      </c>
      <c r="N1463" t="s">
        <v>8271</v>
      </c>
      <c r="O1463" s="9">
        <f>+E1463/D1463*100</f>
        <v>109.16666666666666</v>
      </c>
      <c r="P1463" s="11">
        <f>AVERAGE(E1463/L1463)</f>
        <v>155.95238095238096</v>
      </c>
      <c r="Q1463" t="str">
        <f>LEFT(N1463,SEARCH("/",N1463,1)-1)</f>
        <v>theater</v>
      </c>
      <c r="R1463" t="str">
        <f>RIGHT(N1463,LEN(N1463)-SEARCH("/",N1463,1))</f>
        <v>plays</v>
      </c>
      <c r="S1463" s="14">
        <f>INT((((J1463/60)/60)/24)+DATE(1970,1,1))</f>
        <v>42524</v>
      </c>
      <c r="T1463" s="14">
        <f>INT((((I1463/60)/60)/24)+DATE(1970,1,1))</f>
        <v>42561</v>
      </c>
    </row>
    <row r="1464" spans="1:20" ht="45" x14ac:dyDescent="0.25">
      <c r="A1464">
        <v>2980</v>
      </c>
      <c r="B1464" s="3" t="s">
        <v>2980</v>
      </c>
      <c r="C1464" s="3" t="s">
        <v>7090</v>
      </c>
      <c r="D1464" s="6">
        <v>3000</v>
      </c>
      <c r="E1464" s="6">
        <v>3275</v>
      </c>
      <c r="F1464" t="s">
        <v>8219</v>
      </c>
      <c r="G1464" t="s">
        <v>8224</v>
      </c>
      <c r="H1464" t="s">
        <v>8246</v>
      </c>
      <c r="I1464">
        <v>1440381600</v>
      </c>
      <c r="J1464">
        <v>1438639130</v>
      </c>
      <c r="K1464" t="b">
        <v>0</v>
      </c>
      <c r="L1464">
        <v>24</v>
      </c>
      <c r="M1464" t="b">
        <v>1</v>
      </c>
      <c r="N1464" t="s">
        <v>8271</v>
      </c>
      <c r="O1464" s="9">
        <f>+E1464/D1464*100</f>
        <v>109.16666666666666</v>
      </c>
      <c r="P1464" s="11">
        <f>AVERAGE(E1464/L1464)</f>
        <v>136.45833333333334</v>
      </c>
      <c r="Q1464" t="str">
        <f>LEFT(N1464,SEARCH("/",N1464,1)-1)</f>
        <v>theater</v>
      </c>
      <c r="R1464" t="str">
        <f>RIGHT(N1464,LEN(N1464)-SEARCH("/",N1464,1))</f>
        <v>plays</v>
      </c>
      <c r="S1464" s="14">
        <f>INT((((J1464/60)/60)/24)+DATE(1970,1,1))</f>
        <v>42219</v>
      </c>
      <c r="T1464" s="14">
        <f>INT((((I1464/60)/60)/24)+DATE(1970,1,1))</f>
        <v>42240</v>
      </c>
    </row>
    <row r="1465" spans="1:20" ht="60" x14ac:dyDescent="0.25">
      <c r="A1465">
        <v>3688</v>
      </c>
      <c r="B1465" s="3" t="s">
        <v>3685</v>
      </c>
      <c r="C1465" s="3" t="s">
        <v>7798</v>
      </c>
      <c r="D1465" s="6">
        <v>3000</v>
      </c>
      <c r="E1465" s="6">
        <v>3275</v>
      </c>
      <c r="F1465" t="s">
        <v>8219</v>
      </c>
      <c r="G1465" t="s">
        <v>8225</v>
      </c>
      <c r="H1465" t="s">
        <v>8247</v>
      </c>
      <c r="I1465">
        <v>1407524004</v>
      </c>
      <c r="J1465">
        <v>1404932004</v>
      </c>
      <c r="K1465" t="b">
        <v>0</v>
      </c>
      <c r="L1465">
        <v>39</v>
      </c>
      <c r="M1465" t="b">
        <v>1</v>
      </c>
      <c r="N1465" t="s">
        <v>8271</v>
      </c>
      <c r="O1465" s="9">
        <f>+E1465/D1465*100</f>
        <v>109.16666666666666</v>
      </c>
      <c r="P1465" s="11">
        <f>AVERAGE(E1465/L1465)</f>
        <v>83.974358974358978</v>
      </c>
      <c r="Q1465" t="str">
        <f>LEFT(N1465,SEARCH("/",N1465,1)-1)</f>
        <v>theater</v>
      </c>
      <c r="R1465" t="str">
        <f>RIGHT(N1465,LEN(N1465)-SEARCH("/",N1465,1))</f>
        <v>plays</v>
      </c>
      <c r="S1465" s="14">
        <f>INT((((J1465/60)/60)/24)+DATE(1970,1,1))</f>
        <v>41829</v>
      </c>
      <c r="T1465" s="14">
        <f>INT((((I1465/60)/60)/24)+DATE(1970,1,1))</f>
        <v>41859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9">
        <f>+E1466/D1466*100</f>
        <v>109.1</v>
      </c>
      <c r="P1466" s="11">
        <f>AVERAGE(E1466/L1466)</f>
        <v>71.152173913043484</v>
      </c>
      <c r="Q1466" t="str">
        <f>LEFT(N1466,SEARCH("/",N1466,1)-1)</f>
        <v>theater</v>
      </c>
      <c r="R1466" t="str">
        <f>RIGHT(N1466,LEN(N1466)-SEARCH("/",N1466,1))</f>
        <v>plays</v>
      </c>
      <c r="S1466" s="14">
        <f>INT((((J1466/60)/60)/24)+DATE(1970,1,1))</f>
        <v>42323</v>
      </c>
      <c r="T1466" s="14">
        <f>INT((((I1466/60)/60)/24)+DATE(1970,1,1))</f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9">
        <f>+E1467/D1467*100</f>
        <v>109.03333333333333</v>
      </c>
      <c r="P1467" s="11">
        <f>AVERAGE(E1467/L1467)</f>
        <v>57.385964912280699</v>
      </c>
      <c r="Q1467" t="str">
        <f>LEFT(N1467,SEARCH("/",N1467,1)-1)</f>
        <v>theater</v>
      </c>
      <c r="R1467" t="str">
        <f>RIGHT(N1467,LEN(N1467)-SEARCH("/",N1467,1))</f>
        <v>plays</v>
      </c>
      <c r="S1467" s="14">
        <f>INT((((J1467/60)/60)/24)+DATE(1970,1,1))</f>
        <v>42143</v>
      </c>
      <c r="T1467" s="14">
        <f>INT((((I1467/60)/60)/24)+DATE(1970,1,1))</f>
        <v>42173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9">
        <f>+E1468/D1468*100</f>
        <v>102.18750000000001</v>
      </c>
      <c r="P1468" s="11">
        <f>AVERAGE(E1468/L1468)</f>
        <v>46.714285714285715</v>
      </c>
      <c r="Q1468" t="str">
        <f>LEFT(N1468,SEARCH("/",N1468,1)-1)</f>
        <v>theater</v>
      </c>
      <c r="R1468" t="str">
        <f>RIGHT(N1468,LEN(N1468)-SEARCH("/",N1468,1))</f>
        <v>plays</v>
      </c>
      <c r="S1468" s="14">
        <f>INT((((J1468/60)/60)/24)+DATE(1970,1,1))</f>
        <v>41868</v>
      </c>
      <c r="T1468" s="14">
        <f>INT((((I1468/60)/60)/24)+DATE(1970,1,1))</f>
        <v>41898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9">
        <f>+E1469/D1469*100</f>
        <v>108.60000000000001</v>
      </c>
      <c r="P1469" s="11">
        <f>AVERAGE(E1469/L1469)</f>
        <v>53.409836065573771</v>
      </c>
      <c r="Q1469" t="str">
        <f>LEFT(N1469,SEARCH("/",N1469,1)-1)</f>
        <v>food</v>
      </c>
      <c r="R1469" t="str">
        <f>RIGHT(N1469,LEN(N1469)-SEARCH("/",N1469,1))</f>
        <v>small batch</v>
      </c>
      <c r="S1469" s="14">
        <f>INT((((J1469/60)/60)/24)+DATE(1970,1,1))</f>
        <v>42485</v>
      </c>
      <c r="T1469" s="14">
        <f>INT((((I1469/60)/60)/24)+DATE(1970,1,1))</f>
        <v>42515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9">
        <f>+E1470/D1470*100</f>
        <v>105.0967741935484</v>
      </c>
      <c r="P1470" s="11">
        <f>AVERAGE(E1470/L1470)</f>
        <v>85.736842105263165</v>
      </c>
      <c r="Q1470" t="str">
        <f>LEFT(N1470,SEARCH("/",N1470,1)-1)</f>
        <v>theater</v>
      </c>
      <c r="R1470" t="str">
        <f>RIGHT(N1470,LEN(N1470)-SEARCH("/",N1470,1))</f>
        <v>musical</v>
      </c>
      <c r="S1470" s="14">
        <f>INT((((J1470/60)/60)/24)+DATE(1970,1,1))</f>
        <v>42025</v>
      </c>
      <c r="T1470" s="14">
        <f>INT((((I1470/60)/60)/24)+DATE(1970,1,1))</f>
        <v>42056</v>
      </c>
    </row>
    <row r="1471" spans="1:20" ht="60" x14ac:dyDescent="0.25">
      <c r="A1471">
        <v>3583</v>
      </c>
      <c r="B1471" s="3" t="s">
        <v>3582</v>
      </c>
      <c r="C1471" s="3" t="s">
        <v>7693</v>
      </c>
      <c r="D1471" s="6">
        <v>3000</v>
      </c>
      <c r="E1471" s="6">
        <v>3255</v>
      </c>
      <c r="F1471" t="s">
        <v>8219</v>
      </c>
      <c r="G1471" t="s">
        <v>8224</v>
      </c>
      <c r="H1471" t="s">
        <v>8246</v>
      </c>
      <c r="I1471">
        <v>1460970805</v>
      </c>
      <c r="J1471">
        <v>1455790405</v>
      </c>
      <c r="K1471" t="b">
        <v>0</v>
      </c>
      <c r="L1471">
        <v>24</v>
      </c>
      <c r="M1471" t="b">
        <v>1</v>
      </c>
      <c r="N1471" t="s">
        <v>8271</v>
      </c>
      <c r="O1471" s="9">
        <f>+E1471/D1471*100</f>
        <v>108.5</v>
      </c>
      <c r="P1471" s="11">
        <f>AVERAGE(E1471/L1471)</f>
        <v>135.625</v>
      </c>
      <c r="Q1471" t="str">
        <f>LEFT(N1471,SEARCH("/",N1471,1)-1)</f>
        <v>theater</v>
      </c>
      <c r="R1471" t="str">
        <f>RIGHT(N1471,LEN(N1471)-SEARCH("/",N1471,1))</f>
        <v>plays</v>
      </c>
      <c r="S1471" s="14">
        <f>INT((((J1471/60)/60)/24)+DATE(1970,1,1))</f>
        <v>42418</v>
      </c>
      <c r="T1471" s="14">
        <f>INT((((I1471/60)/60)/24)+DATE(1970,1,1))</f>
        <v>42478</v>
      </c>
    </row>
    <row r="1472" spans="1:20" ht="60" x14ac:dyDescent="0.25">
      <c r="A1472">
        <v>3410</v>
      </c>
      <c r="B1472" s="3" t="s">
        <v>3409</v>
      </c>
      <c r="C1472" s="3" t="s">
        <v>7520</v>
      </c>
      <c r="D1472" s="6">
        <v>3000</v>
      </c>
      <c r="E1472" s="6">
        <v>3255</v>
      </c>
      <c r="F1472" t="s">
        <v>8219</v>
      </c>
      <c r="G1472" t="s">
        <v>8224</v>
      </c>
      <c r="H1472" t="s">
        <v>8246</v>
      </c>
      <c r="I1472">
        <v>1465196400</v>
      </c>
      <c r="J1472">
        <v>1462841990</v>
      </c>
      <c r="K1472" t="b">
        <v>0</v>
      </c>
      <c r="L1472">
        <v>40</v>
      </c>
      <c r="M1472" t="b">
        <v>1</v>
      </c>
      <c r="N1472" t="s">
        <v>8271</v>
      </c>
      <c r="O1472" s="9">
        <f>+E1472/D1472*100</f>
        <v>108.5</v>
      </c>
      <c r="P1472" s="11">
        <f>AVERAGE(E1472/L1472)</f>
        <v>81.375</v>
      </c>
      <c r="Q1472" t="str">
        <f>LEFT(N1472,SEARCH("/",N1472,1)-1)</f>
        <v>theater</v>
      </c>
      <c r="R1472" t="str">
        <f>RIGHT(N1472,LEN(N1472)-SEARCH("/",N1472,1))</f>
        <v>plays</v>
      </c>
      <c r="S1472" s="14">
        <f>INT((((J1472/60)/60)/24)+DATE(1970,1,1))</f>
        <v>42500</v>
      </c>
      <c r="T1472" s="14">
        <f>INT((((I1472/60)/60)/24)+DATE(1970,1,1))</f>
        <v>42527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9">
        <f>+E1473/D1473*100</f>
        <v>108.33333333333333</v>
      </c>
      <c r="P1473" s="11">
        <f>AVERAGE(E1473/L1473)</f>
        <v>70.652173913043484</v>
      </c>
      <c r="Q1473" t="str">
        <f>LEFT(N1473,SEARCH("/",N1473,1)-1)</f>
        <v>music</v>
      </c>
      <c r="R1473" t="str">
        <f>RIGHT(N1473,LEN(N1473)-SEARCH("/",N1473,1))</f>
        <v>indie rock</v>
      </c>
      <c r="S1473" s="14">
        <f>INT((((J1473/60)/60)/24)+DATE(1970,1,1))</f>
        <v>41731</v>
      </c>
      <c r="T1473" s="14">
        <f>INT((((I1473/60)/60)/24)+DATE(1970,1,1))</f>
        <v>41763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9">
        <f>+E1474/D1474*100</f>
        <v>107.86666666666666</v>
      </c>
      <c r="P1474" s="11">
        <f>AVERAGE(E1474/L1474)</f>
        <v>40.962025316455694</v>
      </c>
      <c r="Q1474" t="str">
        <f>LEFT(N1474,SEARCH("/",N1474,1)-1)</f>
        <v>music</v>
      </c>
      <c r="R1474" t="str">
        <f>RIGHT(N1474,LEN(N1474)-SEARCH("/",N1474,1))</f>
        <v>indie rock</v>
      </c>
      <c r="S1474" s="14">
        <f>INT((((J1474/60)/60)/24)+DATE(1970,1,1))</f>
        <v>41716</v>
      </c>
      <c r="T1474" s="14">
        <f>INT((((I1474/60)/60)/24)+DATE(1970,1,1))</f>
        <v>41747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9">
        <f>+E1475/D1475*100</f>
        <v>107.69999999999999</v>
      </c>
      <c r="P1475" s="11">
        <f>AVERAGE(E1475/L1475)</f>
        <v>41.961038961038959</v>
      </c>
      <c r="Q1475" t="str">
        <f>LEFT(N1475,SEARCH("/",N1475,1)-1)</f>
        <v>music</v>
      </c>
      <c r="R1475" t="str">
        <f>RIGHT(N1475,LEN(N1475)-SEARCH("/",N1475,1))</f>
        <v>indie rock</v>
      </c>
      <c r="S1475" s="14">
        <f>INT((((J1475/60)/60)/24)+DATE(1970,1,1))</f>
        <v>41593</v>
      </c>
      <c r="T1475" s="14">
        <f>INT((((I1475/60)/60)/24)+DATE(1970,1,1))</f>
        <v>41623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t="s">
        <v>8219</v>
      </c>
      <c r="G1476" t="s">
        <v>8224</v>
      </c>
      <c r="H1476" t="s">
        <v>8246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8276</v>
      </c>
      <c r="O1476" s="9">
        <f>+E1476/D1476*100</f>
        <v>107.53333333333333</v>
      </c>
      <c r="P1476" s="11">
        <f>AVERAGE(E1476/L1476)</f>
        <v>45.436619718309856</v>
      </c>
      <c r="Q1476" t="str">
        <f>LEFT(N1476,SEARCH("/",N1476,1)-1)</f>
        <v>music</v>
      </c>
      <c r="R1476" t="str">
        <f>RIGHT(N1476,LEN(N1476)-SEARCH("/",N1476,1))</f>
        <v>rock</v>
      </c>
      <c r="S1476" s="14">
        <f>INT((((J1476/60)/60)/24)+DATE(1970,1,1))</f>
        <v>40996</v>
      </c>
      <c r="T1476" s="14">
        <f>INT((((I1476/60)/60)/24)+DATE(1970,1,1))</f>
        <v>41028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t="s">
        <v>8219</v>
      </c>
      <c r="G1477" t="s">
        <v>8224</v>
      </c>
      <c r="H1477" t="s">
        <v>8246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8285</v>
      </c>
      <c r="O1477" s="9">
        <f>+E1477/D1477*100</f>
        <v>129.04</v>
      </c>
      <c r="P1477" s="11">
        <f>AVERAGE(E1477/L1477)</f>
        <v>38.867469879518069</v>
      </c>
      <c r="Q1477" t="str">
        <f>LEFT(N1477,SEARCH("/",N1477,1)-1)</f>
        <v>photography</v>
      </c>
      <c r="R1477" t="str">
        <f>RIGHT(N1477,LEN(N1477)-SEARCH("/",N1477,1))</f>
        <v>photobooks</v>
      </c>
      <c r="S1477" s="14">
        <f>INT((((J1477/60)/60)/24)+DATE(1970,1,1))</f>
        <v>42318</v>
      </c>
      <c r="T1477" s="14">
        <f>INT((((I1477/60)/60)/24)+DATE(1970,1,1))</f>
        <v>42335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9">
        <f>+E1478/D1478*100</f>
        <v>107.5</v>
      </c>
      <c r="P1478" s="11">
        <f>AVERAGE(E1478/L1478)</f>
        <v>76.785714285714292</v>
      </c>
      <c r="Q1478" t="str">
        <f>LEFT(N1478,SEARCH("/",N1478,1)-1)</f>
        <v>theater</v>
      </c>
      <c r="R1478" t="str">
        <f>RIGHT(N1478,LEN(N1478)-SEARCH("/",N1478,1))</f>
        <v>spaces</v>
      </c>
      <c r="S1478" s="14">
        <f>INT((((J1478/60)/60)/24)+DATE(1970,1,1))</f>
        <v>42177</v>
      </c>
      <c r="T1478" s="14">
        <f>INT((((I1478/60)/60)/24)+DATE(1970,1,1))</f>
        <v>42181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9">
        <f>+E1479/D1479*100</f>
        <v>146.5</v>
      </c>
      <c r="P1479" s="11">
        <f>AVERAGE(E1479/L1479)</f>
        <v>15.721951219512196</v>
      </c>
      <c r="Q1479" t="str">
        <f>LEFT(N1479,SEARCH("/",N1479,1)-1)</f>
        <v>games</v>
      </c>
      <c r="R1479" t="str">
        <f>RIGHT(N1479,LEN(N1479)-SEARCH("/",N1479,1))</f>
        <v>tabletop games</v>
      </c>
      <c r="S1479" s="14">
        <f>INT((((J1479/60)/60)/24)+DATE(1970,1,1))</f>
        <v>42136</v>
      </c>
      <c r="T1479" s="14">
        <f>INT((((I1479/60)/60)/24)+DATE(1970,1,1))</f>
        <v>42166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9">
        <f>+E1480/D1480*100</f>
        <v>107.4</v>
      </c>
      <c r="P1480" s="11">
        <f>AVERAGE(E1480/L1480)</f>
        <v>169.57894736842104</v>
      </c>
      <c r="Q1480" t="str">
        <f>LEFT(N1480,SEARCH("/",N1480,1)-1)</f>
        <v>publishing</v>
      </c>
      <c r="R1480" t="str">
        <f>RIGHT(N1480,LEN(N1480)-SEARCH("/",N1480,1))</f>
        <v>nonfiction</v>
      </c>
      <c r="S1480" s="14">
        <f>INT((((J1480/60)/60)/24)+DATE(1970,1,1))</f>
        <v>42162</v>
      </c>
      <c r="T1480" s="14">
        <f>INT((((I1480/60)/60)/24)+DATE(1970,1,1))</f>
        <v>42176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9">
        <f>+E1481/D1481*100</f>
        <v>107.36666666666667</v>
      </c>
      <c r="P1481" s="11">
        <f>AVERAGE(E1481/L1481)</f>
        <v>134.20833333333334</v>
      </c>
      <c r="Q1481" t="str">
        <f>LEFT(N1481,SEARCH("/",N1481,1)-1)</f>
        <v>music</v>
      </c>
      <c r="R1481" t="str">
        <f>RIGHT(N1481,LEN(N1481)-SEARCH("/",N1481,1))</f>
        <v>rock</v>
      </c>
      <c r="S1481" s="14">
        <f>INT((((J1481/60)/60)/24)+DATE(1970,1,1))</f>
        <v>40691</v>
      </c>
      <c r="T1481" s="14">
        <f>INT((((I1481/60)/60)/24)+DATE(1970,1,1))</f>
        <v>40755</v>
      </c>
    </row>
    <row r="1482" spans="1:20" ht="45" x14ac:dyDescent="0.25">
      <c r="A1482">
        <v>1188</v>
      </c>
      <c r="B1482" s="3" t="s">
        <v>1189</v>
      </c>
      <c r="C1482" s="3" t="s">
        <v>5298</v>
      </c>
      <c r="D1482" s="6">
        <v>2000</v>
      </c>
      <c r="E1482" s="6">
        <v>3211</v>
      </c>
      <c r="F1482" t="s">
        <v>8219</v>
      </c>
      <c r="G1482" t="s">
        <v>8229</v>
      </c>
      <c r="H1482" t="s">
        <v>8251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8285</v>
      </c>
      <c r="O1482" s="9">
        <f>+E1482/D1482*100</f>
        <v>160.54999999999998</v>
      </c>
      <c r="P1482" s="11">
        <f>AVERAGE(E1482/L1482)</f>
        <v>37.776470588235291</v>
      </c>
      <c r="Q1482" t="str">
        <f>LEFT(N1482,SEARCH("/",N1482,1)-1)</f>
        <v>photography</v>
      </c>
      <c r="R1482" t="str">
        <f>RIGHT(N1482,LEN(N1482)-SEARCH("/",N1482,1))</f>
        <v>photobooks</v>
      </c>
      <c r="S1482" s="14">
        <f>INT((((J1482/60)/60)/24)+DATE(1970,1,1))</f>
        <v>42711</v>
      </c>
      <c r="T1482" s="14">
        <f>INT((((I1482/60)/60)/24)+DATE(1970,1,1))</f>
        <v>42732</v>
      </c>
    </row>
    <row r="1483" spans="1:20" ht="45" x14ac:dyDescent="0.25">
      <c r="A1483">
        <v>1003</v>
      </c>
      <c r="B1483" s="3" t="s">
        <v>1004</v>
      </c>
      <c r="C1483" s="3" t="s">
        <v>5113</v>
      </c>
      <c r="D1483" s="6">
        <v>20000</v>
      </c>
      <c r="E1483" s="6">
        <v>3211</v>
      </c>
      <c r="F1483" t="s">
        <v>8220</v>
      </c>
      <c r="G1483" t="s">
        <v>8230</v>
      </c>
      <c r="H1483" t="s">
        <v>8249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8273</v>
      </c>
      <c r="O1483" s="9">
        <f>+E1483/D1483*100</f>
        <v>16.055</v>
      </c>
      <c r="P1483" s="11">
        <f>AVERAGE(E1483/L1483)</f>
        <v>214.06666666666666</v>
      </c>
      <c r="Q1483" t="str">
        <f>LEFT(N1483,SEARCH("/",N1483,1)-1)</f>
        <v>technology</v>
      </c>
      <c r="R1483" t="str">
        <f>RIGHT(N1483,LEN(N1483)-SEARCH("/",N1483,1))</f>
        <v>wearables</v>
      </c>
      <c r="S1483" s="14">
        <f>INT((((J1483/60)/60)/24)+DATE(1970,1,1))</f>
        <v>42780</v>
      </c>
      <c r="T1483" s="14">
        <f>INT((((I1483/60)/60)/24)+DATE(1970,1,1))</f>
        <v>42810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9">
        <f>+E1484/D1484*100</f>
        <v>100.3125</v>
      </c>
      <c r="P1484" s="11">
        <f>AVERAGE(E1484/L1484)</f>
        <v>42.8</v>
      </c>
      <c r="Q1484" t="str">
        <f>LEFT(N1484,SEARCH("/",N1484,1)-1)</f>
        <v>music</v>
      </c>
      <c r="R1484" t="str">
        <f>RIGHT(N1484,LEN(N1484)-SEARCH("/",N1484,1))</f>
        <v>indie rock</v>
      </c>
      <c r="S1484" s="14">
        <f>INT((((J1484/60)/60)/24)+DATE(1970,1,1))</f>
        <v>40687</v>
      </c>
      <c r="T1484" s="14">
        <f>INT((((I1484/60)/60)/24)+DATE(1970,1,1))</f>
        <v>40729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9">
        <f>+E1485/D1485*100</f>
        <v>100.15624999999999</v>
      </c>
      <c r="P1485" s="11">
        <f>AVERAGE(E1485/L1485)</f>
        <v>74.534883720930239</v>
      </c>
      <c r="Q1485" t="str">
        <f>LEFT(N1485,SEARCH("/",N1485,1)-1)</f>
        <v>theater</v>
      </c>
      <c r="R1485" t="str">
        <f>RIGHT(N1485,LEN(N1485)-SEARCH("/",N1485,1))</f>
        <v>plays</v>
      </c>
      <c r="S1485" s="14">
        <f>INT((((J1485/60)/60)/24)+DATE(1970,1,1))</f>
        <v>41852</v>
      </c>
      <c r="T1485" s="14">
        <f>INT((((I1485/60)/60)/24)+DATE(1970,1,1))</f>
        <v>41882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9">
        <f>+E1486/D1486*100</f>
        <v>106.69999999999999</v>
      </c>
      <c r="P1486" s="11">
        <f>AVERAGE(E1486/L1486)</f>
        <v>49.246153846153845</v>
      </c>
      <c r="Q1486" t="str">
        <f>LEFT(N1486,SEARCH("/",N1486,1)-1)</f>
        <v>music</v>
      </c>
      <c r="R1486" t="str">
        <f>RIGHT(N1486,LEN(N1486)-SEARCH("/",N1486,1))</f>
        <v>indie rock</v>
      </c>
      <c r="S1486" s="14">
        <f>INT((((J1486/60)/60)/24)+DATE(1970,1,1))</f>
        <v>40833</v>
      </c>
      <c r="T1486" s="14">
        <f>INT((((I1486/60)/60)/24)+DATE(1970,1,1))</f>
        <v>40863</v>
      </c>
    </row>
    <row r="1487" spans="1:20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6">
        <v>3200</v>
      </c>
      <c r="F1487" t="s">
        <v>8221</v>
      </c>
      <c r="G1487" t="s">
        <v>8229</v>
      </c>
      <c r="H1487" t="s">
        <v>8251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8284</v>
      </c>
      <c r="O1487" s="9">
        <f>+E1487/D1487*100</f>
        <v>5.3333333333333339</v>
      </c>
      <c r="P1487" s="11">
        <f>AVERAGE(E1487/L1487)</f>
        <v>640</v>
      </c>
      <c r="Q1487" t="str">
        <f>LEFT(N1487,SEARCH("/",N1487,1)-1)</f>
        <v>food</v>
      </c>
      <c r="R1487" t="str">
        <f>RIGHT(N1487,LEN(N1487)-SEARCH("/",N1487,1))</f>
        <v>food trucks</v>
      </c>
      <c r="S1487" s="14">
        <f>INT((((J1487/60)/60)/24)+DATE(1970,1,1))</f>
        <v>42275</v>
      </c>
      <c r="T1487" s="14">
        <f>INT((((I1487/60)/60)/24)+DATE(1970,1,1))</f>
        <v>42305</v>
      </c>
    </row>
    <row r="1488" spans="1:20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6">
        <v>3200</v>
      </c>
      <c r="F1488" t="s">
        <v>8221</v>
      </c>
      <c r="G1488" t="s">
        <v>8224</v>
      </c>
      <c r="H1488" t="s">
        <v>8246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8279</v>
      </c>
      <c r="O1488" s="9">
        <f>+E1488/D1488*100</f>
        <v>40</v>
      </c>
      <c r="P1488" s="11">
        <f>AVERAGE(E1488/L1488)</f>
        <v>44.444444444444443</v>
      </c>
      <c r="Q1488" t="str">
        <f>LEFT(N1488,SEARCH("/",N1488,1)-1)</f>
        <v>music</v>
      </c>
      <c r="R1488" t="str">
        <f>RIGHT(N1488,LEN(N1488)-SEARCH("/",N1488,1))</f>
        <v>indie rock</v>
      </c>
      <c r="S1488" s="14">
        <f>INT((((J1488/60)/60)/24)+DATE(1970,1,1))</f>
        <v>42218</v>
      </c>
      <c r="T1488" s="14">
        <f>INT((((I1488/60)/60)/24)+DATE(1970,1,1))</f>
        <v>42244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9">
        <f>+E1489/D1489*100</f>
        <v>106.5</v>
      </c>
      <c r="P1489" s="11">
        <f>AVERAGE(E1489/L1489)</f>
        <v>177.5</v>
      </c>
      <c r="Q1489" t="str">
        <f>LEFT(N1489,SEARCH("/",N1489,1)-1)</f>
        <v>music</v>
      </c>
      <c r="R1489" t="str">
        <f>RIGHT(N1489,LEN(N1489)-SEARCH("/",N1489,1))</f>
        <v>classical music</v>
      </c>
      <c r="S1489" s="14">
        <f>INT((((J1489/60)/60)/24)+DATE(1970,1,1))</f>
        <v>42769</v>
      </c>
      <c r="T1489" s="14">
        <f>INT((((I1489/60)/60)/24)+DATE(1970,1,1))</f>
        <v>42799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9">
        <f>+E1490/D1490*100</f>
        <v>106.33333333333333</v>
      </c>
      <c r="P1490" s="11">
        <f>AVERAGE(E1490/L1490)</f>
        <v>96.666666666666671</v>
      </c>
      <c r="Q1490" t="str">
        <f>LEFT(N1490,SEARCH("/",N1490,1)-1)</f>
        <v>theater</v>
      </c>
      <c r="R1490" t="str">
        <f>RIGHT(N1490,LEN(N1490)-SEARCH("/",N1490,1))</f>
        <v>plays</v>
      </c>
      <c r="S1490" s="14">
        <f>INT((((J1490/60)/60)/24)+DATE(1970,1,1))</f>
        <v>41950</v>
      </c>
      <c r="T1490" s="14">
        <f>INT((((I1490/60)/60)/24)+DATE(1970,1,1))</f>
        <v>41964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9">
        <f>+E1491/D1491*100</f>
        <v>205.54838709677421</v>
      </c>
      <c r="P1491" s="11">
        <f>AVERAGE(E1491/L1491)</f>
        <v>106.2</v>
      </c>
      <c r="Q1491" t="str">
        <f>LEFT(N1491,SEARCH("/",N1491,1)-1)</f>
        <v>music</v>
      </c>
      <c r="R1491" t="str">
        <f>RIGHT(N1491,LEN(N1491)-SEARCH("/",N1491,1))</f>
        <v>electronic music</v>
      </c>
      <c r="S1491" s="14">
        <f>INT((((J1491/60)/60)/24)+DATE(1970,1,1))</f>
        <v>42127</v>
      </c>
      <c r="T1491" s="14">
        <f>INT((((I1491/60)/60)/24)+DATE(1970,1,1))</f>
        <v>42157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9">
        <f>+E1492/D1492*100</f>
        <v>4.246666666666667</v>
      </c>
      <c r="P1492" s="11">
        <f>AVERAGE(E1492/L1492)</f>
        <v>176.94444444444446</v>
      </c>
      <c r="Q1492" t="str">
        <f>LEFT(N1492,SEARCH("/",N1492,1)-1)</f>
        <v>theater</v>
      </c>
      <c r="R1492" t="str">
        <f>RIGHT(N1492,LEN(N1492)-SEARCH("/",N1492,1))</f>
        <v>musical</v>
      </c>
      <c r="S1492" s="14">
        <f>INT((((J1492/60)/60)/24)+DATE(1970,1,1))</f>
        <v>42701</v>
      </c>
      <c r="T1492" s="14">
        <f>INT((((I1492/60)/60)/24)+DATE(1970,1,1))</f>
        <v>42749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9">
        <f>+E1493/D1493*100</f>
        <v>105.93333333333332</v>
      </c>
      <c r="P1493" s="11">
        <f>AVERAGE(E1493/L1493)</f>
        <v>44.138888888888886</v>
      </c>
      <c r="Q1493" t="str">
        <f>LEFT(N1493,SEARCH("/",N1493,1)-1)</f>
        <v>theater</v>
      </c>
      <c r="R1493" t="str">
        <f>RIGHT(N1493,LEN(N1493)-SEARCH("/",N1493,1))</f>
        <v>plays</v>
      </c>
      <c r="S1493" s="14">
        <f>INT((((J1493/60)/60)/24)+DATE(1970,1,1))</f>
        <v>42422</v>
      </c>
      <c r="T1493" s="14">
        <f>INT((((I1493/60)/60)/24)+DATE(1970,1,1))</f>
        <v>42444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9">
        <f>+E1494/D1494*100</f>
        <v>113.39285714285714</v>
      </c>
      <c r="P1494" s="11">
        <f>AVERAGE(E1494/L1494)</f>
        <v>50.396825396825399</v>
      </c>
      <c r="Q1494" t="str">
        <f>LEFT(N1494,SEARCH("/",N1494,1)-1)</f>
        <v>theater</v>
      </c>
      <c r="R1494" t="str">
        <f>RIGHT(N1494,LEN(N1494)-SEARCH("/",N1494,1))</f>
        <v>plays</v>
      </c>
      <c r="S1494" s="14">
        <f>INT((((J1494/60)/60)/24)+DATE(1970,1,1))</f>
        <v>42458</v>
      </c>
      <c r="T1494" s="14">
        <f>INT((((I1494/60)/60)/24)+DATE(1970,1,1))</f>
        <v>42488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9">
        <f>+E1495/D1495*100</f>
        <v>21.146666666666665</v>
      </c>
      <c r="P1495" s="11">
        <f>AVERAGE(E1495/L1495)</f>
        <v>453.14285714285717</v>
      </c>
      <c r="Q1495" t="str">
        <f>LEFT(N1495,SEARCH("/",N1495,1)-1)</f>
        <v>photography</v>
      </c>
      <c r="R1495" t="str">
        <f>RIGHT(N1495,LEN(N1495)-SEARCH("/",N1495,1))</f>
        <v>people</v>
      </c>
      <c r="S1495" s="14">
        <f>INT((((J1495/60)/60)/24)+DATE(1970,1,1))</f>
        <v>41913</v>
      </c>
      <c r="T1495" s="14">
        <f>INT((((I1495/60)/60)/24)+DATE(1970,1,1))</f>
        <v>41973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9">
        <f>+E1496/D1496*100</f>
        <v>126.84</v>
      </c>
      <c r="P1496" s="11">
        <f>AVERAGE(E1496/L1496)</f>
        <v>57.654545454545456</v>
      </c>
      <c r="Q1496" t="str">
        <f>LEFT(N1496,SEARCH("/",N1496,1)-1)</f>
        <v>film &amp; video</v>
      </c>
      <c r="R1496" t="str">
        <f>RIGHT(N1496,LEN(N1496)-SEARCH("/",N1496,1))</f>
        <v>documentary</v>
      </c>
      <c r="S1496" s="14">
        <f>INT((((J1496/60)/60)/24)+DATE(1970,1,1))</f>
        <v>41099</v>
      </c>
      <c r="T1496" s="14">
        <f>INT((((I1496/60)/60)/24)+DATE(1970,1,1))</f>
        <v>41115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9">
        <f>+E1497/D1497*100</f>
        <v>105.66666666666666</v>
      </c>
      <c r="P1497" s="11">
        <f>AVERAGE(E1497/L1497)</f>
        <v>45.94202898550725</v>
      </c>
      <c r="Q1497" t="str">
        <f>LEFT(N1497,SEARCH("/",N1497,1)-1)</f>
        <v>technology</v>
      </c>
      <c r="R1497" t="str">
        <f>RIGHT(N1497,LEN(N1497)-SEARCH("/",N1497,1))</f>
        <v>space exploration</v>
      </c>
      <c r="S1497" s="14">
        <f>INT((((J1497/60)/60)/24)+DATE(1970,1,1))</f>
        <v>42103</v>
      </c>
      <c r="T1497" s="14">
        <f>INT((((I1497/60)/60)/24)+DATE(1970,1,1))</f>
        <v>42163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9">
        <f>+E1498/D1498*100</f>
        <v>105.33333333333333</v>
      </c>
      <c r="P1498" s="11">
        <f>AVERAGE(E1498/L1498)</f>
        <v>47.878787878787875</v>
      </c>
      <c r="Q1498" t="str">
        <f>LEFT(N1498,SEARCH("/",N1498,1)-1)</f>
        <v>theater</v>
      </c>
      <c r="R1498" t="str">
        <f>RIGHT(N1498,LEN(N1498)-SEARCH("/",N1498,1))</f>
        <v>plays</v>
      </c>
      <c r="S1498" s="14">
        <f>INT((((J1498/60)/60)/24)+DATE(1970,1,1))</f>
        <v>42016</v>
      </c>
      <c r="T1498" s="14">
        <f>INT((((I1498/60)/60)/24)+DATE(1970,1,1))</f>
        <v>42046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9">
        <f>+E1499/D1499*100</f>
        <v>157.9</v>
      </c>
      <c r="P1499" s="11">
        <f>AVERAGE(E1499/L1499)</f>
        <v>38.987654320987652</v>
      </c>
      <c r="Q1499" t="str">
        <f>LEFT(N1499,SEARCH("/",N1499,1)-1)</f>
        <v>technology</v>
      </c>
      <c r="R1499" t="str">
        <f>RIGHT(N1499,LEN(N1499)-SEARCH("/",N1499,1))</f>
        <v>space exploration</v>
      </c>
      <c r="S1499" s="14">
        <f>INT((((J1499/60)/60)/24)+DATE(1970,1,1))</f>
        <v>42524</v>
      </c>
      <c r="T1499" s="14">
        <f>INT((((I1499/60)/60)/24)+DATE(1970,1,1))</f>
        <v>42551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9">
        <f>+E1500/D1500*100</f>
        <v>21.033333333333335</v>
      </c>
      <c r="P1500" s="11">
        <f>AVERAGE(E1500/L1500)</f>
        <v>73.372093023255815</v>
      </c>
      <c r="Q1500" t="str">
        <f>LEFT(N1500,SEARCH("/",N1500,1)-1)</f>
        <v>technology</v>
      </c>
      <c r="R1500" t="str">
        <f>RIGHT(N1500,LEN(N1500)-SEARCH("/",N1500,1))</f>
        <v>space exploration</v>
      </c>
      <c r="S1500" s="14">
        <f>INT((((J1500/60)/60)/24)+DATE(1970,1,1))</f>
        <v>42381</v>
      </c>
      <c r="T1500" s="14">
        <f>INT((((I1500/60)/60)/24)+DATE(1970,1,1))</f>
        <v>42409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9">
        <f>+E1501/D1501*100</f>
        <v>105</v>
      </c>
      <c r="P1501" s="11">
        <f>AVERAGE(E1501/L1501)</f>
        <v>58.333333333333336</v>
      </c>
      <c r="Q1501" t="str">
        <f>LEFT(N1501,SEARCH("/",N1501,1)-1)</f>
        <v>music</v>
      </c>
      <c r="R1501" t="str">
        <f>RIGHT(N1501,LEN(N1501)-SEARCH("/",N1501,1))</f>
        <v>rock</v>
      </c>
      <c r="S1501" s="14">
        <f>INT((((J1501/60)/60)/24)+DATE(1970,1,1))</f>
        <v>40690</v>
      </c>
      <c r="T1501" s="14">
        <f>INT((((I1501/60)/60)/24)+DATE(1970,1,1))</f>
        <v>40740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9">
        <f>+E1502/D1502*100</f>
        <v>104.93333333333332</v>
      </c>
      <c r="P1502" s="11">
        <f>AVERAGE(E1502/L1502)</f>
        <v>80.717948717948715</v>
      </c>
      <c r="Q1502" t="str">
        <f>LEFT(N1502,SEARCH("/",N1502,1)-1)</f>
        <v>theater</v>
      </c>
      <c r="R1502" t="str">
        <f>RIGHT(N1502,LEN(N1502)-SEARCH("/",N1502,1))</f>
        <v>plays</v>
      </c>
      <c r="S1502" s="14">
        <f>INT((((J1502/60)/60)/24)+DATE(1970,1,1))</f>
        <v>42545</v>
      </c>
      <c r="T1502" s="14">
        <f>INT((((I1502/60)/60)/24)+DATE(1970,1,1))</f>
        <v>42605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9">
        <f>+E1503/D1503*100</f>
        <v>112.32142857142857</v>
      </c>
      <c r="P1503" s="11">
        <f>AVERAGE(E1503/L1503)</f>
        <v>39.810126582278478</v>
      </c>
      <c r="Q1503" t="str">
        <f>LEFT(N1503,SEARCH("/",N1503,1)-1)</f>
        <v>theater</v>
      </c>
      <c r="R1503" t="str">
        <f>RIGHT(N1503,LEN(N1503)-SEARCH("/",N1503,1))</f>
        <v>plays</v>
      </c>
      <c r="S1503" s="14">
        <f>INT((((J1503/60)/60)/24)+DATE(1970,1,1))</f>
        <v>42156</v>
      </c>
      <c r="T1503" s="14">
        <f>INT((((I1503/60)/60)/24)+DATE(1970,1,1))</f>
        <v>42186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9">
        <f>+E1504/D1504*100</f>
        <v>104.5</v>
      </c>
      <c r="P1504" s="11">
        <f>AVERAGE(E1504/L1504)</f>
        <v>48.984375</v>
      </c>
      <c r="Q1504" t="str">
        <f>LEFT(N1504,SEARCH("/",N1504,1)-1)</f>
        <v>theater</v>
      </c>
      <c r="R1504" t="str">
        <f>RIGHT(N1504,LEN(N1504)-SEARCH("/",N1504,1))</f>
        <v>spaces</v>
      </c>
      <c r="S1504" s="14">
        <f>INT((((J1504/60)/60)/24)+DATE(1970,1,1))</f>
        <v>42622</v>
      </c>
      <c r="T1504" s="14">
        <f>INT((((I1504/60)/60)/24)+DATE(1970,1,1))</f>
        <v>42652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9">
        <f>+E1505/D1505*100</f>
        <v>104.43333333333334</v>
      </c>
      <c r="P1505" s="11">
        <f>AVERAGE(E1505/L1505)</f>
        <v>111.89285714285714</v>
      </c>
      <c r="Q1505" t="str">
        <f>LEFT(N1505,SEARCH("/",N1505,1)-1)</f>
        <v>theater</v>
      </c>
      <c r="R1505" t="str">
        <f>RIGHT(N1505,LEN(N1505)-SEARCH("/",N1505,1))</f>
        <v>plays</v>
      </c>
      <c r="S1505" s="14">
        <f>INT((((J1505/60)/60)/24)+DATE(1970,1,1))</f>
        <v>41937</v>
      </c>
      <c r="T1505" s="14">
        <f>INT((((I1505/60)/60)/24)+DATE(1970,1,1))</f>
        <v>41972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9">
        <f>+E1506/D1506*100</f>
        <v>104.42100000000001</v>
      </c>
      <c r="P1506" s="11">
        <f>AVERAGE(E1506/L1506)</f>
        <v>46.06808823529412</v>
      </c>
      <c r="Q1506" t="str">
        <f>LEFT(N1506,SEARCH("/",N1506,1)-1)</f>
        <v>music</v>
      </c>
      <c r="R1506" t="str">
        <f>RIGHT(N1506,LEN(N1506)-SEARCH("/",N1506,1))</f>
        <v>rock</v>
      </c>
      <c r="S1506" s="14">
        <f>INT((((J1506/60)/60)/24)+DATE(1970,1,1))</f>
        <v>40007</v>
      </c>
      <c r="T1506" s="14">
        <f>INT((((I1506/60)/60)/24)+DATE(1970,1,1))</f>
        <v>40057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9">
        <f>+E1507/D1507*100</f>
        <v>31.25</v>
      </c>
      <c r="P1507" s="11">
        <f>AVERAGE(E1507/L1507)</f>
        <v>80.128205128205124</v>
      </c>
      <c r="Q1507" t="str">
        <f>LEFT(N1507,SEARCH("/",N1507,1)-1)</f>
        <v>music</v>
      </c>
      <c r="R1507" t="str">
        <f>RIGHT(N1507,LEN(N1507)-SEARCH("/",N1507,1))</f>
        <v>faith</v>
      </c>
      <c r="S1507" s="14">
        <f>INT((((J1507/60)/60)/24)+DATE(1970,1,1))</f>
        <v>42802</v>
      </c>
      <c r="T1507" s="14">
        <f>INT((((I1507/60)/60)/24)+DATE(1970,1,1))</f>
        <v>42835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9">
        <f>+E1508/D1508*100</f>
        <v>260.16666666666663</v>
      </c>
      <c r="P1508" s="11">
        <f>AVERAGE(E1508/L1508)</f>
        <v>34.68888888888889</v>
      </c>
      <c r="Q1508" t="str">
        <f>LEFT(N1508,SEARCH("/",N1508,1)-1)</f>
        <v>photography</v>
      </c>
      <c r="R1508" t="str">
        <f>RIGHT(N1508,LEN(N1508)-SEARCH("/",N1508,1))</f>
        <v>photobooks</v>
      </c>
      <c r="S1508" s="14">
        <f>INT((((J1508/60)/60)/24)+DATE(1970,1,1))</f>
        <v>42627</v>
      </c>
      <c r="T1508" s="14">
        <f>INT((((I1508/60)/60)/24)+DATE(1970,1,1))</f>
        <v>42657</v>
      </c>
    </row>
    <row r="1509" spans="1:20" ht="60" x14ac:dyDescent="0.25">
      <c r="A1509">
        <v>3616</v>
      </c>
      <c r="B1509" s="3" t="s">
        <v>3614</v>
      </c>
      <c r="C1509" s="3" t="s">
        <v>7726</v>
      </c>
      <c r="D1509" s="6">
        <v>2500</v>
      </c>
      <c r="E1509" s="6">
        <v>3120</v>
      </c>
      <c r="F1509" t="s">
        <v>8219</v>
      </c>
      <c r="G1509" t="s">
        <v>8225</v>
      </c>
      <c r="H1509" t="s">
        <v>8247</v>
      </c>
      <c r="I1509">
        <v>1426801664</v>
      </c>
      <c r="J1509">
        <v>1424213264</v>
      </c>
      <c r="K1509" t="b">
        <v>0</v>
      </c>
      <c r="L1509">
        <v>45</v>
      </c>
      <c r="M1509" t="b">
        <v>1</v>
      </c>
      <c r="N1509" t="s">
        <v>8271</v>
      </c>
      <c r="O1509" s="9">
        <f>+E1509/D1509*100</f>
        <v>124.8</v>
      </c>
      <c r="P1509" s="11">
        <f>AVERAGE(E1509/L1509)</f>
        <v>69.333333333333329</v>
      </c>
      <c r="Q1509" t="str">
        <f>LEFT(N1509,SEARCH("/",N1509,1)-1)</f>
        <v>theater</v>
      </c>
      <c r="R1509" t="str">
        <f>RIGHT(N1509,LEN(N1509)-SEARCH("/",N1509,1))</f>
        <v>plays</v>
      </c>
      <c r="S1509" s="14">
        <f>INT((((J1509/60)/60)/24)+DATE(1970,1,1))</f>
        <v>42052</v>
      </c>
      <c r="T1509" s="14">
        <f>INT((((I1509/60)/60)/24)+DATE(1970,1,1))</f>
        <v>42082</v>
      </c>
    </row>
    <row r="1510" spans="1:20" ht="45" x14ac:dyDescent="0.25">
      <c r="A1510">
        <v>3222</v>
      </c>
      <c r="B1510" s="3" t="s">
        <v>3222</v>
      </c>
      <c r="C1510" s="3" t="s">
        <v>7332</v>
      </c>
      <c r="D1510" s="6">
        <v>2500</v>
      </c>
      <c r="E1510" s="6">
        <v>3120</v>
      </c>
      <c r="F1510" t="s">
        <v>8219</v>
      </c>
      <c r="G1510" t="s">
        <v>8224</v>
      </c>
      <c r="H1510" t="s">
        <v>8246</v>
      </c>
      <c r="I1510">
        <v>1445722140</v>
      </c>
      <c r="J1510">
        <v>1443016697</v>
      </c>
      <c r="K1510" t="b">
        <v>1</v>
      </c>
      <c r="L1510">
        <v>84</v>
      </c>
      <c r="M1510" t="b">
        <v>1</v>
      </c>
      <c r="N1510" t="s">
        <v>8271</v>
      </c>
      <c r="O1510" s="9">
        <f>+E1510/D1510*100</f>
        <v>124.8</v>
      </c>
      <c r="P1510" s="11">
        <f>AVERAGE(E1510/L1510)</f>
        <v>37.142857142857146</v>
      </c>
      <c r="Q1510" t="str">
        <f>LEFT(N1510,SEARCH("/",N1510,1)-1)</f>
        <v>theater</v>
      </c>
      <c r="R1510" t="str">
        <f>RIGHT(N1510,LEN(N1510)-SEARCH("/",N1510,1))</f>
        <v>plays</v>
      </c>
      <c r="S1510" s="14">
        <f>INT((((J1510/60)/60)/24)+DATE(1970,1,1))</f>
        <v>42270</v>
      </c>
      <c r="T1510" s="14">
        <f>INT((((I1510/60)/60)/24)+DATE(1970,1,1))</f>
        <v>42301</v>
      </c>
    </row>
    <row r="1511" spans="1:20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6">
        <v>3105</v>
      </c>
      <c r="F1511" t="s">
        <v>8219</v>
      </c>
      <c r="G1511" t="s">
        <v>8224</v>
      </c>
      <c r="H1511" t="s">
        <v>8246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8271</v>
      </c>
      <c r="O1511" s="9">
        <f>+E1511/D1511*100</f>
        <v>103.49999999999999</v>
      </c>
      <c r="P1511" s="11">
        <f>AVERAGE(E1511/L1511)</f>
        <v>70.568181818181813</v>
      </c>
      <c r="Q1511" t="str">
        <f>LEFT(N1511,SEARCH("/",N1511,1)-1)</f>
        <v>theater</v>
      </c>
      <c r="R1511" t="str">
        <f>RIGHT(N1511,LEN(N1511)-SEARCH("/",N1511,1))</f>
        <v>plays</v>
      </c>
      <c r="S1511" s="14">
        <f>INT((((J1511/60)/60)/24)+DATE(1970,1,1))</f>
        <v>42675</v>
      </c>
      <c r="T1511" s="14">
        <f>INT((((I1511/60)/60)/24)+DATE(1970,1,1))</f>
        <v>42705</v>
      </c>
    </row>
    <row r="1512" spans="1:20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6">
        <v>3105</v>
      </c>
      <c r="F1512" t="s">
        <v>8219</v>
      </c>
      <c r="G1512" t="s">
        <v>8224</v>
      </c>
      <c r="H1512" t="s">
        <v>8246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8271</v>
      </c>
      <c r="O1512" s="9">
        <f>+E1512/D1512*100</f>
        <v>124.2</v>
      </c>
      <c r="P1512" s="11">
        <f>AVERAGE(E1512/L1512)</f>
        <v>50.901639344262293</v>
      </c>
      <c r="Q1512" t="str">
        <f>LEFT(N1512,SEARCH("/",N1512,1)-1)</f>
        <v>theater</v>
      </c>
      <c r="R1512" t="str">
        <f>RIGHT(N1512,LEN(N1512)-SEARCH("/",N1512,1))</f>
        <v>plays</v>
      </c>
      <c r="S1512" s="14">
        <f>INT((((J1512/60)/60)/24)+DATE(1970,1,1))</f>
        <v>41772</v>
      </c>
      <c r="T1512" s="14">
        <f>INT((((I1512/60)/60)/24)+DATE(1970,1,1))</f>
        <v>41803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8219</v>
      </c>
      <c r="G1513" t="s">
        <v>8224</v>
      </c>
      <c r="H1513" t="s">
        <v>8246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8266</v>
      </c>
      <c r="O1513" s="9">
        <f>+E1513/D1513*100</f>
        <v>103.33333333333334</v>
      </c>
      <c r="P1513" s="11">
        <f>AVERAGE(E1513/L1513)</f>
        <v>88.571428571428569</v>
      </c>
      <c r="Q1513" t="str">
        <f>LEFT(N1513,SEARCH("/",N1513,1)-1)</f>
        <v>film &amp; video</v>
      </c>
      <c r="R1513" t="str">
        <f>RIGHT(N1513,LEN(N1513)-SEARCH("/",N1513,1))</f>
        <v>shorts</v>
      </c>
      <c r="S1513" s="14">
        <f>INT((((J1513/60)/60)/24)+DATE(1970,1,1))</f>
        <v>40861</v>
      </c>
      <c r="T1513" s="14">
        <f>INT((((I1513/60)/60)/24)+DATE(1970,1,1))</f>
        <v>40921</v>
      </c>
    </row>
    <row r="1514" spans="1:20" ht="60" x14ac:dyDescent="0.25">
      <c r="A1514">
        <v>2825</v>
      </c>
      <c r="B1514" s="3" t="s">
        <v>2825</v>
      </c>
      <c r="C1514" s="3" t="s">
        <v>6935</v>
      </c>
      <c r="D1514" s="6">
        <v>3000</v>
      </c>
      <c r="E1514" s="6">
        <v>3100</v>
      </c>
      <c r="F1514" t="s">
        <v>8219</v>
      </c>
      <c r="G1514" t="s">
        <v>8225</v>
      </c>
      <c r="H1514" t="s">
        <v>8247</v>
      </c>
      <c r="I1514">
        <v>1449255686</v>
      </c>
      <c r="J1514">
        <v>1446663686</v>
      </c>
      <c r="K1514" t="b">
        <v>0</v>
      </c>
      <c r="L1514">
        <v>51</v>
      </c>
      <c r="M1514" t="b">
        <v>1</v>
      </c>
      <c r="N1514" t="s">
        <v>8271</v>
      </c>
      <c r="O1514" s="9">
        <f>+E1514/D1514*100</f>
        <v>103.33333333333334</v>
      </c>
      <c r="P1514" s="11">
        <f>AVERAGE(E1514/L1514)</f>
        <v>60.784313725490193</v>
      </c>
      <c r="Q1514" t="str">
        <f>LEFT(N1514,SEARCH("/",N1514,1)-1)</f>
        <v>theater</v>
      </c>
      <c r="R1514" t="str">
        <f>RIGHT(N1514,LEN(N1514)-SEARCH("/",N1514,1))</f>
        <v>plays</v>
      </c>
      <c r="S1514" s="14">
        <f>INT((((J1514/60)/60)/24)+DATE(1970,1,1))</f>
        <v>42312</v>
      </c>
      <c r="T1514" s="14">
        <f>INT((((I1514/60)/60)/24)+DATE(1970,1,1))</f>
        <v>42342</v>
      </c>
    </row>
    <row r="1515" spans="1:20" ht="45" x14ac:dyDescent="0.25">
      <c r="A1515">
        <v>3696</v>
      </c>
      <c r="B1515" s="3" t="s">
        <v>3693</v>
      </c>
      <c r="C1515" s="3" t="s">
        <v>7806</v>
      </c>
      <c r="D1515" s="6">
        <v>2000</v>
      </c>
      <c r="E1515" s="6">
        <v>3100</v>
      </c>
      <c r="F1515" t="s">
        <v>8219</v>
      </c>
      <c r="G1515" t="s">
        <v>8225</v>
      </c>
      <c r="H1515" t="s">
        <v>8247</v>
      </c>
      <c r="I1515">
        <v>1423838916</v>
      </c>
      <c r="J1515">
        <v>1418654916</v>
      </c>
      <c r="K1515" t="b">
        <v>0</v>
      </c>
      <c r="L1515">
        <v>78</v>
      </c>
      <c r="M1515" t="b">
        <v>1</v>
      </c>
      <c r="N1515" t="s">
        <v>8271</v>
      </c>
      <c r="O1515" s="9">
        <f>+E1515/D1515*100</f>
        <v>155</v>
      </c>
      <c r="P1515" s="11">
        <f>AVERAGE(E1515/L1515)</f>
        <v>39.743589743589745</v>
      </c>
      <c r="Q1515" t="str">
        <f>LEFT(N1515,SEARCH("/",N1515,1)-1)</f>
        <v>theater</v>
      </c>
      <c r="R1515" t="str">
        <f>RIGHT(N1515,LEN(N1515)-SEARCH("/",N1515,1))</f>
        <v>plays</v>
      </c>
      <c r="S1515" s="14">
        <f>INT((((J1515/60)/60)/24)+DATE(1970,1,1))</f>
        <v>41988</v>
      </c>
      <c r="T1515" s="14">
        <f>INT((((I1515/60)/60)/24)+DATE(1970,1,1))</f>
        <v>42048</v>
      </c>
    </row>
    <row r="1516" spans="1:20" ht="45" x14ac:dyDescent="0.25">
      <c r="A1516">
        <v>1310</v>
      </c>
      <c r="B1516" s="3" t="s">
        <v>1311</v>
      </c>
      <c r="C1516" s="3" t="s">
        <v>5420</v>
      </c>
      <c r="D1516" s="6">
        <v>20000</v>
      </c>
      <c r="E1516" s="6">
        <v>3100</v>
      </c>
      <c r="F1516" t="s">
        <v>8220</v>
      </c>
      <c r="G1516" t="s">
        <v>8224</v>
      </c>
      <c r="H1516" t="s">
        <v>8246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8273</v>
      </c>
      <c r="O1516" s="9">
        <f>+E1516/D1516*100</f>
        <v>15.5</v>
      </c>
      <c r="P1516" s="11">
        <f>AVERAGE(E1516/L1516)</f>
        <v>129.16666666666666</v>
      </c>
      <c r="Q1516" t="str">
        <f>LEFT(N1516,SEARCH("/",N1516,1)-1)</f>
        <v>technology</v>
      </c>
      <c r="R1516" t="str">
        <f>RIGHT(N1516,LEN(N1516)-SEARCH("/",N1516,1))</f>
        <v>wearables</v>
      </c>
      <c r="S1516" s="14">
        <f>INT((((J1516/60)/60)/24)+DATE(1970,1,1))</f>
        <v>42556</v>
      </c>
      <c r="T1516" s="14">
        <f>INT((((I1516/60)/60)/24)+DATE(1970,1,1))</f>
        <v>42601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9">
        <f>+E1517/D1517*100</f>
        <v>103.17033333333335</v>
      </c>
      <c r="P1517" s="11">
        <f>AVERAGE(E1517/L1517)</f>
        <v>53.363965517241382</v>
      </c>
      <c r="Q1517" t="str">
        <f>LEFT(N1517,SEARCH("/",N1517,1)-1)</f>
        <v>theater</v>
      </c>
      <c r="R1517" t="str">
        <f>RIGHT(N1517,LEN(N1517)-SEARCH("/",N1517,1))</f>
        <v>plays</v>
      </c>
      <c r="S1517" s="14">
        <f>INT((((J1517/60)/60)/24)+DATE(1970,1,1))</f>
        <v>42173</v>
      </c>
      <c r="T1517" s="14">
        <f>INT((((I1517/60)/60)/24)+DATE(1970,1,1))</f>
        <v>42203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9">
        <f>+E1518/D1518*100</f>
        <v>102.8</v>
      </c>
      <c r="P1518" s="11">
        <f>AVERAGE(E1518/L1518)</f>
        <v>39.53846153846154</v>
      </c>
      <c r="Q1518" t="str">
        <f>LEFT(N1518,SEARCH("/",N1518,1)-1)</f>
        <v>theater</v>
      </c>
      <c r="R1518" t="str">
        <f>RIGHT(N1518,LEN(N1518)-SEARCH("/",N1518,1))</f>
        <v>plays</v>
      </c>
      <c r="S1518" s="14">
        <f>INT((((J1518/60)/60)/24)+DATE(1970,1,1))</f>
        <v>41921</v>
      </c>
      <c r="T1518" s="14">
        <f>INT((((I1518/60)/60)/24)+DATE(1970,1,1))</f>
        <v>41951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9">
        <f>+E1519/D1519*100</f>
        <v>118.5</v>
      </c>
      <c r="P1519" s="11">
        <f>AVERAGE(E1519/L1519)</f>
        <v>49.693548387096776</v>
      </c>
      <c r="Q1519" t="str">
        <f>LEFT(N1519,SEARCH("/",N1519,1)-1)</f>
        <v>theater</v>
      </c>
      <c r="R1519" t="str">
        <f>RIGHT(N1519,LEN(N1519)-SEARCH("/",N1519,1))</f>
        <v>plays</v>
      </c>
      <c r="S1519" s="14">
        <f>INT((((J1519/60)/60)/24)+DATE(1970,1,1))</f>
        <v>42050</v>
      </c>
      <c r="T1519" s="14">
        <f>INT((((I1519/60)/60)/24)+DATE(1970,1,1))</f>
        <v>42076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8271</v>
      </c>
      <c r="O1520" s="9">
        <f>+E1520/D1520*100</f>
        <v>102.66666666666666</v>
      </c>
      <c r="P1520" s="11">
        <f>AVERAGE(E1520/L1520)</f>
        <v>66.956521739130437</v>
      </c>
      <c r="Q1520" t="str">
        <f>LEFT(N1520,SEARCH("/",N1520,1)-1)</f>
        <v>theater</v>
      </c>
      <c r="R1520" t="str">
        <f>RIGHT(N1520,LEN(N1520)-SEARCH("/",N1520,1))</f>
        <v>plays</v>
      </c>
      <c r="S1520" s="14">
        <f>INT((((J1520/60)/60)/24)+DATE(1970,1,1))</f>
        <v>42125</v>
      </c>
      <c r="T1520" s="14">
        <f>INT((((I1520/60)/60)/24)+DATE(1970,1,1))</f>
        <v>42155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8271</v>
      </c>
      <c r="O1521" s="9">
        <f>+E1521/D1521*100</f>
        <v>102.66666666666666</v>
      </c>
      <c r="P1521" s="11">
        <f>AVERAGE(E1521/L1521)</f>
        <v>39.487179487179489</v>
      </c>
      <c r="Q1521" t="str">
        <f>LEFT(N1521,SEARCH("/",N1521,1)-1)</f>
        <v>theater</v>
      </c>
      <c r="R1521" t="str">
        <f>RIGHT(N1521,LEN(N1521)-SEARCH("/",N1521,1))</f>
        <v>plays</v>
      </c>
      <c r="S1521" s="14">
        <f>INT((((J1521/60)/60)/24)+DATE(1970,1,1))</f>
        <v>42157</v>
      </c>
      <c r="T1521" s="14">
        <f>INT((((I1521/60)/60)/24)+DATE(1970,1,1))</f>
        <v>42187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9">
        <f>+E1522/D1522*100</f>
        <v>122.67999999999999</v>
      </c>
      <c r="P1522" s="11">
        <f>AVERAGE(E1522/L1522)</f>
        <v>25.347107438016529</v>
      </c>
      <c r="Q1522" t="str">
        <f>LEFT(N1522,SEARCH("/",N1522,1)-1)</f>
        <v>publishing</v>
      </c>
      <c r="R1522" t="str">
        <f>RIGHT(N1522,LEN(N1522)-SEARCH("/",N1522,1))</f>
        <v>nonfiction</v>
      </c>
      <c r="S1522" s="14">
        <f>INT((((J1522/60)/60)/24)+DATE(1970,1,1))</f>
        <v>41213</v>
      </c>
      <c r="T1522" s="14">
        <f>INT((((I1522/60)/60)/24)+DATE(1970,1,1))</f>
        <v>41243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9">
        <f>+E1523/D1523*100</f>
        <v>153.1</v>
      </c>
      <c r="P1523" s="11">
        <f>AVERAGE(E1523/L1523)</f>
        <v>57.773584905660378</v>
      </c>
      <c r="Q1523" t="str">
        <f>LEFT(N1523,SEARCH("/",N1523,1)-1)</f>
        <v>games</v>
      </c>
      <c r="R1523" t="str">
        <f>RIGHT(N1523,LEN(N1523)-SEARCH("/",N1523,1))</f>
        <v>tabletop games</v>
      </c>
      <c r="S1523" s="14">
        <f>INT((((J1523/60)/60)/24)+DATE(1970,1,1))</f>
        <v>42773</v>
      </c>
      <c r="T1523" s="14">
        <f>INT((((I1523/60)/60)/24)+DATE(1970,1,1))</f>
        <v>42787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9">
        <f>+E1524/D1524*100</f>
        <v>102.03333333333333</v>
      </c>
      <c r="P1524" s="11">
        <f>AVERAGE(E1524/L1524)</f>
        <v>235.46153846153845</v>
      </c>
      <c r="Q1524" t="str">
        <f>LEFT(N1524,SEARCH("/",N1524,1)-1)</f>
        <v>theater</v>
      </c>
      <c r="R1524" t="str">
        <f>RIGHT(N1524,LEN(N1524)-SEARCH("/",N1524,1))</f>
        <v>plays</v>
      </c>
      <c r="S1524" s="14">
        <f>INT((((J1524/60)/60)/24)+DATE(1970,1,1))</f>
        <v>42055</v>
      </c>
      <c r="T1524" s="14">
        <f>INT((((I1524/60)/60)/24)+DATE(1970,1,1))</f>
        <v>42082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9">
        <f>+E1525/D1525*100</f>
        <v>122.40879999999999</v>
      </c>
      <c r="P1525" s="11">
        <f>AVERAGE(E1525/L1525)</f>
        <v>34.384494382022467</v>
      </c>
      <c r="Q1525" t="str">
        <f>LEFT(N1525,SEARCH("/",N1525,1)-1)</f>
        <v>music</v>
      </c>
      <c r="R1525" t="str">
        <f>RIGHT(N1525,LEN(N1525)-SEARCH("/",N1525,1))</f>
        <v>pop</v>
      </c>
      <c r="S1525" s="14">
        <f>INT((((J1525/60)/60)/24)+DATE(1970,1,1))</f>
        <v>40939</v>
      </c>
      <c r="T1525" s="14">
        <f>INT((((I1525/60)/60)/24)+DATE(1970,1,1))</f>
        <v>40984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9">
        <f>+E1526/D1526*100</f>
        <v>30.599999999999998</v>
      </c>
      <c r="P1526" s="11">
        <f>AVERAGE(E1526/L1526)</f>
        <v>191.25</v>
      </c>
      <c r="Q1526" t="str">
        <f>LEFT(N1526,SEARCH("/",N1526,1)-1)</f>
        <v>technology</v>
      </c>
      <c r="R1526" t="str">
        <f>RIGHT(N1526,LEN(N1526)-SEARCH("/",N1526,1))</f>
        <v>wearables</v>
      </c>
      <c r="S1526" s="14">
        <f>INT((((J1526/60)/60)/24)+DATE(1970,1,1))</f>
        <v>41955</v>
      </c>
      <c r="T1526" s="14">
        <f>INT((((I1526/60)/60)/24)+DATE(1970,1,1))</f>
        <v>42005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9">
        <f>+E1527/D1527*100</f>
        <v>101.93333333333334</v>
      </c>
      <c r="P1527" s="11">
        <f>AVERAGE(E1527/L1527)</f>
        <v>55.6</v>
      </c>
      <c r="Q1527" t="str">
        <f>LEFT(N1527,SEARCH("/",N1527,1)-1)</f>
        <v>theater</v>
      </c>
      <c r="R1527" t="str">
        <f>RIGHT(N1527,LEN(N1527)-SEARCH("/",N1527,1))</f>
        <v>plays</v>
      </c>
      <c r="S1527" s="14">
        <f>INT((((J1527/60)/60)/24)+DATE(1970,1,1))</f>
        <v>42270</v>
      </c>
      <c r="T1527" s="14">
        <f>INT((((I1527/60)/60)/24)+DATE(1970,1,1))</f>
        <v>42306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8276</v>
      </c>
      <c r="O1528" s="9">
        <f>+E1528/D1528*100</f>
        <v>109.10714285714285</v>
      </c>
      <c r="P1528" s="11">
        <f>AVERAGE(E1528/L1528)</f>
        <v>160.78947368421052</v>
      </c>
      <c r="Q1528" t="str">
        <f>LEFT(N1528,SEARCH("/",N1528,1)-1)</f>
        <v>music</v>
      </c>
      <c r="R1528" t="str">
        <f>RIGHT(N1528,LEN(N1528)-SEARCH("/",N1528,1))</f>
        <v>rock</v>
      </c>
      <c r="S1528" s="14">
        <f>INT((((J1528/60)/60)/24)+DATE(1970,1,1))</f>
        <v>42087</v>
      </c>
      <c r="T1528" s="14">
        <f>INT((((I1528/60)/60)/24)+DATE(1970,1,1))</f>
        <v>42121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8271</v>
      </c>
      <c r="O1529" s="9">
        <f>+E1529/D1529*100</f>
        <v>101.83333333333333</v>
      </c>
      <c r="P1529" s="11">
        <f>AVERAGE(E1529/L1529)</f>
        <v>33.944444444444443</v>
      </c>
      <c r="Q1529" t="str">
        <f>LEFT(N1529,SEARCH("/",N1529,1)-1)</f>
        <v>theater</v>
      </c>
      <c r="R1529" t="str">
        <f>RIGHT(N1529,LEN(N1529)-SEARCH("/",N1529,1))</f>
        <v>plays</v>
      </c>
      <c r="S1529" s="14">
        <f>INT((((J1529/60)/60)/24)+DATE(1970,1,1))</f>
        <v>42192</v>
      </c>
      <c r="T1529" s="14">
        <f>INT((((I1529/60)/60)/24)+DATE(1970,1,1))</f>
        <v>42222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9">
        <f>+E1530/D1530*100</f>
        <v>101.6</v>
      </c>
      <c r="P1530" s="11">
        <f>AVERAGE(E1530/L1530)</f>
        <v>203.2</v>
      </c>
      <c r="Q1530" t="str">
        <f>LEFT(N1530,SEARCH("/",N1530,1)-1)</f>
        <v>theater</v>
      </c>
      <c r="R1530" t="str">
        <f>RIGHT(N1530,LEN(N1530)-SEARCH("/",N1530,1))</f>
        <v>plays</v>
      </c>
      <c r="S1530" s="14">
        <f>INT((((J1530/60)/60)/24)+DATE(1970,1,1))</f>
        <v>42380</v>
      </c>
      <c r="T1530" s="14">
        <f>INT((((I1530/60)/60)/24)+DATE(1970,1,1))</f>
        <v>42398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9">
        <f>+E1531/D1531*100</f>
        <v>101.53333333333335</v>
      </c>
      <c r="P1531" s="11">
        <f>AVERAGE(E1531/L1531)</f>
        <v>53.438596491228068</v>
      </c>
      <c r="Q1531" t="str">
        <f>LEFT(N1531,SEARCH("/",N1531,1)-1)</f>
        <v>theater</v>
      </c>
      <c r="R1531" t="str">
        <f>RIGHT(N1531,LEN(N1531)-SEARCH("/",N1531,1))</f>
        <v>plays</v>
      </c>
      <c r="S1531" s="14">
        <f>INT((((J1531/60)/60)/24)+DATE(1970,1,1))</f>
        <v>41878</v>
      </c>
      <c r="T1531" s="14">
        <f>INT((((I1531/60)/60)/24)+DATE(1970,1,1))</f>
        <v>41908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9">
        <f>+E1532/D1532*100</f>
        <v>121.8</v>
      </c>
      <c r="P1532" s="11">
        <f>AVERAGE(E1532/L1532)</f>
        <v>49.112903225806448</v>
      </c>
      <c r="Q1532" t="str">
        <f>LEFT(N1532,SEARCH("/",N1532,1)-1)</f>
        <v>music</v>
      </c>
      <c r="R1532" t="str">
        <f>RIGHT(N1532,LEN(N1532)-SEARCH("/",N1532,1))</f>
        <v>rock</v>
      </c>
      <c r="S1532" s="14">
        <f>INT((((J1532/60)/60)/24)+DATE(1970,1,1))</f>
        <v>41730</v>
      </c>
      <c r="T1532" s="14">
        <f>INT((((I1532/60)/60)/24)+DATE(1970,1,1))</f>
        <v>41760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8271</v>
      </c>
      <c r="O1533" s="9">
        <f>+E1533/D1533*100</f>
        <v>101.49999999999999</v>
      </c>
      <c r="P1533" s="11">
        <f>AVERAGE(E1533/L1533)</f>
        <v>105</v>
      </c>
      <c r="Q1533" t="str">
        <f>LEFT(N1533,SEARCH("/",N1533,1)-1)</f>
        <v>theater</v>
      </c>
      <c r="R1533" t="str">
        <f>RIGHT(N1533,LEN(N1533)-SEARCH("/",N1533,1))</f>
        <v>plays</v>
      </c>
      <c r="S1533" s="14">
        <f>INT((((J1533/60)/60)/24)+DATE(1970,1,1))</f>
        <v>41829</v>
      </c>
      <c r="T1533" s="14">
        <f>INT((((I1533/60)/60)/24)+DATE(1970,1,1))</f>
        <v>41874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8271</v>
      </c>
      <c r="O1534" s="9">
        <f>+E1534/D1534*100</f>
        <v>60.9</v>
      </c>
      <c r="P1534" s="11">
        <f>AVERAGE(E1534/L1534)</f>
        <v>179.11764705882354</v>
      </c>
      <c r="Q1534" t="str">
        <f>LEFT(N1534,SEARCH("/",N1534,1)-1)</f>
        <v>theater</v>
      </c>
      <c r="R1534" t="str">
        <f>RIGHT(N1534,LEN(N1534)-SEARCH("/",N1534,1))</f>
        <v>plays</v>
      </c>
      <c r="S1534" s="14">
        <f>INT((((J1534/60)/60)/24)+DATE(1970,1,1))</f>
        <v>42235</v>
      </c>
      <c r="T1534" s="14">
        <f>INT((((I1534/60)/60)/24)+DATE(1970,1,1))</f>
        <v>42275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9">
        <f>+E1535/D1535*100</f>
        <v>107.65957446808511</v>
      </c>
      <c r="P1535" s="11">
        <f>AVERAGE(E1535/L1535)</f>
        <v>55.2</v>
      </c>
      <c r="Q1535" t="str">
        <f>LEFT(N1535,SEARCH("/",N1535,1)-1)</f>
        <v>film &amp; video</v>
      </c>
      <c r="R1535" t="str">
        <f>RIGHT(N1535,LEN(N1535)-SEARCH("/",N1535,1))</f>
        <v>documentary</v>
      </c>
      <c r="S1535" s="14">
        <f>INT((((J1535/60)/60)/24)+DATE(1970,1,1))</f>
        <v>41674</v>
      </c>
      <c r="T1535" s="14">
        <f>INT((((I1535/60)/60)/24)+DATE(1970,1,1))</f>
        <v>41704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9">
        <f>+E1536/D1536*100</f>
        <v>101.16833333333335</v>
      </c>
      <c r="P1536" s="11">
        <f>AVERAGE(E1536/L1536)</f>
        <v>97.904838709677421</v>
      </c>
      <c r="Q1536" t="str">
        <f>LEFT(N1536,SEARCH("/",N1536,1)-1)</f>
        <v>film &amp; video</v>
      </c>
      <c r="R1536" t="str">
        <f>RIGHT(N1536,LEN(N1536)-SEARCH("/",N1536,1))</f>
        <v>documentary</v>
      </c>
      <c r="S1536" s="14">
        <f>INT((((J1536/60)/60)/24)+DATE(1970,1,1))</f>
        <v>42047</v>
      </c>
      <c r="T1536" s="14">
        <f>INT((((I1536/60)/60)/24)+DATE(1970,1,1))</f>
        <v>42077</v>
      </c>
    </row>
    <row r="1537" spans="1:20" ht="60" x14ac:dyDescent="0.25">
      <c r="A1537">
        <v>3003</v>
      </c>
      <c r="B1537" s="3" t="s">
        <v>3003</v>
      </c>
      <c r="C1537" s="3" t="s">
        <v>7113</v>
      </c>
      <c r="D1537" s="6">
        <v>3000</v>
      </c>
      <c r="E1537" s="6">
        <v>3035</v>
      </c>
      <c r="F1537" t="s">
        <v>8219</v>
      </c>
      <c r="G1537" t="s">
        <v>8224</v>
      </c>
      <c r="H1537" t="s">
        <v>8246</v>
      </c>
      <c r="I1537">
        <v>1456811940</v>
      </c>
      <c r="J1537">
        <v>1454098976</v>
      </c>
      <c r="K1537" t="b">
        <v>0</v>
      </c>
      <c r="L1537">
        <v>17</v>
      </c>
      <c r="M1537" t="b">
        <v>1</v>
      </c>
      <c r="N1537" t="s">
        <v>8303</v>
      </c>
      <c r="O1537" s="9">
        <f>+E1537/D1537*100</f>
        <v>101.16666666666667</v>
      </c>
      <c r="P1537" s="11">
        <f>AVERAGE(E1537/L1537)</f>
        <v>178.52941176470588</v>
      </c>
      <c r="Q1537" t="str">
        <f>LEFT(N1537,SEARCH("/",N1537,1)-1)</f>
        <v>theater</v>
      </c>
      <c r="R1537" t="str">
        <f>RIGHT(N1537,LEN(N1537)-SEARCH("/",N1537,1))</f>
        <v>spaces</v>
      </c>
      <c r="S1537" s="14">
        <f>INT((((J1537/60)/60)/24)+DATE(1970,1,1))</f>
        <v>42398</v>
      </c>
      <c r="T1537" s="14">
        <f>INT((((I1537/60)/60)/24)+DATE(1970,1,1))</f>
        <v>42430</v>
      </c>
    </row>
    <row r="1538" spans="1:20" ht="30" x14ac:dyDescent="0.25">
      <c r="A1538">
        <v>2789</v>
      </c>
      <c r="B1538" s="3" t="s">
        <v>2789</v>
      </c>
      <c r="C1538" s="3" t="s">
        <v>6899</v>
      </c>
      <c r="D1538" s="6">
        <v>3000</v>
      </c>
      <c r="E1538" s="6">
        <v>3035</v>
      </c>
      <c r="F1538" t="s">
        <v>8219</v>
      </c>
      <c r="G1538" t="s">
        <v>8224</v>
      </c>
      <c r="H1538" t="s">
        <v>8246</v>
      </c>
      <c r="I1538">
        <v>1426132800</v>
      </c>
      <c r="J1538">
        <v>1424477934</v>
      </c>
      <c r="K1538" t="b">
        <v>0</v>
      </c>
      <c r="L1538">
        <v>24</v>
      </c>
      <c r="M1538" t="b">
        <v>1</v>
      </c>
      <c r="N1538" t="s">
        <v>8271</v>
      </c>
      <c r="O1538" s="9">
        <f>+E1538/D1538*100</f>
        <v>101.16666666666667</v>
      </c>
      <c r="P1538" s="11">
        <f>AVERAGE(E1538/L1538)</f>
        <v>126.45833333333333</v>
      </c>
      <c r="Q1538" t="str">
        <f>LEFT(N1538,SEARCH("/",N1538,1)-1)</f>
        <v>theater</v>
      </c>
      <c r="R1538" t="str">
        <f>RIGHT(N1538,LEN(N1538)-SEARCH("/",N1538,1))</f>
        <v>plays</v>
      </c>
      <c r="S1538" s="14">
        <f>INT((((J1538/60)/60)/24)+DATE(1970,1,1))</f>
        <v>42056</v>
      </c>
      <c r="T1538" s="14">
        <f>INT((((I1538/60)/60)/24)+DATE(1970,1,1))</f>
        <v>42075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8303</v>
      </c>
      <c r="O1539" s="9">
        <f>+E1539/D1539*100</f>
        <v>101.16666666666667</v>
      </c>
      <c r="P1539" s="11">
        <f>AVERAGE(E1539/L1539)</f>
        <v>116.73076923076923</v>
      </c>
      <c r="Q1539" t="str">
        <f>LEFT(N1539,SEARCH("/",N1539,1)-1)</f>
        <v>theater</v>
      </c>
      <c r="R1539" t="str">
        <f>RIGHT(N1539,LEN(N1539)-SEARCH("/",N1539,1))</f>
        <v>spaces</v>
      </c>
      <c r="S1539" s="14">
        <f>INT((((J1539/60)/60)/24)+DATE(1970,1,1))</f>
        <v>42360</v>
      </c>
      <c r="T1539" s="14">
        <f>INT((((I1539/60)/60)/24)+DATE(1970,1,1))</f>
        <v>42390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9">
        <f>+E1540/D1540*100</f>
        <v>101.13333333333334</v>
      </c>
      <c r="P1540" s="11">
        <f>AVERAGE(E1540/L1540)</f>
        <v>131.91304347826087</v>
      </c>
      <c r="Q1540" t="str">
        <f>LEFT(N1540,SEARCH("/",N1540,1)-1)</f>
        <v>theater</v>
      </c>
      <c r="R1540" t="str">
        <f>RIGHT(N1540,LEN(N1540)-SEARCH("/",N1540,1))</f>
        <v>plays</v>
      </c>
      <c r="S1540" s="14">
        <f>INT((((J1540/60)/60)/24)+DATE(1970,1,1))</f>
        <v>41862</v>
      </c>
      <c r="T1540" s="14">
        <f>INT((((I1540/60)/60)/24)+DATE(1970,1,1))</f>
        <v>41876</v>
      </c>
    </row>
    <row r="1541" spans="1:20" ht="60" x14ac:dyDescent="0.25">
      <c r="A1541">
        <v>3437</v>
      </c>
      <c r="B1541" s="3" t="s">
        <v>3436</v>
      </c>
      <c r="C1541" s="3" t="s">
        <v>7547</v>
      </c>
      <c r="D1541" s="6">
        <v>3000</v>
      </c>
      <c r="E1541" s="6">
        <v>3030</v>
      </c>
      <c r="F1541" t="s">
        <v>8219</v>
      </c>
      <c r="G1541" t="s">
        <v>8224</v>
      </c>
      <c r="H1541" t="s">
        <v>8246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8271</v>
      </c>
      <c r="O1541" s="9">
        <f>+E1541/D1541*100</f>
        <v>101</v>
      </c>
      <c r="P1541" s="11">
        <f>AVERAGE(E1541/L1541)</f>
        <v>84.166666666666671</v>
      </c>
      <c r="Q1541" t="str">
        <f>LEFT(N1541,SEARCH("/",N1541,1)-1)</f>
        <v>theater</v>
      </c>
      <c r="R1541" t="str">
        <f>RIGHT(N1541,LEN(N1541)-SEARCH("/",N1541,1))</f>
        <v>plays</v>
      </c>
      <c r="S1541" s="14">
        <f>INT((((J1541/60)/60)/24)+DATE(1970,1,1))</f>
        <v>42205</v>
      </c>
      <c r="T1541" s="14">
        <f>INT((((I1541/60)/60)/24)+DATE(1970,1,1))</f>
        <v>42235</v>
      </c>
    </row>
    <row r="1542" spans="1:20" x14ac:dyDescent="0.25">
      <c r="A1542">
        <v>3467</v>
      </c>
      <c r="B1542" s="3" t="s">
        <v>3466</v>
      </c>
      <c r="C1542" s="3" t="s">
        <v>7577</v>
      </c>
      <c r="D1542" s="6">
        <v>3000</v>
      </c>
      <c r="E1542" s="6">
        <v>3030</v>
      </c>
      <c r="F1542" t="s">
        <v>8219</v>
      </c>
      <c r="G1542" t="s">
        <v>8224</v>
      </c>
      <c r="H1542" t="s">
        <v>8246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8271</v>
      </c>
      <c r="O1542" s="9">
        <f>+E1542/D1542*100</f>
        <v>101</v>
      </c>
      <c r="P1542" s="11">
        <f>AVERAGE(E1542/L1542)</f>
        <v>64.468085106382972</v>
      </c>
      <c r="Q1542" t="str">
        <f>LEFT(N1542,SEARCH("/",N1542,1)-1)</f>
        <v>theater</v>
      </c>
      <c r="R1542" t="str">
        <f>RIGHT(N1542,LEN(N1542)-SEARCH("/",N1542,1))</f>
        <v>plays</v>
      </c>
      <c r="S1542" s="14">
        <f>INT((((J1542/60)/60)/24)+DATE(1970,1,1))</f>
        <v>42053</v>
      </c>
      <c r="T1542" s="14">
        <f>INT((((I1542/60)/60)/24)+DATE(1970,1,1))</f>
        <v>42083</v>
      </c>
    </row>
    <row r="1543" spans="1:20" ht="60" x14ac:dyDescent="0.25">
      <c r="A1543">
        <v>210</v>
      </c>
      <c r="B1543" s="3" t="s">
        <v>212</v>
      </c>
      <c r="C1543" s="3" t="s">
        <v>4320</v>
      </c>
      <c r="D1543" s="6">
        <v>12000</v>
      </c>
      <c r="E1543" s="6">
        <v>3030</v>
      </c>
      <c r="F1543" t="s">
        <v>8221</v>
      </c>
      <c r="G1543" t="s">
        <v>8224</v>
      </c>
      <c r="H1543" t="s">
        <v>8246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8268</v>
      </c>
      <c r="O1543" s="9">
        <f>+E1543/D1543*100</f>
        <v>25.25</v>
      </c>
      <c r="P1543" s="11">
        <f>AVERAGE(E1543/L1543)</f>
        <v>91.818181818181813</v>
      </c>
      <c r="Q1543" t="str">
        <f>LEFT(N1543,SEARCH("/",N1543,1)-1)</f>
        <v>film &amp; video</v>
      </c>
      <c r="R1543" t="str">
        <f>RIGHT(N1543,LEN(N1543)-SEARCH("/",N1543,1))</f>
        <v>drama</v>
      </c>
      <c r="S1543" s="14">
        <f>INT((((J1543/60)/60)/24)+DATE(1970,1,1))</f>
        <v>42249</v>
      </c>
      <c r="T1543" s="14">
        <f>INT((((I1543/60)/60)/24)+DATE(1970,1,1))</f>
        <v>42278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9">
        <f>+E1544/D1544*100</f>
        <v>100.85533333333332</v>
      </c>
      <c r="P1544" s="11">
        <f>AVERAGE(E1544/L1544)</f>
        <v>63.03458333333333</v>
      </c>
      <c r="Q1544" t="str">
        <f>LEFT(N1544,SEARCH("/",N1544,1)-1)</f>
        <v>music</v>
      </c>
      <c r="R1544" t="str">
        <f>RIGHT(N1544,LEN(N1544)-SEARCH("/",N1544,1))</f>
        <v>rock</v>
      </c>
      <c r="S1544" s="14">
        <f>INT((((J1544/60)/60)/24)+DATE(1970,1,1))</f>
        <v>40978</v>
      </c>
      <c r="T1544" s="14">
        <f>INT((((I1544/60)/60)/24)+DATE(1970,1,1))</f>
        <v>41038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9">
        <f>+E1545/D1545*100</f>
        <v>120.88000000000001</v>
      </c>
      <c r="P1545" s="11">
        <f>AVERAGE(E1545/L1545)</f>
        <v>79.526315789473685</v>
      </c>
      <c r="Q1545" t="str">
        <f>LEFT(N1545,SEARCH("/",N1545,1)-1)</f>
        <v>music</v>
      </c>
      <c r="R1545" t="str">
        <f>RIGHT(N1545,LEN(N1545)-SEARCH("/",N1545,1))</f>
        <v>rock</v>
      </c>
      <c r="S1545" s="14">
        <f>INT((((J1545/60)/60)/24)+DATE(1970,1,1))</f>
        <v>42094</v>
      </c>
      <c r="T1545" s="14">
        <f>INT((((I1545/60)/60)/24)+DATE(1970,1,1))</f>
        <v>42115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8273</v>
      </c>
      <c r="O1546" s="9">
        <f>+E1546/D1546*100</f>
        <v>100.56666666666668</v>
      </c>
      <c r="P1546" s="11">
        <f>AVERAGE(E1546/L1546)</f>
        <v>143.66666666666666</v>
      </c>
      <c r="Q1546" t="str">
        <f>LEFT(N1546,SEARCH("/",N1546,1)-1)</f>
        <v>technology</v>
      </c>
      <c r="R1546" t="str">
        <f>RIGHT(N1546,LEN(N1546)-SEARCH("/",N1546,1))</f>
        <v>wearables</v>
      </c>
      <c r="S1546" s="14">
        <f>INT((((J1546/60)/60)/24)+DATE(1970,1,1))</f>
        <v>42209</v>
      </c>
      <c r="T1546" s="14">
        <f>INT((((I1546/60)/60)/24)+DATE(1970,1,1))</f>
        <v>42239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8271</v>
      </c>
      <c r="O1547" s="9">
        <f>+E1547/D1547*100</f>
        <v>100.56666666666668</v>
      </c>
      <c r="P1547" s="11">
        <f>AVERAGE(E1547/L1547)</f>
        <v>88.735294117647058</v>
      </c>
      <c r="Q1547" t="str">
        <f>LEFT(N1547,SEARCH("/",N1547,1)-1)</f>
        <v>theater</v>
      </c>
      <c r="R1547" t="str">
        <f>RIGHT(N1547,LEN(N1547)-SEARCH("/",N1547,1))</f>
        <v>plays</v>
      </c>
      <c r="S1547" s="14">
        <f>INT((((J1547/60)/60)/24)+DATE(1970,1,1))</f>
        <v>42754</v>
      </c>
      <c r="T1547" s="14">
        <f>INT((((I1547/60)/60)/24)+DATE(1970,1,1))</f>
        <v>42782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9">
        <f>+E1548/D1548*100</f>
        <v>107.70464285714286</v>
      </c>
      <c r="P1548" s="11">
        <f>AVERAGE(E1548/L1548)</f>
        <v>86.163714285714292</v>
      </c>
      <c r="Q1548" t="str">
        <f>LEFT(N1548,SEARCH("/",N1548,1)-1)</f>
        <v>film &amp; video</v>
      </c>
      <c r="R1548" t="str">
        <f>RIGHT(N1548,LEN(N1548)-SEARCH("/",N1548,1))</f>
        <v>documentary</v>
      </c>
      <c r="S1548" s="14">
        <f>INT((((J1548/60)/60)/24)+DATE(1970,1,1))</f>
        <v>40638</v>
      </c>
      <c r="T1548" s="14">
        <f>INT((((I1548/60)/60)/24)+DATE(1970,1,1))</f>
        <v>40672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8265</v>
      </c>
      <c r="O1549" s="9">
        <f>+E1549/D1549*100</f>
        <v>100.49999999999999</v>
      </c>
      <c r="P1549" s="11">
        <f>AVERAGE(E1549/L1549)</f>
        <v>158.68421052631578</v>
      </c>
      <c r="Q1549" t="str">
        <f>LEFT(N1549,SEARCH("/",N1549,1)-1)</f>
        <v>film &amp; video</v>
      </c>
      <c r="R1549" t="str">
        <f>RIGHT(N1549,LEN(N1549)-SEARCH("/",N1549,1))</f>
        <v>television</v>
      </c>
      <c r="S1549" s="14">
        <f>INT((((J1549/60)/60)/24)+DATE(1970,1,1))</f>
        <v>41780</v>
      </c>
      <c r="T1549" s="14">
        <f>INT((((I1549/60)/60)/24)+DATE(1970,1,1))</f>
        <v>41815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8305</v>
      </c>
      <c r="O1550" s="9">
        <f>+E1550/D1550*100</f>
        <v>150.75</v>
      </c>
      <c r="P1550" s="11">
        <f>AVERAGE(E1550/L1550)</f>
        <v>100.5</v>
      </c>
      <c r="Q1550" t="str">
        <f>LEFT(N1550,SEARCH("/",N1550,1)-1)</f>
        <v>theater</v>
      </c>
      <c r="R1550" t="str">
        <f>RIGHT(N1550,LEN(N1550)-SEARCH("/",N1550,1))</f>
        <v>musical</v>
      </c>
      <c r="S1550" s="14">
        <f>INT((((J1550/60)/60)/24)+DATE(1970,1,1))</f>
        <v>42548</v>
      </c>
      <c r="T1550" s="14">
        <f>INT((((I1550/60)/60)/24)+DATE(1970,1,1))</f>
        <v>42584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9">
        <f>+E1551/D1551*100</f>
        <v>100.46666666666665</v>
      </c>
      <c r="P1551" s="11">
        <f>AVERAGE(E1551/L1551)</f>
        <v>107.64285714285714</v>
      </c>
      <c r="Q1551" t="str">
        <f>LEFT(N1551,SEARCH("/",N1551,1)-1)</f>
        <v>technology</v>
      </c>
      <c r="R1551" t="str">
        <f>RIGHT(N1551,LEN(N1551)-SEARCH("/",N1551,1))</f>
        <v>wearables</v>
      </c>
      <c r="S1551" s="14">
        <f>INT((((J1551/60)/60)/24)+DATE(1970,1,1))</f>
        <v>42675</v>
      </c>
      <c r="T1551" s="14">
        <f>INT((((I1551/60)/60)/24)+DATE(1970,1,1))</f>
        <v>42705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9">
        <f>+E1552/D1552*100</f>
        <v>120.48</v>
      </c>
      <c r="P1552" s="11">
        <f>AVERAGE(E1552/L1552)</f>
        <v>17.822485207100591</v>
      </c>
      <c r="Q1552" t="str">
        <f>LEFT(N1552,SEARCH("/",N1552,1)-1)</f>
        <v>publishing</v>
      </c>
      <c r="R1552" t="str">
        <f>RIGHT(N1552,LEN(N1552)-SEARCH("/",N1552,1))</f>
        <v>nonfiction</v>
      </c>
      <c r="S1552" s="14">
        <f>INT((((J1552/60)/60)/24)+DATE(1970,1,1))</f>
        <v>41598</v>
      </c>
      <c r="T1552" s="14">
        <f>INT((((I1552/60)/60)/24)+DATE(1970,1,1))</f>
        <v>41628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9">
        <f>+E1553/D1553*100</f>
        <v>120.4004</v>
      </c>
      <c r="P1553" s="11">
        <f>AVERAGE(E1553/L1553)</f>
        <v>48.54854838709678</v>
      </c>
      <c r="Q1553" t="str">
        <f>LEFT(N1553,SEARCH("/",N1553,1)-1)</f>
        <v>music</v>
      </c>
      <c r="R1553" t="str">
        <f>RIGHT(N1553,LEN(N1553)-SEARCH("/",N1553,1))</f>
        <v>indie rock</v>
      </c>
      <c r="S1553" s="14">
        <f>INT((((J1553/60)/60)/24)+DATE(1970,1,1))</f>
        <v>41453</v>
      </c>
      <c r="T1553" s="14">
        <f>INT((((I1553/60)/60)/24)+DATE(1970,1,1))</f>
        <v>41488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9">
        <f>+E1554/D1554*100</f>
        <v>153.31632653061226</v>
      </c>
      <c r="P1554" s="11">
        <f>AVERAGE(E1554/L1554)</f>
        <v>143.0952380952381</v>
      </c>
      <c r="Q1554" t="str">
        <f>LEFT(N1554,SEARCH("/",N1554,1)-1)</f>
        <v>theater</v>
      </c>
      <c r="R1554" t="str">
        <f>RIGHT(N1554,LEN(N1554)-SEARCH("/",N1554,1))</f>
        <v>plays</v>
      </c>
      <c r="S1554" s="14">
        <f>INT((((J1554/60)/60)/24)+DATE(1970,1,1))</f>
        <v>42429</v>
      </c>
      <c r="T1554" s="14">
        <f>INT((((I1554/60)/60)/24)+DATE(1970,1,1))</f>
        <v>42459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9">
        <f>+E1555/D1555*100</f>
        <v>100.1</v>
      </c>
      <c r="P1555" s="11">
        <f>AVERAGE(E1555/L1555)</f>
        <v>143</v>
      </c>
      <c r="Q1555" t="str">
        <f>LEFT(N1555,SEARCH("/",N1555,1)-1)</f>
        <v>music</v>
      </c>
      <c r="R1555" t="str">
        <f>RIGHT(N1555,LEN(N1555)-SEARCH("/",N1555,1))</f>
        <v>classical music</v>
      </c>
      <c r="S1555" s="14">
        <f>INT((((J1555/60)/60)/24)+DATE(1970,1,1))</f>
        <v>42039</v>
      </c>
      <c r="T1555" s="14">
        <f>INT((((I1555/60)/60)/24)+DATE(1970,1,1))</f>
        <v>42069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9">
        <f>+E1556/D1556*100</f>
        <v>100.06666666666666</v>
      </c>
      <c r="P1556" s="11">
        <f>AVERAGE(E1556/L1556)</f>
        <v>75.05</v>
      </c>
      <c r="Q1556" t="str">
        <f>LEFT(N1556,SEARCH("/",N1556,1)-1)</f>
        <v>music</v>
      </c>
      <c r="R1556" t="str">
        <f>RIGHT(N1556,LEN(N1556)-SEARCH("/",N1556,1))</f>
        <v>rock</v>
      </c>
      <c r="S1556" s="14">
        <f>INT((((J1556/60)/60)/24)+DATE(1970,1,1))</f>
        <v>41626</v>
      </c>
      <c r="T1556" s="14">
        <f>INT((((I1556/60)/60)/24)+DATE(1970,1,1))</f>
        <v>41647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9">
        <f>+E1557/D1557*100</f>
        <v>17.652941176470588</v>
      </c>
      <c r="P1557" s="11">
        <f>AVERAGE(E1557/L1557)</f>
        <v>32.978021978021978</v>
      </c>
      <c r="Q1557" t="str">
        <f>LEFT(N1557,SEARCH("/",N1557,1)-1)</f>
        <v>theater</v>
      </c>
      <c r="R1557" t="str">
        <f>RIGHT(N1557,LEN(N1557)-SEARCH("/",N1557,1))</f>
        <v>plays</v>
      </c>
      <c r="S1557" s="14">
        <f>INT((((J1557/60)/60)/24)+DATE(1970,1,1))</f>
        <v>42436</v>
      </c>
      <c r="T1557" s="14">
        <f>INT((((I1557/60)/60)/24)+DATE(1970,1,1))</f>
        <v>42471</v>
      </c>
    </row>
    <row r="1558" spans="1:20" ht="45" x14ac:dyDescent="0.25">
      <c r="A1558">
        <v>1857</v>
      </c>
      <c r="B1558" s="3" t="s">
        <v>1858</v>
      </c>
      <c r="C1558" s="3" t="s">
        <v>5967</v>
      </c>
      <c r="D1558" s="6">
        <v>3000</v>
      </c>
      <c r="E1558" s="6">
        <v>3000</v>
      </c>
      <c r="F1558" t="s">
        <v>8219</v>
      </c>
      <c r="G1558" t="s">
        <v>8224</v>
      </c>
      <c r="H1558" t="s">
        <v>8246</v>
      </c>
      <c r="I1558">
        <v>1410546413</v>
      </c>
      <c r="J1558">
        <v>1407954413</v>
      </c>
      <c r="K1558" t="b">
        <v>0</v>
      </c>
      <c r="L1558">
        <v>22</v>
      </c>
      <c r="M1558" t="b">
        <v>1</v>
      </c>
      <c r="N1558" t="s">
        <v>8276</v>
      </c>
      <c r="O1558" s="9">
        <f>+E1558/D1558*100</f>
        <v>100</v>
      </c>
      <c r="P1558" s="11">
        <f>AVERAGE(E1558/L1558)</f>
        <v>136.36363636363637</v>
      </c>
      <c r="Q1558" t="str">
        <f>LEFT(N1558,SEARCH("/",N1558,1)-1)</f>
        <v>music</v>
      </c>
      <c r="R1558" t="str">
        <f>RIGHT(N1558,LEN(N1558)-SEARCH("/",N1558,1))</f>
        <v>rock</v>
      </c>
      <c r="S1558" s="14">
        <f>INT((((J1558/60)/60)/24)+DATE(1970,1,1))</f>
        <v>41864</v>
      </c>
      <c r="T1558" s="14">
        <f>INT((((I1558/60)/60)/24)+DATE(1970,1,1))</f>
        <v>41894</v>
      </c>
    </row>
    <row r="1559" spans="1:20" ht="60" x14ac:dyDescent="0.25">
      <c r="A1559">
        <v>2097</v>
      </c>
      <c r="B1559" s="3" t="s">
        <v>2098</v>
      </c>
      <c r="C1559" s="3" t="s">
        <v>6207</v>
      </c>
      <c r="D1559" s="6">
        <v>3000</v>
      </c>
      <c r="E1559" s="6">
        <v>3000</v>
      </c>
      <c r="F1559" t="s">
        <v>8219</v>
      </c>
      <c r="G1559" t="s">
        <v>8224</v>
      </c>
      <c r="H1559" t="s">
        <v>8246</v>
      </c>
      <c r="I1559">
        <v>1322751735</v>
      </c>
      <c r="J1559">
        <v>1317564135</v>
      </c>
      <c r="K1559" t="b">
        <v>0</v>
      </c>
      <c r="L1559">
        <v>38</v>
      </c>
      <c r="M1559" t="b">
        <v>1</v>
      </c>
      <c r="N1559" t="s">
        <v>8279</v>
      </c>
      <c r="O1559" s="9">
        <f>+E1559/D1559*100</f>
        <v>100</v>
      </c>
      <c r="P1559" s="11">
        <f>AVERAGE(E1559/L1559)</f>
        <v>78.94736842105263</v>
      </c>
      <c r="Q1559" t="str">
        <f>LEFT(N1559,SEARCH("/",N1559,1)-1)</f>
        <v>music</v>
      </c>
      <c r="R1559" t="str">
        <f>RIGHT(N1559,LEN(N1559)-SEARCH("/",N1559,1))</f>
        <v>indie rock</v>
      </c>
      <c r="S1559" s="14">
        <f>INT((((J1559/60)/60)/24)+DATE(1970,1,1))</f>
        <v>40818</v>
      </c>
      <c r="T1559" s="14">
        <f>INT((((I1559/60)/60)/24)+DATE(1970,1,1))</f>
        <v>40878</v>
      </c>
    </row>
    <row r="1560" spans="1:20" ht="45" x14ac:dyDescent="0.25">
      <c r="A1560">
        <v>2830</v>
      </c>
      <c r="B1560" s="3" t="s">
        <v>2830</v>
      </c>
      <c r="C1560" s="3" t="s">
        <v>6940</v>
      </c>
      <c r="D1560" s="6">
        <v>3000</v>
      </c>
      <c r="E1560" s="6">
        <v>3000</v>
      </c>
      <c r="F1560" t="s">
        <v>8219</v>
      </c>
      <c r="G1560" t="s">
        <v>8224</v>
      </c>
      <c r="H1560" t="s">
        <v>8246</v>
      </c>
      <c r="I1560">
        <v>1399867140</v>
      </c>
      <c r="J1560">
        <v>1398802148</v>
      </c>
      <c r="K1560" t="b">
        <v>0</v>
      </c>
      <c r="L1560">
        <v>11</v>
      </c>
      <c r="M1560" t="b">
        <v>1</v>
      </c>
      <c r="N1560" t="s">
        <v>8271</v>
      </c>
      <c r="O1560" s="9">
        <f>+E1560/D1560*100</f>
        <v>100</v>
      </c>
      <c r="P1560" s="11">
        <f>AVERAGE(E1560/L1560)</f>
        <v>272.72727272727275</v>
      </c>
      <c r="Q1560" t="str">
        <f>LEFT(N1560,SEARCH("/",N1560,1)-1)</f>
        <v>theater</v>
      </c>
      <c r="R1560" t="str">
        <f>RIGHT(N1560,LEN(N1560)-SEARCH("/",N1560,1))</f>
        <v>plays</v>
      </c>
      <c r="S1560" s="14">
        <f>INT((((J1560/60)/60)/24)+DATE(1970,1,1))</f>
        <v>41758</v>
      </c>
      <c r="T1560" s="14">
        <f>INT((((I1560/60)/60)/24)+DATE(1970,1,1))</f>
        <v>41771</v>
      </c>
    </row>
    <row r="1561" spans="1:20" ht="45" x14ac:dyDescent="0.25">
      <c r="A1561">
        <v>3375</v>
      </c>
      <c r="B1561" s="3" t="s">
        <v>3374</v>
      </c>
      <c r="C1561" s="3" t="s">
        <v>7485</v>
      </c>
      <c r="D1561" s="6">
        <v>3000</v>
      </c>
      <c r="E1561" s="6">
        <v>3000</v>
      </c>
      <c r="F1561" t="s">
        <v>8219</v>
      </c>
      <c r="G1561" t="s">
        <v>8225</v>
      </c>
      <c r="H1561" t="s">
        <v>8247</v>
      </c>
      <c r="I1561">
        <v>1400423973</v>
      </c>
      <c r="J1561">
        <v>1399387173</v>
      </c>
      <c r="K1561" t="b">
        <v>0</v>
      </c>
      <c r="L1561">
        <v>17</v>
      </c>
      <c r="M1561" t="b">
        <v>1</v>
      </c>
      <c r="N1561" t="s">
        <v>8271</v>
      </c>
      <c r="O1561" s="9">
        <f>+E1561/D1561*100</f>
        <v>100</v>
      </c>
      <c r="P1561" s="11">
        <f>AVERAGE(E1561/L1561)</f>
        <v>176.47058823529412</v>
      </c>
      <c r="Q1561" t="str">
        <f>LEFT(N1561,SEARCH("/",N1561,1)-1)</f>
        <v>theater</v>
      </c>
      <c r="R1561" t="str">
        <f>RIGHT(N1561,LEN(N1561)-SEARCH("/",N1561,1))</f>
        <v>plays</v>
      </c>
      <c r="S1561" s="14">
        <f>INT((((J1561/60)/60)/24)+DATE(1970,1,1))</f>
        <v>41765</v>
      </c>
      <c r="T1561" s="14">
        <f>INT((((I1561/60)/60)/24)+DATE(1970,1,1))</f>
        <v>41777</v>
      </c>
    </row>
    <row r="1562" spans="1:20" ht="45" x14ac:dyDescent="0.25">
      <c r="A1562">
        <v>3412</v>
      </c>
      <c r="B1562" s="3" t="s">
        <v>3411</v>
      </c>
      <c r="C1562" s="3" t="s">
        <v>7522</v>
      </c>
      <c r="D1562" s="6">
        <v>3000</v>
      </c>
      <c r="E1562" s="6">
        <v>3000</v>
      </c>
      <c r="F1562" t="s">
        <v>8219</v>
      </c>
      <c r="G1562" t="s">
        <v>8225</v>
      </c>
      <c r="H1562" t="s">
        <v>8247</v>
      </c>
      <c r="I1562">
        <v>1411858862</v>
      </c>
      <c r="J1562">
        <v>1409266862</v>
      </c>
      <c r="K1562" t="b">
        <v>0</v>
      </c>
      <c r="L1562">
        <v>26</v>
      </c>
      <c r="M1562" t="b">
        <v>1</v>
      </c>
      <c r="N1562" t="s">
        <v>8271</v>
      </c>
      <c r="O1562" s="9">
        <f>+E1562/D1562*100</f>
        <v>100</v>
      </c>
      <c r="P1562" s="11">
        <f>AVERAGE(E1562/L1562)</f>
        <v>115.38461538461539</v>
      </c>
      <c r="Q1562" t="str">
        <f>LEFT(N1562,SEARCH("/",N1562,1)-1)</f>
        <v>theater</v>
      </c>
      <c r="R1562" t="str">
        <f>RIGHT(N1562,LEN(N1562)-SEARCH("/",N1562,1))</f>
        <v>plays</v>
      </c>
      <c r="S1562" s="14">
        <f>INT((((J1562/60)/60)/24)+DATE(1970,1,1))</f>
        <v>41879</v>
      </c>
      <c r="T1562" s="14">
        <f>INT((((I1562/60)/60)/24)+DATE(1970,1,1))</f>
        <v>41909</v>
      </c>
    </row>
    <row r="1563" spans="1:20" ht="45" x14ac:dyDescent="0.25">
      <c r="A1563">
        <v>3754</v>
      </c>
      <c r="B1563" s="3" t="s">
        <v>3751</v>
      </c>
      <c r="C1563" s="3" t="s">
        <v>7864</v>
      </c>
      <c r="D1563" s="6">
        <v>2500</v>
      </c>
      <c r="E1563" s="6">
        <v>3000</v>
      </c>
      <c r="F1563" t="s">
        <v>8219</v>
      </c>
      <c r="G1563" t="s">
        <v>8224</v>
      </c>
      <c r="H1563" t="s">
        <v>8246</v>
      </c>
      <c r="I1563">
        <v>1406350740</v>
      </c>
      <c r="J1563">
        <v>1403125737</v>
      </c>
      <c r="K1563" t="b">
        <v>0</v>
      </c>
      <c r="L1563">
        <v>27</v>
      </c>
      <c r="M1563" t="b">
        <v>1</v>
      </c>
      <c r="N1563" t="s">
        <v>8305</v>
      </c>
      <c r="O1563" s="9">
        <f>+E1563/D1563*100</f>
        <v>120</v>
      </c>
      <c r="P1563" s="11">
        <f>AVERAGE(E1563/L1563)</f>
        <v>111.11111111111111</v>
      </c>
      <c r="Q1563" t="str">
        <f>LEFT(N1563,SEARCH("/",N1563,1)-1)</f>
        <v>theater</v>
      </c>
      <c r="R1563" t="str">
        <f>RIGHT(N1563,LEN(N1563)-SEARCH("/",N1563,1))</f>
        <v>musical</v>
      </c>
      <c r="S1563" s="14">
        <f>INT((((J1563/60)/60)/24)+DATE(1970,1,1))</f>
        <v>41808</v>
      </c>
      <c r="T1563" s="14">
        <f>INT((((I1563/60)/60)/24)+DATE(1970,1,1))</f>
        <v>41846</v>
      </c>
    </row>
    <row r="1564" spans="1:20" ht="45" x14ac:dyDescent="0.25">
      <c r="A1564">
        <v>3780</v>
      </c>
      <c r="B1564" s="3" t="s">
        <v>3777</v>
      </c>
      <c r="C1564" s="3" t="s">
        <v>7890</v>
      </c>
      <c r="D1564" s="6">
        <v>2500</v>
      </c>
      <c r="E1564" s="6">
        <v>3000</v>
      </c>
      <c r="F1564" t="s">
        <v>8219</v>
      </c>
      <c r="G1564" t="s">
        <v>8224</v>
      </c>
      <c r="H1564" t="s">
        <v>8246</v>
      </c>
      <c r="I1564">
        <v>1436817960</v>
      </c>
      <c r="J1564">
        <v>1433999785</v>
      </c>
      <c r="K1564" t="b">
        <v>0</v>
      </c>
      <c r="L1564">
        <v>30</v>
      </c>
      <c r="M1564" t="b">
        <v>1</v>
      </c>
      <c r="N1564" t="s">
        <v>8305</v>
      </c>
      <c r="O1564" s="9">
        <f>+E1564/D1564*100</f>
        <v>120</v>
      </c>
      <c r="P1564" s="11">
        <f>AVERAGE(E1564/L1564)</f>
        <v>100</v>
      </c>
      <c r="Q1564" t="str">
        <f>LEFT(N1564,SEARCH("/",N1564,1)-1)</f>
        <v>theater</v>
      </c>
      <c r="R1564" t="str">
        <f>RIGHT(N1564,LEN(N1564)-SEARCH("/",N1564,1))</f>
        <v>musical</v>
      </c>
      <c r="S1564" s="14">
        <f>INT((((J1564/60)/60)/24)+DATE(1970,1,1))</f>
        <v>42166</v>
      </c>
      <c r="T1564" s="14">
        <f>INT((((I1564/60)/60)/24)+DATE(1970,1,1))</f>
        <v>42198</v>
      </c>
    </row>
    <row r="1565" spans="1:20" ht="45" x14ac:dyDescent="0.25">
      <c r="A1565">
        <v>3623</v>
      </c>
      <c r="B1565" s="3" t="s">
        <v>3621</v>
      </c>
      <c r="C1565" s="3" t="s">
        <v>7733</v>
      </c>
      <c r="D1565" s="6">
        <v>2500</v>
      </c>
      <c r="E1565" s="6">
        <v>3000</v>
      </c>
      <c r="F1565" t="s">
        <v>8219</v>
      </c>
      <c r="G1565" t="s">
        <v>8224</v>
      </c>
      <c r="H1565" t="s">
        <v>8246</v>
      </c>
      <c r="I1565">
        <v>1406358000</v>
      </c>
      <c r="J1565">
        <v>1404841270</v>
      </c>
      <c r="K1565" t="b">
        <v>0</v>
      </c>
      <c r="L1565">
        <v>34</v>
      </c>
      <c r="M1565" t="b">
        <v>1</v>
      </c>
      <c r="N1565" t="s">
        <v>8271</v>
      </c>
      <c r="O1565" s="9">
        <f>+E1565/D1565*100</f>
        <v>120</v>
      </c>
      <c r="P1565" s="11">
        <f>AVERAGE(E1565/L1565)</f>
        <v>88.235294117647058</v>
      </c>
      <c r="Q1565" t="str">
        <f>LEFT(N1565,SEARCH("/",N1565,1)-1)</f>
        <v>theater</v>
      </c>
      <c r="R1565" t="str">
        <f>RIGHT(N1565,LEN(N1565)-SEARCH("/",N1565,1))</f>
        <v>plays</v>
      </c>
      <c r="S1565" s="14">
        <f>INT((((J1565/60)/60)/24)+DATE(1970,1,1))</f>
        <v>41828</v>
      </c>
      <c r="T1565" s="14">
        <f>INT((((I1565/60)/60)/24)+DATE(1970,1,1))</f>
        <v>41846</v>
      </c>
    </row>
    <row r="1566" spans="1:20" ht="45" x14ac:dyDescent="0.25">
      <c r="A1566">
        <v>166</v>
      </c>
      <c r="B1566" s="3" t="s">
        <v>168</v>
      </c>
      <c r="C1566" s="3" t="s">
        <v>4276</v>
      </c>
      <c r="D1566" s="6">
        <v>5000</v>
      </c>
      <c r="E1566" s="6">
        <v>3000</v>
      </c>
      <c r="F1566" t="s">
        <v>8221</v>
      </c>
      <c r="G1566" t="s">
        <v>8224</v>
      </c>
      <c r="H1566" t="s">
        <v>8246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8268</v>
      </c>
      <c r="O1566" s="9">
        <f>+E1566/D1566*100</f>
        <v>60</v>
      </c>
      <c r="P1566" s="11">
        <f>AVERAGE(E1566/L1566)</f>
        <v>3000</v>
      </c>
      <c r="Q1566" t="str">
        <f>LEFT(N1566,SEARCH("/",N1566,1)-1)</f>
        <v>film &amp; video</v>
      </c>
      <c r="R1566" t="str">
        <f>RIGHT(N1566,LEN(N1566)-SEARCH("/",N1566,1))</f>
        <v>drama</v>
      </c>
      <c r="S1566" s="14">
        <f>INT((((J1566/60)/60)/24)+DATE(1970,1,1))</f>
        <v>42721</v>
      </c>
      <c r="T1566" s="14">
        <f>INT((((I1566/60)/60)/24)+DATE(1970,1,1))</f>
        <v>42751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9">
        <f>+E1567/D1567*100</f>
        <v>4.5985132395404564</v>
      </c>
      <c r="P1567" s="11">
        <f>AVERAGE(E1567/L1567)</f>
        <v>136.09090909090909</v>
      </c>
      <c r="Q1567" t="str">
        <f>LEFT(N1567,SEARCH("/",N1567,1)-1)</f>
        <v>film &amp; video</v>
      </c>
      <c r="R1567" t="str">
        <f>RIGHT(N1567,LEN(N1567)-SEARCH("/",N1567,1))</f>
        <v>animation</v>
      </c>
      <c r="S1567" s="14">
        <f>INT((((J1567/60)/60)/24)+DATE(1970,1,1))</f>
        <v>40858</v>
      </c>
      <c r="T1567" s="14">
        <f>INT((((I1567/60)/60)/24)+DATE(1970,1,1))</f>
        <v>40900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9">
        <f>+E1568/D1568*100</f>
        <v>37.412500000000001</v>
      </c>
      <c r="P1568" s="11">
        <f>AVERAGE(E1568/L1568)</f>
        <v>83.138888888888886</v>
      </c>
      <c r="Q1568" t="str">
        <f>LEFT(N1568,SEARCH("/",N1568,1)-1)</f>
        <v>theater</v>
      </c>
      <c r="R1568" t="str">
        <f>RIGHT(N1568,LEN(N1568)-SEARCH("/",N1568,1))</f>
        <v>plays</v>
      </c>
      <c r="S1568" s="14">
        <f>INT((((J1568/60)/60)/24)+DATE(1970,1,1))</f>
        <v>41939</v>
      </c>
      <c r="T1568" s="14">
        <f>INT((((I1568/60)/60)/24)+DATE(1970,1,1))</f>
        <v>41969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9">
        <f>+E1569/D1569*100</f>
        <v>119.6</v>
      </c>
      <c r="P1569" s="11">
        <f>AVERAGE(E1569/L1569)</f>
        <v>30.202020202020201</v>
      </c>
      <c r="Q1569" t="str">
        <f>LEFT(N1569,SEARCH("/",N1569,1)-1)</f>
        <v>games</v>
      </c>
      <c r="R1569" t="str">
        <f>RIGHT(N1569,LEN(N1569)-SEARCH("/",N1569,1))</f>
        <v>tabletop games</v>
      </c>
      <c r="S1569" s="14">
        <f>INT((((J1569/60)/60)/24)+DATE(1970,1,1))</f>
        <v>41663</v>
      </c>
      <c r="T1569" s="14">
        <f>INT((((I1569/60)/60)/24)+DATE(1970,1,1))</f>
        <v>41693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9">
        <f>+E1570/D1570*100</f>
        <v>4.9516666666666671</v>
      </c>
      <c r="P1570" s="11">
        <f>AVERAGE(E1570/L1570)</f>
        <v>80.297297297297291</v>
      </c>
      <c r="Q1570" t="str">
        <f>LEFT(N1570,SEARCH("/",N1570,1)-1)</f>
        <v>games</v>
      </c>
      <c r="R1570" t="str">
        <f>RIGHT(N1570,LEN(N1570)-SEARCH("/",N1570,1))</f>
        <v>video games</v>
      </c>
      <c r="S1570" s="14">
        <f>INT((((J1570/60)/60)/24)+DATE(1970,1,1))</f>
        <v>41771</v>
      </c>
      <c r="T1570" s="14">
        <f>INT((((I1570/60)/60)/24)+DATE(1970,1,1))</f>
        <v>41801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9">
        <f>+E1571/D1571*100</f>
        <v>59.3</v>
      </c>
      <c r="P1571" s="11">
        <f>AVERAGE(E1571/L1571)</f>
        <v>70.595238095238102</v>
      </c>
      <c r="Q1571" t="str">
        <f>LEFT(N1571,SEARCH("/",N1571,1)-1)</f>
        <v>technology</v>
      </c>
      <c r="R1571" t="str">
        <f>RIGHT(N1571,LEN(N1571)-SEARCH("/",N1571,1))</f>
        <v>gadgets</v>
      </c>
      <c r="S1571" s="14">
        <f>INT((((J1571/60)/60)/24)+DATE(1970,1,1))</f>
        <v>42129</v>
      </c>
      <c r="T1571" s="14">
        <f>INT((((I1571/60)/60)/24)+DATE(1970,1,1))</f>
        <v>42159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9">
        <f>+E1572/D1572*100</f>
        <v>29.6029602960296</v>
      </c>
      <c r="P1572" s="11">
        <f>AVERAGE(E1572/L1572)</f>
        <v>134.54545454545453</v>
      </c>
      <c r="Q1572" t="str">
        <f>LEFT(N1572,SEARCH("/",N1572,1)-1)</f>
        <v>technology</v>
      </c>
      <c r="R1572" t="str">
        <f>RIGHT(N1572,LEN(N1572)-SEARCH("/",N1572,1))</f>
        <v>wearables</v>
      </c>
      <c r="S1572" s="14">
        <f>INT((((J1572/60)/60)/24)+DATE(1970,1,1))</f>
        <v>42325</v>
      </c>
      <c r="T1572" s="14">
        <f>INT((((I1572/60)/60)/24)+DATE(1970,1,1))</f>
        <v>42355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9">
        <f>+E1573/D1573*100</f>
        <v>101.86206896551724</v>
      </c>
      <c r="P1573" s="11">
        <f>AVERAGE(E1573/L1573)</f>
        <v>44.757575757575758</v>
      </c>
      <c r="Q1573" t="str">
        <f>LEFT(N1573,SEARCH("/",N1573,1)-1)</f>
        <v>theater</v>
      </c>
      <c r="R1573" t="str">
        <f>RIGHT(N1573,LEN(N1573)-SEARCH("/",N1573,1))</f>
        <v>plays</v>
      </c>
      <c r="S1573" s="14">
        <f>INT((((J1573/60)/60)/24)+DATE(1970,1,1))</f>
        <v>42193</v>
      </c>
      <c r="T1573" s="14">
        <f>INT((((I1573/60)/60)/24)+DATE(1970,1,1))</f>
        <v>42223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9">
        <f>+E1574/D1574*100</f>
        <v>117.83999999999999</v>
      </c>
      <c r="P1574" s="11">
        <f>AVERAGE(E1574/L1574)</f>
        <v>39.810810810810814</v>
      </c>
      <c r="Q1574" t="str">
        <f>LEFT(N1574,SEARCH("/",N1574,1)-1)</f>
        <v>theater</v>
      </c>
      <c r="R1574" t="str">
        <f>RIGHT(N1574,LEN(N1574)-SEARCH("/",N1574,1))</f>
        <v>plays</v>
      </c>
      <c r="S1574" s="14">
        <f>INT((((J1574/60)/60)/24)+DATE(1970,1,1))</f>
        <v>41815</v>
      </c>
      <c r="T1574" s="14">
        <f>INT((((I1574/60)/60)/24)+DATE(1970,1,1))</f>
        <v>41829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9">
        <f>+E1575/D1575*100</f>
        <v>109.07407407407408</v>
      </c>
      <c r="P1575" s="11">
        <f>AVERAGE(E1575/L1575)</f>
        <v>89.242424242424249</v>
      </c>
      <c r="Q1575" t="str">
        <f>LEFT(N1575,SEARCH("/",N1575,1)-1)</f>
        <v>photography</v>
      </c>
      <c r="R1575" t="str">
        <f>RIGHT(N1575,LEN(N1575)-SEARCH("/",N1575,1))</f>
        <v>photobooks</v>
      </c>
      <c r="S1575" s="14">
        <f>INT((((J1575/60)/60)/24)+DATE(1970,1,1))</f>
        <v>42419</v>
      </c>
      <c r="T1575" s="14">
        <f>INT((((I1575/60)/60)/24)+DATE(1970,1,1))</f>
        <v>42449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9">
        <f>+E1576/D1576*100</f>
        <v>117.39999999999999</v>
      </c>
      <c r="P1576" s="11">
        <f>AVERAGE(E1576/L1576)</f>
        <v>57.549019607843135</v>
      </c>
      <c r="Q1576" t="str">
        <f>LEFT(N1576,SEARCH("/",N1576,1)-1)</f>
        <v>theater</v>
      </c>
      <c r="R1576" t="str">
        <f>RIGHT(N1576,LEN(N1576)-SEARCH("/",N1576,1))</f>
        <v>plays</v>
      </c>
      <c r="S1576" s="14">
        <f>INT((((J1576/60)/60)/24)+DATE(1970,1,1))</f>
        <v>41781</v>
      </c>
      <c r="T1576" s="14">
        <f>INT((((I1576/60)/60)/24)+DATE(1970,1,1))</f>
        <v>41811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9">
        <f>+E1577/D1577*100</f>
        <v>146.6</v>
      </c>
      <c r="P1577" s="11">
        <f>AVERAGE(E1577/L1577)</f>
        <v>91.625</v>
      </c>
      <c r="Q1577" t="str">
        <f>LEFT(N1577,SEARCH("/",N1577,1)-1)</f>
        <v>music</v>
      </c>
      <c r="R1577" t="str">
        <f>RIGHT(N1577,LEN(N1577)-SEARCH("/",N1577,1))</f>
        <v>rock</v>
      </c>
      <c r="S1577" s="14">
        <f>INT((((J1577/60)/60)/24)+DATE(1970,1,1))</f>
        <v>41933</v>
      </c>
      <c r="T1577" s="14">
        <f>INT((((I1577/60)/60)/24)+DATE(1970,1,1))</f>
        <v>41978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9">
        <f>+E1578/D1578*100</f>
        <v>195.37933333333334</v>
      </c>
      <c r="P1578" s="11">
        <f>AVERAGE(E1578/L1578)</f>
        <v>27.3896261682243</v>
      </c>
      <c r="Q1578" t="str">
        <f>LEFT(N1578,SEARCH("/",N1578,1)-1)</f>
        <v>music</v>
      </c>
      <c r="R1578" t="str">
        <f>RIGHT(N1578,LEN(N1578)-SEARCH("/",N1578,1))</f>
        <v>indie rock</v>
      </c>
      <c r="S1578" s="14">
        <f>INT((((J1578/60)/60)/24)+DATE(1970,1,1))</f>
        <v>40456</v>
      </c>
      <c r="T1578" s="14">
        <f>INT((((I1578/60)/60)/24)+DATE(1970,1,1))</f>
        <v>40484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9">
        <f>+E1579/D1579*100</f>
        <v>106.54545454545455</v>
      </c>
      <c r="P1579" s="11">
        <f>AVERAGE(E1579/L1579)</f>
        <v>63.695652173913047</v>
      </c>
      <c r="Q1579" t="str">
        <f>LEFT(N1579,SEARCH("/",N1579,1)-1)</f>
        <v>theater</v>
      </c>
      <c r="R1579" t="str">
        <f>RIGHT(N1579,LEN(N1579)-SEARCH("/",N1579,1))</f>
        <v>plays</v>
      </c>
      <c r="S1579" s="14">
        <f>INT((((J1579/60)/60)/24)+DATE(1970,1,1))</f>
        <v>42448</v>
      </c>
      <c r="T1579" s="14">
        <f>INT((((I1579/60)/60)/24)+DATE(1970,1,1))</f>
        <v>42466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9">
        <f>+E1580/D1580*100</f>
        <v>292.89999999999998</v>
      </c>
      <c r="P1580" s="11">
        <f>AVERAGE(E1580/L1580)</f>
        <v>36.612499999999997</v>
      </c>
      <c r="Q1580" t="str">
        <f>LEFT(N1580,SEARCH("/",N1580,1)-1)</f>
        <v>film &amp; video</v>
      </c>
      <c r="R1580" t="str">
        <f>RIGHT(N1580,LEN(N1580)-SEARCH("/",N1580,1))</f>
        <v>documentary</v>
      </c>
      <c r="S1580" s="14">
        <f>INT((((J1580/60)/60)/24)+DATE(1970,1,1))</f>
        <v>41333</v>
      </c>
      <c r="T1580" s="14">
        <f>INT((((I1580/60)/60)/24)+DATE(1970,1,1))</f>
        <v>41353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9">
        <f>+E1581/D1581*100</f>
        <v>103.46657233816768</v>
      </c>
      <c r="P1581" s="11">
        <f>AVERAGE(E1581/L1581)</f>
        <v>83.571428571428569</v>
      </c>
      <c r="Q1581" t="str">
        <f>LEFT(N1581,SEARCH("/",N1581,1)-1)</f>
        <v>theater</v>
      </c>
      <c r="R1581" t="str">
        <f>RIGHT(N1581,LEN(N1581)-SEARCH("/",N1581,1))</f>
        <v>plays</v>
      </c>
      <c r="S1581" s="14">
        <f>INT((((J1581/60)/60)/24)+DATE(1970,1,1))</f>
        <v>41792</v>
      </c>
      <c r="T1581" s="14">
        <f>INT((((I1581/60)/60)/24)+DATE(1970,1,1))</f>
        <v>41813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9">
        <f>+E1582/D1582*100</f>
        <v>108.25925925925925</v>
      </c>
      <c r="P1582" s="11">
        <f>AVERAGE(E1582/L1582)</f>
        <v>83.51428571428572</v>
      </c>
      <c r="Q1582" t="str">
        <f>LEFT(N1582,SEARCH("/",N1582,1)-1)</f>
        <v>theater</v>
      </c>
      <c r="R1582" t="str">
        <f>RIGHT(N1582,LEN(N1582)-SEARCH("/",N1582,1))</f>
        <v>plays</v>
      </c>
      <c r="S1582" s="14">
        <f>INT((((J1582/60)/60)/24)+DATE(1970,1,1))</f>
        <v>42268</v>
      </c>
      <c r="T1582" s="14">
        <f>INT((((I1582/60)/60)/24)+DATE(1970,1,1))</f>
        <v>42288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9">
        <f>+E1583/D1583*100</f>
        <v>145.4</v>
      </c>
      <c r="P1583" s="11">
        <f>AVERAGE(E1583/L1583)</f>
        <v>47.672131147540981</v>
      </c>
      <c r="Q1583" t="str">
        <f>LEFT(N1583,SEARCH("/",N1583,1)-1)</f>
        <v>music</v>
      </c>
      <c r="R1583" t="str">
        <f>RIGHT(N1583,LEN(N1583)-SEARCH("/",N1583,1))</f>
        <v>rock</v>
      </c>
      <c r="S1583" s="14">
        <f>INT((((J1583/60)/60)/24)+DATE(1970,1,1))</f>
        <v>40895</v>
      </c>
      <c r="T1583" s="14">
        <f>INT((((I1583/60)/60)/24)+DATE(1970,1,1))</f>
        <v>40925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9">
        <f>+E1584/D1584*100</f>
        <v>1.9259999999999999</v>
      </c>
      <c r="P1584" s="11">
        <f>AVERAGE(E1584/L1584)</f>
        <v>160.5</v>
      </c>
      <c r="Q1584" t="str">
        <f>LEFT(N1584,SEARCH("/",N1584,1)-1)</f>
        <v>technology</v>
      </c>
      <c r="R1584" t="str">
        <f>RIGHT(N1584,LEN(N1584)-SEARCH("/",N1584,1))</f>
        <v>wearables</v>
      </c>
      <c r="S1584" s="14">
        <f>INT((((J1584/60)/60)/24)+DATE(1970,1,1))</f>
        <v>42185</v>
      </c>
      <c r="T1584" s="14">
        <f>INT((((I1584/60)/60)/24)+DATE(1970,1,1))</f>
        <v>42230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9">
        <f>+E1585/D1585*100</f>
        <v>192.33333333333334</v>
      </c>
      <c r="P1585" s="11">
        <f>AVERAGE(E1585/L1585)</f>
        <v>23.647540983606557</v>
      </c>
      <c r="Q1585" t="str">
        <f>LEFT(N1585,SEARCH("/",N1585,1)-1)</f>
        <v>technology</v>
      </c>
      <c r="R1585" t="str">
        <f>RIGHT(N1585,LEN(N1585)-SEARCH("/",N1585,1))</f>
        <v>hardware</v>
      </c>
      <c r="S1585" s="14">
        <f>INT((((J1585/60)/60)/24)+DATE(1970,1,1))</f>
        <v>41737</v>
      </c>
      <c r="T1585" s="14">
        <f>INT((((I1585/60)/60)/24)+DATE(1970,1,1))</f>
        <v>41773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9">
        <f>+E1586/D1586*100</f>
        <v>125.26086956521738</v>
      </c>
      <c r="P1586" s="11">
        <f>AVERAGE(E1586/L1586)</f>
        <v>32.011111111111113</v>
      </c>
      <c r="Q1586" t="str">
        <f>LEFT(N1586,SEARCH("/",N1586,1)-1)</f>
        <v>music</v>
      </c>
      <c r="R1586" t="str">
        <f>RIGHT(N1586,LEN(N1586)-SEARCH("/",N1586,1))</f>
        <v>pop</v>
      </c>
      <c r="S1586" s="14">
        <f>INT((((J1586/60)/60)/24)+DATE(1970,1,1))</f>
        <v>40592</v>
      </c>
      <c r="T1586" s="14">
        <f>INT((((I1586/60)/60)/24)+DATE(1970,1,1))</f>
        <v>40622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9">
        <f>+E1587/D1587*100</f>
        <v>338.70588235294122</v>
      </c>
      <c r="P1587" s="11">
        <f>AVERAGE(E1587/L1587)</f>
        <v>62.586956521739133</v>
      </c>
      <c r="Q1587" t="str">
        <f>LEFT(N1587,SEARCH("/",N1587,1)-1)</f>
        <v>theater</v>
      </c>
      <c r="R1587" t="str">
        <f>RIGHT(N1587,LEN(N1587)-SEARCH("/",N1587,1))</f>
        <v>plays</v>
      </c>
      <c r="S1587" s="14">
        <f>INT((((J1587/60)/60)/24)+DATE(1970,1,1))</f>
        <v>42462</v>
      </c>
      <c r="T1587" s="14">
        <f>INT((((I1587/60)/60)/24)+DATE(1970,1,1))</f>
        <v>42489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9">
        <f>+E1588/D1588*100</f>
        <v>127.82222222222221</v>
      </c>
      <c r="P1588" s="11">
        <f>AVERAGE(E1588/L1588)</f>
        <v>57.52</v>
      </c>
      <c r="Q1588" t="str">
        <f>LEFT(N1588,SEARCH("/",N1588,1)-1)</f>
        <v>theater</v>
      </c>
      <c r="R1588" t="str">
        <f>RIGHT(N1588,LEN(N1588)-SEARCH("/",N1588,1))</f>
        <v>plays</v>
      </c>
      <c r="S1588" s="14">
        <f>INT((((J1588/60)/60)/24)+DATE(1970,1,1))</f>
        <v>42590</v>
      </c>
      <c r="T1588" s="14">
        <f>INT((((I1588/60)/60)/24)+DATE(1970,1,1))</f>
        <v>42620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9">
        <f>+E1589/D1589*100</f>
        <v>19.139999999999997</v>
      </c>
      <c r="P1589" s="11">
        <f>AVERAGE(E1589/L1589)</f>
        <v>358.875</v>
      </c>
      <c r="Q1589" t="str">
        <f>LEFT(N1589,SEARCH("/",N1589,1)-1)</f>
        <v>food</v>
      </c>
      <c r="R1589" t="str">
        <f>RIGHT(N1589,LEN(N1589)-SEARCH("/",N1589,1))</f>
        <v>food trucks</v>
      </c>
      <c r="S1589" s="14">
        <f>INT((((J1589/60)/60)/24)+DATE(1970,1,1))</f>
        <v>42150</v>
      </c>
      <c r="T1589" s="14">
        <f>INT((((I1589/60)/60)/24)+DATE(1970,1,1))</f>
        <v>42181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9">
        <f>+E1590/D1590*100</f>
        <v>287</v>
      </c>
      <c r="P1590" s="11">
        <f>AVERAGE(E1590/L1590)</f>
        <v>58.571428571428569</v>
      </c>
      <c r="Q1590" t="str">
        <f>LEFT(N1590,SEARCH("/",N1590,1)-1)</f>
        <v>theater</v>
      </c>
      <c r="R1590" t="str">
        <f>RIGHT(N1590,LEN(N1590)-SEARCH("/",N1590,1))</f>
        <v>plays</v>
      </c>
      <c r="S1590" s="14">
        <f>INT((((J1590/60)/60)/24)+DATE(1970,1,1))</f>
        <v>42451</v>
      </c>
      <c r="T1590" s="14">
        <f>INT((((I1590/60)/60)/24)+DATE(1970,1,1))</f>
        <v>42465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9">
        <f>+E1591/D1591*100</f>
        <v>114.71959999999999</v>
      </c>
      <c r="P1591" s="11">
        <f>AVERAGE(E1591/L1591)</f>
        <v>30.189368421052631</v>
      </c>
      <c r="Q1591" t="str">
        <f>LEFT(N1591,SEARCH("/",N1591,1)-1)</f>
        <v>theater</v>
      </c>
      <c r="R1591" t="str">
        <f>RIGHT(N1591,LEN(N1591)-SEARCH("/",N1591,1))</f>
        <v>plays</v>
      </c>
      <c r="S1591" s="14">
        <f>INT((((J1591/60)/60)/24)+DATE(1970,1,1))</f>
        <v>41938</v>
      </c>
      <c r="T1591" s="14">
        <f>INT((((I1591/60)/60)/24)+DATE(1970,1,1))</f>
        <v>41966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9">
        <f>+E1592/D1592*100</f>
        <v>143.19999999999999</v>
      </c>
      <c r="P1592" s="11">
        <f>AVERAGE(E1592/L1592)</f>
        <v>48.542372881355931</v>
      </c>
      <c r="Q1592" t="str">
        <f>LEFT(N1592,SEARCH("/",N1592,1)-1)</f>
        <v>theater</v>
      </c>
      <c r="R1592" t="str">
        <f>RIGHT(N1592,LEN(N1592)-SEARCH("/",N1592,1))</f>
        <v>musical</v>
      </c>
      <c r="S1592" s="14">
        <f>INT((((J1592/60)/60)/24)+DATE(1970,1,1))</f>
        <v>41887</v>
      </c>
      <c r="T1592" s="14">
        <f>INT((((I1592/60)/60)/24)+DATE(1970,1,1))</f>
        <v>41909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9">
        <f>+E1593/D1593*100</f>
        <v>109.88461538461539</v>
      </c>
      <c r="P1593" s="11">
        <f>AVERAGE(E1593/L1593)</f>
        <v>77.21621621621621</v>
      </c>
      <c r="Q1593" t="str">
        <f>LEFT(N1593,SEARCH("/",N1593,1)-1)</f>
        <v>theater</v>
      </c>
      <c r="R1593" t="str">
        <f>RIGHT(N1593,LEN(N1593)-SEARCH("/",N1593,1))</f>
        <v>plays</v>
      </c>
      <c r="S1593" s="14">
        <f>INT((((J1593/60)/60)/24)+DATE(1970,1,1))</f>
        <v>41898</v>
      </c>
      <c r="T1593" s="14">
        <f>INT((((I1593/60)/60)/24)+DATE(1970,1,1))</f>
        <v>41913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9">
        <f>+E1594/D1594*100</f>
        <v>114.24000000000001</v>
      </c>
      <c r="P1594" s="11">
        <f>AVERAGE(E1594/L1594)</f>
        <v>64.909090909090907</v>
      </c>
      <c r="Q1594" t="str">
        <f>LEFT(N1594,SEARCH("/",N1594,1)-1)</f>
        <v>theater</v>
      </c>
      <c r="R1594" t="str">
        <f>RIGHT(N1594,LEN(N1594)-SEARCH("/",N1594,1))</f>
        <v>plays</v>
      </c>
      <c r="S1594" s="14">
        <f>INT((((J1594/60)/60)/24)+DATE(1970,1,1))</f>
        <v>42506</v>
      </c>
      <c r="T1594" s="14">
        <f>INT((((I1594/60)/60)/24)+DATE(1970,1,1))</f>
        <v>42536</v>
      </c>
    </row>
    <row r="1595" spans="1:20" ht="60" x14ac:dyDescent="0.25">
      <c r="A1595">
        <v>1374</v>
      </c>
      <c r="B1595" s="3" t="s">
        <v>1375</v>
      </c>
      <c r="C1595" s="3" t="s">
        <v>5484</v>
      </c>
      <c r="D1595" s="6">
        <v>1500</v>
      </c>
      <c r="E1595" s="6">
        <v>2842</v>
      </c>
      <c r="F1595" t="s">
        <v>8219</v>
      </c>
      <c r="G1595" t="s">
        <v>8224</v>
      </c>
      <c r="H1595" t="s">
        <v>8246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8276</v>
      </c>
      <c r="O1595" s="9">
        <f>+E1595/D1595*100</f>
        <v>189.46666666666667</v>
      </c>
      <c r="P1595" s="11">
        <f>AVERAGE(E1595/L1595)</f>
        <v>43.060606060606062</v>
      </c>
      <c r="Q1595" t="str">
        <f>LEFT(N1595,SEARCH("/",N1595,1)-1)</f>
        <v>music</v>
      </c>
      <c r="R1595" t="str">
        <f>RIGHT(N1595,LEN(N1595)-SEARCH("/",N1595,1))</f>
        <v>rock</v>
      </c>
      <c r="S1595" s="14">
        <f>INT((((J1595/60)/60)/24)+DATE(1970,1,1))</f>
        <v>42424</v>
      </c>
      <c r="T1595" s="14">
        <f>INT((((I1595/60)/60)/24)+DATE(1970,1,1))</f>
        <v>42454</v>
      </c>
    </row>
    <row r="1596" spans="1:20" ht="45" x14ac:dyDescent="0.25">
      <c r="A1596">
        <v>1016</v>
      </c>
      <c r="B1596" s="3" t="s">
        <v>1017</v>
      </c>
      <c r="C1596" s="3" t="s">
        <v>5126</v>
      </c>
      <c r="D1596" s="6">
        <v>100000</v>
      </c>
      <c r="E1596" s="6">
        <v>2842</v>
      </c>
      <c r="F1596" t="s">
        <v>8220</v>
      </c>
      <c r="G1596" t="s">
        <v>8224</v>
      </c>
      <c r="H1596" t="s">
        <v>8246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8273</v>
      </c>
      <c r="O1596" s="9">
        <f>+E1596/D1596*100</f>
        <v>2.8420000000000001</v>
      </c>
      <c r="P1596" s="11">
        <f>AVERAGE(E1596/L1596)</f>
        <v>74.78947368421052</v>
      </c>
      <c r="Q1596" t="str">
        <f>LEFT(N1596,SEARCH("/",N1596,1)-1)</f>
        <v>technology</v>
      </c>
      <c r="R1596" t="str">
        <f>RIGHT(N1596,LEN(N1596)-SEARCH("/",N1596,1))</f>
        <v>wearables</v>
      </c>
      <c r="S1596" s="14">
        <f>INT((((J1596/60)/60)/24)+DATE(1970,1,1))</f>
        <v>42422</v>
      </c>
      <c r="T1596" s="14">
        <f>INT((((I1596/60)/60)/24)+DATE(1970,1,1))</f>
        <v>42467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9">
        <f>+E1597/D1597*100</f>
        <v>113.64000000000001</v>
      </c>
      <c r="P1597" s="11">
        <f>AVERAGE(E1597/L1597)</f>
        <v>27.317307692307693</v>
      </c>
      <c r="Q1597" t="str">
        <f>LEFT(N1597,SEARCH("/",N1597,1)-1)</f>
        <v>music</v>
      </c>
      <c r="R1597" t="str">
        <f>RIGHT(N1597,LEN(N1597)-SEARCH("/",N1597,1))</f>
        <v>rock</v>
      </c>
      <c r="S1597" s="14">
        <f>INT((((J1597/60)/60)/24)+DATE(1970,1,1))</f>
        <v>42401</v>
      </c>
      <c r="T1597" s="14">
        <f>INT((((I1597/60)/60)/24)+DATE(1970,1,1))</f>
        <v>42432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9">
        <f>+E1598/D1598*100</f>
        <v>11.343999999999999</v>
      </c>
      <c r="P1598" s="11">
        <f>AVERAGE(E1598/L1598)</f>
        <v>33.761904761904759</v>
      </c>
      <c r="Q1598" t="str">
        <f>LEFT(N1598,SEARCH("/",N1598,1)-1)</f>
        <v>technology</v>
      </c>
      <c r="R1598" t="str">
        <f>RIGHT(N1598,LEN(N1598)-SEARCH("/",N1598,1))</f>
        <v>makerspaces</v>
      </c>
      <c r="S1598" s="14">
        <f>INT((((J1598/60)/60)/24)+DATE(1970,1,1))</f>
        <v>41962</v>
      </c>
      <c r="T1598" s="14">
        <f>INT((((I1598/60)/60)/24)+DATE(1970,1,1))</f>
        <v>41992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9">
        <f>+E1599/D1599*100</f>
        <v>123.2608695652174</v>
      </c>
      <c r="P1599" s="11">
        <f>AVERAGE(E1599/L1599)</f>
        <v>74.60526315789474</v>
      </c>
      <c r="Q1599" t="str">
        <f>LEFT(N1599,SEARCH("/",N1599,1)-1)</f>
        <v>music</v>
      </c>
      <c r="R1599" t="str">
        <f>RIGHT(N1599,LEN(N1599)-SEARCH("/",N1599,1))</f>
        <v>rock</v>
      </c>
      <c r="S1599" s="14">
        <f>INT((((J1599/60)/60)/24)+DATE(1970,1,1))</f>
        <v>40665</v>
      </c>
      <c r="T1599" s="14">
        <f>INT((((I1599/60)/60)/24)+DATE(1970,1,1))</f>
        <v>40692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9">
        <f>+E1600/D1600*100</f>
        <v>141.65</v>
      </c>
      <c r="P1600" s="11">
        <f>AVERAGE(E1600/L1600)</f>
        <v>65.883720930232556</v>
      </c>
      <c r="Q1600" t="str">
        <f>LEFT(N1600,SEARCH("/",N1600,1)-1)</f>
        <v>film &amp; video</v>
      </c>
      <c r="R1600" t="str">
        <f>RIGHT(N1600,LEN(N1600)-SEARCH("/",N1600,1))</f>
        <v>documentary</v>
      </c>
      <c r="S1600" s="14">
        <f>INT((((J1600/60)/60)/24)+DATE(1970,1,1))</f>
        <v>42292</v>
      </c>
      <c r="T1600" s="14">
        <f>INT((((I1600/60)/60)/24)+DATE(1970,1,1))</f>
        <v>42313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9">
        <f>+E1601/D1601*100</f>
        <v>141.55000000000001</v>
      </c>
      <c r="P1601" s="11">
        <f>AVERAGE(E1601/L1601)</f>
        <v>88.46875</v>
      </c>
      <c r="Q1601" t="str">
        <f>LEFT(N1601,SEARCH("/",N1601,1)-1)</f>
        <v>music</v>
      </c>
      <c r="R1601" t="str">
        <f>RIGHT(N1601,LEN(N1601)-SEARCH("/",N1601,1))</f>
        <v>pop</v>
      </c>
      <c r="S1601" s="14">
        <f>INT((((J1601/60)/60)/24)+DATE(1970,1,1))</f>
        <v>41526</v>
      </c>
      <c r="T1601" s="14">
        <f>INT((((I1601/60)/60)/24)+DATE(1970,1,1))</f>
        <v>41556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9">
        <f>+E1602/D1602*100</f>
        <v>102.77927272727271</v>
      </c>
      <c r="P1602" s="11">
        <f>AVERAGE(E1602/L1602)</f>
        <v>88.325937499999995</v>
      </c>
      <c r="Q1602" t="str">
        <f>LEFT(N1602,SEARCH("/",N1602,1)-1)</f>
        <v>music</v>
      </c>
      <c r="R1602" t="str">
        <f>RIGHT(N1602,LEN(N1602)-SEARCH("/",N1602,1))</f>
        <v>rock</v>
      </c>
      <c r="S1602" s="14">
        <f>INT((((J1602/60)/60)/24)+DATE(1970,1,1))</f>
        <v>41442</v>
      </c>
      <c r="T1602" s="14">
        <f>INT((((I1602/60)/60)/24)+DATE(1970,1,1))</f>
        <v>41458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9">
        <f>+E1603/D1603*100</f>
        <v>47.05</v>
      </c>
      <c r="P1603" s="11">
        <f>AVERAGE(E1603/L1603)</f>
        <v>166.05882352941177</v>
      </c>
      <c r="Q1603" t="str">
        <f>LEFT(N1603,SEARCH("/",N1603,1)-1)</f>
        <v>theater</v>
      </c>
      <c r="R1603" t="str">
        <f>RIGHT(N1603,LEN(N1603)-SEARCH("/",N1603,1))</f>
        <v>plays</v>
      </c>
      <c r="S1603" s="14">
        <f>INT((((J1603/60)/60)/24)+DATE(1970,1,1))</f>
        <v>41804</v>
      </c>
      <c r="T1603" s="14">
        <f>INT((((I1603/60)/60)/24)+DATE(1970,1,1))</f>
        <v>41821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9">
        <f>+E1604/D1604*100</f>
        <v>112.1664</v>
      </c>
      <c r="P1604" s="11">
        <f>AVERAGE(E1604/L1604)</f>
        <v>41.237647058823526</v>
      </c>
      <c r="Q1604" t="str">
        <f>LEFT(N1604,SEARCH("/",N1604,1)-1)</f>
        <v>theater</v>
      </c>
      <c r="R1604" t="str">
        <f>RIGHT(N1604,LEN(N1604)-SEARCH("/",N1604,1))</f>
        <v>plays</v>
      </c>
      <c r="S1604" s="14">
        <f>INT((((J1604/60)/60)/24)+DATE(1970,1,1))</f>
        <v>42284</v>
      </c>
      <c r="T1604" s="14">
        <f>INT((((I1604/60)/60)/24)+DATE(1970,1,1))</f>
        <v>42307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9">
        <f>+E1605/D1605*100</f>
        <v>140.19999999999999</v>
      </c>
      <c r="P1605" s="11">
        <f>AVERAGE(E1605/L1605)</f>
        <v>50.981818181818184</v>
      </c>
      <c r="Q1605" t="str">
        <f>LEFT(N1605,SEARCH("/",N1605,1)-1)</f>
        <v>theater</v>
      </c>
      <c r="R1605" t="str">
        <f>RIGHT(N1605,LEN(N1605)-SEARCH("/",N1605,1))</f>
        <v>plays</v>
      </c>
      <c r="S1605" s="14">
        <f>INT((((J1605/60)/60)/24)+DATE(1970,1,1))</f>
        <v>42016</v>
      </c>
      <c r="T1605" s="14">
        <f>INT((((I1605/60)/60)/24)+DATE(1970,1,1))</f>
        <v>42047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9">
        <f>+E1606/D1606*100</f>
        <v>112.00000000000001</v>
      </c>
      <c r="P1606" s="11">
        <f>AVERAGE(E1606/L1606)</f>
        <v>56</v>
      </c>
      <c r="Q1606" t="str">
        <f>LEFT(N1606,SEARCH("/",N1606,1)-1)</f>
        <v>technology</v>
      </c>
      <c r="R1606" t="str">
        <f>RIGHT(N1606,LEN(N1606)-SEARCH("/",N1606,1))</f>
        <v>space exploration</v>
      </c>
      <c r="S1606" s="14">
        <f>INT((((J1606/60)/60)/24)+DATE(1970,1,1))</f>
        <v>42128</v>
      </c>
      <c r="T1606" s="14">
        <f>INT((((I1606/60)/60)/24)+DATE(1970,1,1))</f>
        <v>42158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9">
        <f>+E1607/D1607*100</f>
        <v>23.333333333333332</v>
      </c>
      <c r="P1607" s="11">
        <f>AVERAGE(E1607/L1607)</f>
        <v>96.551724137931032</v>
      </c>
      <c r="Q1607" t="str">
        <f>LEFT(N1607,SEARCH("/",N1607,1)-1)</f>
        <v>theater</v>
      </c>
      <c r="R1607" t="str">
        <f>RIGHT(N1607,LEN(N1607)-SEARCH("/",N1607,1))</f>
        <v>plays</v>
      </c>
      <c r="S1607" s="14">
        <f>INT((((J1607/60)/60)/24)+DATE(1970,1,1))</f>
        <v>42192</v>
      </c>
      <c r="T1607" s="14">
        <f>INT((((I1607/60)/60)/24)+DATE(1970,1,1))</f>
        <v>42236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9">
        <f>+E1608/D1608*100</f>
        <v>139.75</v>
      </c>
      <c r="P1608" s="11">
        <f>AVERAGE(E1608/L1608)</f>
        <v>53.75</v>
      </c>
      <c r="Q1608" t="str">
        <f>LEFT(N1608,SEARCH("/",N1608,1)-1)</f>
        <v>music</v>
      </c>
      <c r="R1608" t="str">
        <f>RIGHT(N1608,LEN(N1608)-SEARCH("/",N1608,1))</f>
        <v>pop</v>
      </c>
      <c r="S1608" s="14">
        <f>INT((((J1608/60)/60)/24)+DATE(1970,1,1))</f>
        <v>42461</v>
      </c>
      <c r="T1608" s="14">
        <f>INT((((I1608/60)/60)/24)+DATE(1970,1,1))</f>
        <v>42521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9">
        <f>+E1609/D1609*100</f>
        <v>42.892307692307689</v>
      </c>
      <c r="P1609" s="11">
        <f>AVERAGE(E1609/L1609)</f>
        <v>58.083333333333336</v>
      </c>
      <c r="Q1609" t="str">
        <f>LEFT(N1609,SEARCH("/",N1609,1)-1)</f>
        <v>games</v>
      </c>
      <c r="R1609" t="str">
        <f>RIGHT(N1609,LEN(N1609)-SEARCH("/",N1609,1))</f>
        <v>mobile games</v>
      </c>
      <c r="S1609" s="14">
        <f>INT((((J1609/60)/60)/24)+DATE(1970,1,1))</f>
        <v>41733</v>
      </c>
      <c r="T1609" s="14">
        <f>INT((((I1609/60)/60)/24)+DATE(1970,1,1))</f>
        <v>41763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9">
        <f>+E1610/D1610*100</f>
        <v>110.2</v>
      </c>
      <c r="P1610" s="11">
        <f>AVERAGE(E1610/L1610)</f>
        <v>81.029411764705884</v>
      </c>
      <c r="Q1610" t="str">
        <f>LEFT(N1610,SEARCH("/",N1610,1)-1)</f>
        <v>theater</v>
      </c>
      <c r="R1610" t="str">
        <f>RIGHT(N1610,LEN(N1610)-SEARCH("/",N1610,1))</f>
        <v>plays</v>
      </c>
      <c r="S1610" s="14">
        <f>INT((((J1610/60)/60)/24)+DATE(1970,1,1))</f>
        <v>41901</v>
      </c>
      <c r="T1610" s="14">
        <f>INT((((I1610/60)/60)/24)+DATE(1970,1,1))</f>
        <v>41922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9">
        <f>+E1611/D1611*100</f>
        <v>110.04</v>
      </c>
      <c r="P1611" s="11">
        <f>AVERAGE(E1611/L1611)</f>
        <v>41.68181818181818</v>
      </c>
      <c r="Q1611" t="str">
        <f>LEFT(N1611,SEARCH("/",N1611,1)-1)</f>
        <v>film &amp; video</v>
      </c>
      <c r="R1611" t="str">
        <f>RIGHT(N1611,LEN(N1611)-SEARCH("/",N1611,1))</f>
        <v>television</v>
      </c>
      <c r="S1611" s="14">
        <f>INT((((J1611/60)/60)/24)+DATE(1970,1,1))</f>
        <v>41375</v>
      </c>
      <c r="T1611" s="14">
        <f>INT((((I1611/60)/60)/24)+DATE(1970,1,1))</f>
        <v>41405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9">
        <f>+E1612/D1612*100</f>
        <v>100</v>
      </c>
      <c r="P1612" s="11">
        <f>AVERAGE(E1612/L1612)</f>
        <v>125</v>
      </c>
      <c r="Q1612" t="str">
        <f>LEFT(N1612,SEARCH("/",N1612,1)-1)</f>
        <v>theater</v>
      </c>
      <c r="R1612" t="str">
        <f>RIGHT(N1612,LEN(N1612)-SEARCH("/",N1612,1))</f>
        <v>plays</v>
      </c>
      <c r="S1612" s="14">
        <f>INT((((J1612/60)/60)/24)+DATE(1970,1,1))</f>
        <v>42442</v>
      </c>
      <c r="T1612" s="14">
        <f>INT((((I1612/60)/60)/24)+DATE(1970,1,1))</f>
        <v>42470</v>
      </c>
    </row>
    <row r="1613" spans="1:20" ht="45" x14ac:dyDescent="0.25">
      <c r="A1613">
        <v>3311</v>
      </c>
      <c r="B1613" s="3" t="s">
        <v>3311</v>
      </c>
      <c r="C1613" s="3" t="s">
        <v>7421</v>
      </c>
      <c r="D1613" s="6">
        <v>2500</v>
      </c>
      <c r="E1613" s="6">
        <v>2746</v>
      </c>
      <c r="F1613" t="s">
        <v>8219</v>
      </c>
      <c r="G1613" t="s">
        <v>8224</v>
      </c>
      <c r="H1613" t="s">
        <v>8246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8271</v>
      </c>
      <c r="O1613" s="9">
        <f>+E1613/D1613*100</f>
        <v>109.84</v>
      </c>
      <c r="P1613" s="11">
        <f>AVERAGE(E1613/L1613)</f>
        <v>61.022222222222226</v>
      </c>
      <c r="Q1613" t="str">
        <f>LEFT(N1613,SEARCH("/",N1613,1)-1)</f>
        <v>theater</v>
      </c>
      <c r="R1613" t="str">
        <f>RIGHT(N1613,LEN(N1613)-SEARCH("/",N1613,1))</f>
        <v>plays</v>
      </c>
      <c r="S1613" s="14">
        <f>INT((((J1613/60)/60)/24)+DATE(1970,1,1))</f>
        <v>42264</v>
      </c>
      <c r="T1613" s="14">
        <f>INT((((I1613/60)/60)/24)+DATE(1970,1,1))</f>
        <v>42294</v>
      </c>
    </row>
    <row r="1614" spans="1:20" ht="45" x14ac:dyDescent="0.25">
      <c r="A1614">
        <v>519</v>
      </c>
      <c r="B1614" s="3" t="s">
        <v>520</v>
      </c>
      <c r="C1614" s="3" t="s">
        <v>4629</v>
      </c>
      <c r="D1614" s="6">
        <v>12001</v>
      </c>
      <c r="E1614" s="6">
        <v>2746</v>
      </c>
      <c r="F1614" t="s">
        <v>8221</v>
      </c>
      <c r="G1614" t="s">
        <v>8224</v>
      </c>
      <c r="H1614" t="s">
        <v>8246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8270</v>
      </c>
      <c r="O1614" s="9">
        <f>+E1614/D1614*100</f>
        <v>22.881426547787683</v>
      </c>
      <c r="P1614" s="11">
        <f>AVERAGE(E1614/L1614)</f>
        <v>39.228571428571428</v>
      </c>
      <c r="Q1614" t="str">
        <f>LEFT(N1614,SEARCH("/",N1614,1)-1)</f>
        <v>film &amp; video</v>
      </c>
      <c r="R1614" t="str">
        <f>RIGHT(N1614,LEN(N1614)-SEARCH("/",N1614,1))</f>
        <v>animation</v>
      </c>
      <c r="S1614" s="14">
        <f>INT((((J1614/60)/60)/24)+DATE(1970,1,1))</f>
        <v>41218</v>
      </c>
      <c r="T1614" s="14">
        <f>INT((((I1614/60)/60)/24)+DATE(1970,1,1))</f>
        <v>41248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9">
        <f>+E1615/D1615*100</f>
        <v>143.94736842105263</v>
      </c>
      <c r="P1615" s="11">
        <f>AVERAGE(E1615/L1615)</f>
        <v>66.707317073170728</v>
      </c>
      <c r="Q1615" t="str">
        <f>LEFT(N1615,SEARCH("/",N1615,1)-1)</f>
        <v>publishing</v>
      </c>
      <c r="R1615" t="str">
        <f>RIGHT(N1615,LEN(N1615)-SEARCH("/",N1615,1))</f>
        <v>nonfiction</v>
      </c>
      <c r="S1615" s="14">
        <f>INT((((J1615/60)/60)/24)+DATE(1970,1,1))</f>
        <v>40909</v>
      </c>
      <c r="T1615" s="14">
        <f>INT((((I1615/60)/60)/24)+DATE(1970,1,1))</f>
        <v>40937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9">
        <f>+E1616/D1616*100</f>
        <v>109.3644</v>
      </c>
      <c r="P1616" s="11">
        <f>AVERAGE(E1616/L1616)</f>
        <v>50.631666666666668</v>
      </c>
      <c r="Q1616" t="str">
        <f>LEFT(N1616,SEARCH("/",N1616,1)-1)</f>
        <v>music</v>
      </c>
      <c r="R1616" t="str">
        <f>RIGHT(N1616,LEN(N1616)-SEARCH("/",N1616,1))</f>
        <v>indie rock</v>
      </c>
      <c r="S1616" s="14">
        <f>INT((((J1616/60)/60)/24)+DATE(1970,1,1))</f>
        <v>41160</v>
      </c>
      <c r="T1616" s="14">
        <f>INT((((I1616/60)/60)/24)+DATE(1970,1,1))</f>
        <v>41188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9">
        <f>+E1617/D1617*100</f>
        <v>109.16</v>
      </c>
      <c r="P1617" s="11">
        <f>AVERAGE(E1617/L1617)</f>
        <v>24.150442477876105</v>
      </c>
      <c r="Q1617" t="str">
        <f>LEFT(N1617,SEARCH("/",N1617,1)-1)</f>
        <v>music</v>
      </c>
      <c r="R1617" t="str">
        <f>RIGHT(N1617,LEN(N1617)-SEARCH("/",N1617,1))</f>
        <v>rock</v>
      </c>
      <c r="S1617" s="14">
        <f>INT((((J1617/60)/60)/24)+DATE(1970,1,1))</f>
        <v>42065</v>
      </c>
      <c r="T1617" s="14">
        <f>INT((((I1617/60)/60)/24)+DATE(1970,1,1))</f>
        <v>42125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9">
        <f>+E1618/D1618*100</f>
        <v>54.52</v>
      </c>
      <c r="P1618" s="11">
        <f>AVERAGE(E1618/L1618)</f>
        <v>109.04</v>
      </c>
      <c r="Q1618" t="str">
        <f>LEFT(N1618,SEARCH("/",N1618,1)-1)</f>
        <v>theater</v>
      </c>
      <c r="R1618" t="str">
        <f>RIGHT(N1618,LEN(N1618)-SEARCH("/",N1618,1))</f>
        <v>musical</v>
      </c>
      <c r="S1618" s="14">
        <f>INT((((J1618/60)/60)/24)+DATE(1970,1,1))</f>
        <v>42293</v>
      </c>
      <c r="T1618" s="14">
        <f>INT((((I1618/60)/60)/24)+DATE(1970,1,1))</f>
        <v>42352</v>
      </c>
    </row>
    <row r="1619" spans="1:20" ht="45" x14ac:dyDescent="0.25">
      <c r="A1619">
        <v>3183</v>
      </c>
      <c r="B1619" s="3" t="s">
        <v>3183</v>
      </c>
      <c r="C1619" s="3" t="s">
        <v>7293</v>
      </c>
      <c r="D1619" s="6">
        <v>2500</v>
      </c>
      <c r="E1619" s="6">
        <v>2725</v>
      </c>
      <c r="F1619" t="s">
        <v>8219</v>
      </c>
      <c r="G1619" t="s">
        <v>8224</v>
      </c>
      <c r="H1619" t="s">
        <v>8246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8271</v>
      </c>
      <c r="O1619" s="9">
        <f>+E1619/D1619*100</f>
        <v>109.00000000000001</v>
      </c>
      <c r="P1619" s="11">
        <f>AVERAGE(E1619/L1619)</f>
        <v>40.073529411764703</v>
      </c>
      <c r="Q1619" t="str">
        <f>LEFT(N1619,SEARCH("/",N1619,1)-1)</f>
        <v>theater</v>
      </c>
      <c r="R1619" t="str">
        <f>RIGHT(N1619,LEN(N1619)-SEARCH("/",N1619,1))</f>
        <v>plays</v>
      </c>
      <c r="S1619" s="14">
        <f>INT((((J1619/60)/60)/24)+DATE(1970,1,1))</f>
        <v>41491</v>
      </c>
      <c r="T1619" s="14">
        <f>INT((((I1619/60)/60)/24)+DATE(1970,1,1))</f>
        <v>41509</v>
      </c>
    </row>
    <row r="1620" spans="1:20" ht="75" x14ac:dyDescent="0.25">
      <c r="A1620">
        <v>587</v>
      </c>
      <c r="B1620" s="3" t="s">
        <v>588</v>
      </c>
      <c r="C1620" s="3" t="s">
        <v>4697</v>
      </c>
      <c r="D1620" s="6">
        <v>30000</v>
      </c>
      <c r="E1620" s="6">
        <v>2725</v>
      </c>
      <c r="F1620" t="s">
        <v>8221</v>
      </c>
      <c r="G1620" t="s">
        <v>8229</v>
      </c>
      <c r="H1620" t="s">
        <v>8251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8272</v>
      </c>
      <c r="O1620" s="9">
        <f>+E1620/D1620*100</f>
        <v>9.0833333333333339</v>
      </c>
      <c r="P1620" s="11">
        <f>AVERAGE(E1620/L1620)</f>
        <v>389.28571428571428</v>
      </c>
      <c r="Q1620" t="str">
        <f>LEFT(N1620,SEARCH("/",N1620,1)-1)</f>
        <v>technology</v>
      </c>
      <c r="R1620" t="str">
        <f>RIGHT(N1620,LEN(N1620)-SEARCH("/",N1620,1))</f>
        <v>web</v>
      </c>
      <c r="S1620" s="14">
        <f>INT((((J1620/60)/60)/24)+DATE(1970,1,1))</f>
        <v>42080</v>
      </c>
      <c r="T1620" s="14">
        <f>INT((((I1620/60)/60)/24)+DATE(1970,1,1))</f>
        <v>42110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9">
        <f>+E1621/D1621*100</f>
        <v>0.69641025641025645</v>
      </c>
      <c r="P1621" s="11">
        <f>AVERAGE(E1621/L1621)</f>
        <v>49.381818181818183</v>
      </c>
      <c r="Q1621" t="str">
        <f>LEFT(N1621,SEARCH("/",N1621,1)-1)</f>
        <v>games</v>
      </c>
      <c r="R1621" t="str">
        <f>RIGHT(N1621,LEN(N1621)-SEARCH("/",N1621,1))</f>
        <v>video games</v>
      </c>
      <c r="S1621" s="14">
        <f>INT((((J1621/60)/60)/24)+DATE(1970,1,1))</f>
        <v>41927</v>
      </c>
      <c r="T1621" s="14">
        <f>INT((((I1621/60)/60)/24)+DATE(1970,1,1))</f>
        <v>41959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9">
        <f>+E1622/D1622*100</f>
        <v>180.86666666666667</v>
      </c>
      <c r="P1622" s="11">
        <f>AVERAGE(E1622/L1622)</f>
        <v>40.492537313432834</v>
      </c>
      <c r="Q1622" t="str">
        <f>LEFT(N1622,SEARCH("/",N1622,1)-1)</f>
        <v>food</v>
      </c>
      <c r="R1622" t="str">
        <f>RIGHT(N1622,LEN(N1622)-SEARCH("/",N1622,1))</f>
        <v>small batch</v>
      </c>
      <c r="S1622" s="14">
        <f>INT((((J1622/60)/60)/24)+DATE(1970,1,1))</f>
        <v>42761</v>
      </c>
      <c r="T1622" s="14">
        <f>INT((((I1622/60)/60)/24)+DATE(1970,1,1))</f>
        <v>42791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9">
        <f>+E1623/D1623*100</f>
        <v>108.4</v>
      </c>
      <c r="P1623" s="11">
        <f>AVERAGE(E1623/L1623)</f>
        <v>54.2</v>
      </c>
      <c r="Q1623" t="str">
        <f>LEFT(N1623,SEARCH("/",N1623,1)-1)</f>
        <v>music</v>
      </c>
      <c r="R1623" t="str">
        <f>RIGHT(N1623,LEN(N1623)-SEARCH("/",N1623,1))</f>
        <v>indie rock</v>
      </c>
      <c r="S1623" s="14">
        <f>INT((((J1623/60)/60)/24)+DATE(1970,1,1))</f>
        <v>41773</v>
      </c>
      <c r="T1623" s="14">
        <f>INT((((I1623/60)/60)/24)+DATE(1970,1,1))</f>
        <v>41811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9">
        <f>+E1624/D1624*100</f>
        <v>108.2492</v>
      </c>
      <c r="P1624" s="11">
        <f>AVERAGE(E1624/L1624)</f>
        <v>48.325535714285714</v>
      </c>
      <c r="Q1624" t="str">
        <f>LEFT(N1624,SEARCH("/",N1624,1)-1)</f>
        <v>music</v>
      </c>
      <c r="R1624" t="str">
        <f>RIGHT(N1624,LEN(N1624)-SEARCH("/",N1624,1))</f>
        <v>rock</v>
      </c>
      <c r="S1624" s="14">
        <f>INT((((J1624/60)/60)/24)+DATE(1970,1,1))</f>
        <v>40638</v>
      </c>
      <c r="T1624" s="14">
        <f>INT((((I1624/60)/60)/24)+DATE(1970,1,1))</f>
        <v>40668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9">
        <f>+E1625/D1625*100</f>
        <v>108.2</v>
      </c>
      <c r="P1625" s="11">
        <f>AVERAGE(E1625/L1625)</f>
        <v>47.456140350877192</v>
      </c>
      <c r="Q1625" t="str">
        <f>LEFT(N1625,SEARCH("/",N1625,1)-1)</f>
        <v>theater</v>
      </c>
      <c r="R1625" t="str">
        <f>RIGHT(N1625,LEN(N1625)-SEARCH("/",N1625,1))</f>
        <v>plays</v>
      </c>
      <c r="S1625" s="14">
        <f>INT((((J1625/60)/60)/24)+DATE(1970,1,1))</f>
        <v>41759</v>
      </c>
      <c r="T1625" s="14">
        <f>INT((((I1625/60)/60)/24)+DATE(1970,1,1))</f>
        <v>41791</v>
      </c>
    </row>
    <row r="1626" spans="1:20" ht="45" x14ac:dyDescent="0.25">
      <c r="A1626">
        <v>2934</v>
      </c>
      <c r="B1626" s="3" t="s">
        <v>2934</v>
      </c>
      <c r="C1626" s="3" t="s">
        <v>7044</v>
      </c>
      <c r="D1626" s="6">
        <v>2500</v>
      </c>
      <c r="E1626" s="6">
        <v>2700</v>
      </c>
      <c r="F1626" t="s">
        <v>8219</v>
      </c>
      <c r="G1626" t="s">
        <v>8229</v>
      </c>
      <c r="H1626" t="s">
        <v>8251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8305</v>
      </c>
      <c r="O1626" s="9">
        <f>+E1626/D1626*100</f>
        <v>108</v>
      </c>
      <c r="P1626" s="11">
        <f>AVERAGE(E1626/L1626)</f>
        <v>72.972972972972968</v>
      </c>
      <c r="Q1626" t="str">
        <f>LEFT(N1626,SEARCH("/",N1626,1)-1)</f>
        <v>theater</v>
      </c>
      <c r="R1626" t="str">
        <f>RIGHT(N1626,LEN(N1626)-SEARCH("/",N1626,1))</f>
        <v>musical</v>
      </c>
      <c r="S1626" s="14">
        <f>INT((((J1626/60)/60)/24)+DATE(1970,1,1))</f>
        <v>41775</v>
      </c>
      <c r="T1626" s="14">
        <f>INT((((I1626/60)/60)/24)+DATE(1970,1,1))</f>
        <v>41805</v>
      </c>
    </row>
    <row r="1627" spans="1:20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6">
        <v>2700</v>
      </c>
      <c r="F1627" t="s">
        <v>8221</v>
      </c>
      <c r="G1627" t="s">
        <v>8224</v>
      </c>
      <c r="H1627" t="s">
        <v>8246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8278</v>
      </c>
      <c r="O1627" s="9">
        <f>+E1627/D1627*100</f>
        <v>41.53846153846154</v>
      </c>
      <c r="P1627" s="11">
        <f>AVERAGE(E1627/L1627)</f>
        <v>34.177215189873415</v>
      </c>
      <c r="Q1627" t="str">
        <f>LEFT(N1627,SEARCH("/",N1627,1)-1)</f>
        <v>music</v>
      </c>
      <c r="R1627" t="str">
        <f>RIGHT(N1627,LEN(N1627)-SEARCH("/",N1627,1))</f>
        <v>jazz</v>
      </c>
      <c r="S1627" s="14">
        <f>INT((((J1627/60)/60)/24)+DATE(1970,1,1))</f>
        <v>41541</v>
      </c>
      <c r="T1627" s="14">
        <f>INT((((I1627/60)/60)/24)+DATE(1970,1,1))</f>
        <v>41563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9">
        <f>+E1628/D1628*100</f>
        <v>5.4</v>
      </c>
      <c r="P1628" s="11">
        <f>AVERAGE(E1628/L1628)</f>
        <v>450</v>
      </c>
      <c r="Q1628" t="str">
        <f>LEFT(N1628,SEARCH("/",N1628,1)-1)</f>
        <v>theater</v>
      </c>
      <c r="R1628" t="str">
        <f>RIGHT(N1628,LEN(N1628)-SEARCH("/",N1628,1))</f>
        <v>plays</v>
      </c>
      <c r="S1628" s="14">
        <f>INT((((J1628/60)/60)/24)+DATE(1970,1,1))</f>
        <v>42785</v>
      </c>
      <c r="T1628" s="14">
        <f>INT((((I1628/60)/60)/24)+DATE(1970,1,1))</f>
        <v>42819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9">
        <f>+E1629/D1629*100</f>
        <v>101.31677953348381</v>
      </c>
      <c r="P1629" s="11">
        <f>AVERAGE(E1629/L1629)</f>
        <v>299.22222222222223</v>
      </c>
      <c r="Q1629" t="str">
        <f>LEFT(N1629,SEARCH("/",N1629,1)-1)</f>
        <v>photography</v>
      </c>
      <c r="R1629" t="str">
        <f>RIGHT(N1629,LEN(N1629)-SEARCH("/",N1629,1))</f>
        <v>photobooks</v>
      </c>
      <c r="S1629" s="14">
        <f>INT((((J1629/60)/60)/24)+DATE(1970,1,1))</f>
        <v>42161</v>
      </c>
      <c r="T1629" s="14">
        <f>INT((((I1629/60)/60)/24)+DATE(1970,1,1))</f>
        <v>42193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9">
        <f>+E1630/D1630*100</f>
        <v>128.09523809523807</v>
      </c>
      <c r="P1630" s="11">
        <f>AVERAGE(E1630/L1630)</f>
        <v>45.593220338983052</v>
      </c>
      <c r="Q1630" t="str">
        <f>LEFT(N1630,SEARCH("/",N1630,1)-1)</f>
        <v>music</v>
      </c>
      <c r="R1630" t="str">
        <f>RIGHT(N1630,LEN(N1630)-SEARCH("/",N1630,1))</f>
        <v>pop</v>
      </c>
      <c r="S1630" s="14">
        <f>INT((((J1630/60)/60)/24)+DATE(1970,1,1))</f>
        <v>42039</v>
      </c>
      <c r="T1630" s="14">
        <f>INT((((I1630/60)/60)/24)+DATE(1970,1,1))</f>
        <v>42069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9">
        <f>+E1631/D1631*100</f>
        <v>107.55999999999999</v>
      </c>
      <c r="P1631" s="11">
        <f>AVERAGE(E1631/L1631)</f>
        <v>70.763157894736835</v>
      </c>
      <c r="Q1631" t="str">
        <f>LEFT(N1631,SEARCH("/",N1631,1)-1)</f>
        <v>theater</v>
      </c>
      <c r="R1631" t="str">
        <f>RIGHT(N1631,LEN(N1631)-SEARCH("/",N1631,1))</f>
        <v>plays</v>
      </c>
      <c r="S1631" s="14">
        <f>INT((((J1631/60)/60)/24)+DATE(1970,1,1))</f>
        <v>42545</v>
      </c>
      <c r="T1631" s="14">
        <f>INT((((I1631/60)/60)/24)+DATE(1970,1,1))</f>
        <v>42575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9">
        <f>+E1632/D1632*100</f>
        <v>134.05000000000001</v>
      </c>
      <c r="P1632" s="11">
        <f>AVERAGE(E1632/L1632)</f>
        <v>70.55263157894737</v>
      </c>
      <c r="Q1632" t="str">
        <f>LEFT(N1632,SEARCH("/",N1632,1)-1)</f>
        <v>music</v>
      </c>
      <c r="R1632" t="str">
        <f>RIGHT(N1632,LEN(N1632)-SEARCH("/",N1632,1))</f>
        <v>rock</v>
      </c>
      <c r="S1632" s="14">
        <f>INT((((J1632/60)/60)/24)+DATE(1970,1,1))</f>
        <v>41768</v>
      </c>
      <c r="T1632" s="14">
        <f>INT((((I1632/60)/60)/24)+DATE(1970,1,1))</f>
        <v>41799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9">
        <f>+E1633/D1633*100</f>
        <v>107.24000000000001</v>
      </c>
      <c r="P1633" s="11">
        <f>AVERAGE(E1633/L1633)</f>
        <v>81.242424242424249</v>
      </c>
      <c r="Q1633" t="str">
        <f>LEFT(N1633,SEARCH("/",N1633,1)-1)</f>
        <v>theater</v>
      </c>
      <c r="R1633" t="str">
        <f>RIGHT(N1633,LEN(N1633)-SEARCH("/",N1633,1))</f>
        <v>musical</v>
      </c>
      <c r="S1633" s="14">
        <f>INT((((J1633/60)/60)/24)+DATE(1970,1,1))</f>
        <v>41982</v>
      </c>
      <c r="T1633" s="14">
        <f>INT((((I1633/60)/60)/24)+DATE(1970,1,1))</f>
        <v>42022</v>
      </c>
    </row>
    <row r="1634" spans="1:20" ht="60" x14ac:dyDescent="0.25">
      <c r="A1634">
        <v>3615</v>
      </c>
      <c r="B1634" s="3" t="s">
        <v>3613</v>
      </c>
      <c r="C1634" s="3" t="s">
        <v>7725</v>
      </c>
      <c r="D1634" s="6">
        <v>2500</v>
      </c>
      <c r="E1634" s="6">
        <v>2670</v>
      </c>
      <c r="F1634" t="s">
        <v>8219</v>
      </c>
      <c r="G1634" t="s">
        <v>8225</v>
      </c>
      <c r="H1634" t="s">
        <v>8247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8271</v>
      </c>
      <c r="O1634" s="9">
        <f>+E1634/D1634*100</f>
        <v>106.80000000000001</v>
      </c>
      <c r="P1634" s="11">
        <f>AVERAGE(E1634/L1634)</f>
        <v>37.083333333333336</v>
      </c>
      <c r="Q1634" t="str">
        <f>LEFT(N1634,SEARCH("/",N1634,1)-1)</f>
        <v>theater</v>
      </c>
      <c r="R1634" t="str">
        <f>RIGHT(N1634,LEN(N1634)-SEARCH("/",N1634,1))</f>
        <v>plays</v>
      </c>
      <c r="S1634" s="14">
        <f>INT((((J1634/60)/60)/24)+DATE(1970,1,1))</f>
        <v>42318</v>
      </c>
      <c r="T1634" s="14">
        <f>INT((((I1634/60)/60)/24)+DATE(1970,1,1))</f>
        <v>42348</v>
      </c>
    </row>
    <row r="1635" spans="1:20" ht="60" x14ac:dyDescent="0.25">
      <c r="A1635">
        <v>1901</v>
      </c>
      <c r="B1635" s="3" t="s">
        <v>1902</v>
      </c>
      <c r="C1635" s="3" t="s">
        <v>6011</v>
      </c>
      <c r="D1635" s="6">
        <v>99000</v>
      </c>
      <c r="E1635" s="6">
        <v>2670</v>
      </c>
      <c r="F1635" t="s">
        <v>8221</v>
      </c>
      <c r="G1635" t="s">
        <v>8225</v>
      </c>
      <c r="H1635" t="s">
        <v>8247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8294</v>
      </c>
      <c r="O1635" s="9">
        <f>+E1635/D1635*100</f>
        <v>2.6969696969696968</v>
      </c>
      <c r="P1635" s="11">
        <f>AVERAGE(E1635/L1635)</f>
        <v>106.8</v>
      </c>
      <c r="Q1635" t="str">
        <f>LEFT(N1635,SEARCH("/",N1635,1)-1)</f>
        <v>technology</v>
      </c>
      <c r="R1635" t="str">
        <f>RIGHT(N1635,LEN(N1635)-SEARCH("/",N1635,1))</f>
        <v>gadgets</v>
      </c>
      <c r="S1635" s="14">
        <f>INT((((J1635/60)/60)/24)+DATE(1970,1,1))</f>
        <v>42116</v>
      </c>
      <c r="T1635" s="14">
        <f>INT((((I1635/60)/60)/24)+DATE(1970,1,1))</f>
        <v>42146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9">
        <f>+E1636/D1636*100</f>
        <v>106.76</v>
      </c>
      <c r="P1636" s="11">
        <f>AVERAGE(E1636/L1636)</f>
        <v>37.591549295774648</v>
      </c>
      <c r="Q1636" t="str">
        <f>LEFT(N1636,SEARCH("/",N1636,1)-1)</f>
        <v>theater</v>
      </c>
      <c r="R1636" t="str">
        <f>RIGHT(N1636,LEN(N1636)-SEARCH("/",N1636,1))</f>
        <v>plays</v>
      </c>
      <c r="S1636" s="14">
        <f>INT((((J1636/60)/60)/24)+DATE(1970,1,1))</f>
        <v>41766</v>
      </c>
      <c r="T1636" s="14">
        <f>INT((((I1636/60)/60)/24)+DATE(1970,1,1))</f>
        <v>41799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9">
        <f>+E1637/D1637*100</f>
        <v>106.52</v>
      </c>
      <c r="P1637" s="11">
        <f>AVERAGE(E1637/L1637)</f>
        <v>35.039473684210527</v>
      </c>
      <c r="Q1637" t="str">
        <f>LEFT(N1637,SEARCH("/",N1637,1)-1)</f>
        <v>theater</v>
      </c>
      <c r="R1637" t="str">
        <f>RIGHT(N1637,LEN(N1637)-SEARCH("/",N1637,1))</f>
        <v>plays</v>
      </c>
      <c r="S1637" s="14">
        <f>INT((((J1637/60)/60)/24)+DATE(1970,1,1))</f>
        <v>42495</v>
      </c>
      <c r="T1637" s="14">
        <f>INT((((I1637/60)/60)/24)+DATE(1970,1,1))</f>
        <v>42523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9">
        <f>+E1638/D1638*100</f>
        <v>407.76923076923077</v>
      </c>
      <c r="P1638" s="11">
        <f>AVERAGE(E1638/L1638)</f>
        <v>33.550632911392405</v>
      </c>
      <c r="Q1638" t="str">
        <f>LEFT(N1638,SEARCH("/",N1638,1)-1)</f>
        <v>games</v>
      </c>
      <c r="R1638" t="str">
        <f>RIGHT(N1638,LEN(N1638)-SEARCH("/",N1638,1))</f>
        <v>tabletop games</v>
      </c>
      <c r="S1638" s="14">
        <f>INT((((J1638/60)/60)/24)+DATE(1970,1,1))</f>
        <v>41965</v>
      </c>
      <c r="T1638" s="14">
        <f>INT((((I1638/60)/60)/24)+DATE(1970,1,1))</f>
        <v>41995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9">
        <f>+E1639/D1639*100</f>
        <v>106</v>
      </c>
      <c r="P1639" s="11">
        <f>AVERAGE(E1639/L1639)</f>
        <v>64.634146341463421</v>
      </c>
      <c r="Q1639" t="str">
        <f>LEFT(N1639,SEARCH("/",N1639,1)-1)</f>
        <v>theater</v>
      </c>
      <c r="R1639" t="str">
        <f>RIGHT(N1639,LEN(N1639)-SEARCH("/",N1639,1))</f>
        <v>plays</v>
      </c>
      <c r="S1639" s="14">
        <f>INT((((J1639/60)/60)/24)+DATE(1970,1,1))</f>
        <v>42170</v>
      </c>
      <c r="T1639" s="14">
        <f>INT((((I1639/60)/60)/24)+DATE(1970,1,1))</f>
        <v>42205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9">
        <f>+E1640/D1640*100</f>
        <v>105.86</v>
      </c>
      <c r="P1640" s="11">
        <f>AVERAGE(E1640/L1640)</f>
        <v>46.429824561403507</v>
      </c>
      <c r="Q1640" t="str">
        <f>LEFT(N1640,SEARCH("/",N1640,1)-1)</f>
        <v>theater</v>
      </c>
      <c r="R1640" t="str">
        <f>RIGHT(N1640,LEN(N1640)-SEARCH("/",N1640,1))</f>
        <v>plays</v>
      </c>
      <c r="S1640" s="14">
        <f>INT((((J1640/60)/60)/24)+DATE(1970,1,1))</f>
        <v>42167</v>
      </c>
      <c r="T1640" s="14">
        <f>INT((((I1640/60)/60)/24)+DATE(1970,1,1))</f>
        <v>42197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9">
        <f>+E1641/D1641*100</f>
        <v>131.80000000000001</v>
      </c>
      <c r="P1641" s="11">
        <f>AVERAGE(E1641/L1641)</f>
        <v>105.44</v>
      </c>
      <c r="Q1641" t="str">
        <f>LEFT(N1641,SEARCH("/",N1641,1)-1)</f>
        <v>photography</v>
      </c>
      <c r="R1641" t="str">
        <f>RIGHT(N1641,LEN(N1641)-SEARCH("/",N1641,1))</f>
        <v>photobooks</v>
      </c>
      <c r="S1641" s="14">
        <f>INT((((J1641/60)/60)/24)+DATE(1970,1,1))</f>
        <v>42104</v>
      </c>
      <c r="T1641" s="14">
        <f>INT((((I1641/60)/60)/24)+DATE(1970,1,1))</f>
        <v>42164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9">
        <f>+E1642/D1642*100</f>
        <v>146.38888888888889</v>
      </c>
      <c r="P1642" s="11">
        <f>AVERAGE(E1642/L1642)</f>
        <v>292.77777777777777</v>
      </c>
      <c r="Q1642" t="str">
        <f>LEFT(N1642,SEARCH("/",N1642,1)-1)</f>
        <v>theater</v>
      </c>
      <c r="R1642" t="str">
        <f>RIGHT(N1642,LEN(N1642)-SEARCH("/",N1642,1))</f>
        <v>plays</v>
      </c>
      <c r="S1642" s="14">
        <f>INT((((J1642/60)/60)/24)+DATE(1970,1,1))</f>
        <v>41822</v>
      </c>
      <c r="T1642" s="14">
        <f>INT((((I1642/60)/60)/24)+DATE(1970,1,1))</f>
        <v>41825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t="s">
        <v>8219</v>
      </c>
      <c r="G1643" t="s">
        <v>8224</v>
      </c>
      <c r="H1643" t="s">
        <v>8246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8279</v>
      </c>
      <c r="O1643" s="9">
        <f>+E1643/D1643*100</f>
        <v>103.1372549019608</v>
      </c>
      <c r="P1643" s="11">
        <f>AVERAGE(E1643/L1643)</f>
        <v>77.352941176470594</v>
      </c>
      <c r="Q1643" t="str">
        <f>LEFT(N1643,SEARCH("/",N1643,1)-1)</f>
        <v>music</v>
      </c>
      <c r="R1643" t="str">
        <f>RIGHT(N1643,LEN(N1643)-SEARCH("/",N1643,1))</f>
        <v>indie rock</v>
      </c>
      <c r="S1643" s="14">
        <f>INT((((J1643/60)/60)/24)+DATE(1970,1,1))</f>
        <v>41371</v>
      </c>
      <c r="T1643" s="14">
        <f>INT((((I1643/60)/60)/24)+DATE(1970,1,1))</f>
        <v>41401</v>
      </c>
    </row>
    <row r="1644" spans="1:20" ht="60" x14ac:dyDescent="0.25">
      <c r="A1644">
        <v>3306</v>
      </c>
      <c r="B1644" s="3" t="s">
        <v>3306</v>
      </c>
      <c r="C1644" s="3" t="s">
        <v>7416</v>
      </c>
      <c r="D1644" s="6">
        <v>1500</v>
      </c>
      <c r="E1644" s="6">
        <v>2630</v>
      </c>
      <c r="F1644" t="s">
        <v>8219</v>
      </c>
      <c r="G1644" t="s">
        <v>8224</v>
      </c>
      <c r="H1644" t="s">
        <v>8246</v>
      </c>
      <c r="I1644">
        <v>1465527600</v>
      </c>
      <c r="J1644">
        <v>1462252542</v>
      </c>
      <c r="K1644" t="b">
        <v>0</v>
      </c>
      <c r="L1644">
        <v>54</v>
      </c>
      <c r="M1644" t="b">
        <v>1</v>
      </c>
      <c r="N1644" t="s">
        <v>8271</v>
      </c>
      <c r="O1644" s="9">
        <f>+E1644/D1644*100</f>
        <v>175.33333333333334</v>
      </c>
      <c r="P1644" s="11">
        <f>AVERAGE(E1644/L1644)</f>
        <v>48.703703703703702</v>
      </c>
      <c r="Q1644" t="str">
        <f>LEFT(N1644,SEARCH("/",N1644,1)-1)</f>
        <v>theater</v>
      </c>
      <c r="R1644" t="str">
        <f>RIGHT(N1644,LEN(N1644)-SEARCH("/",N1644,1))</f>
        <v>plays</v>
      </c>
      <c r="S1644" s="14">
        <f>INT((((J1644/60)/60)/24)+DATE(1970,1,1))</f>
        <v>42493</v>
      </c>
      <c r="T1644" s="14">
        <f>INT((((I1644/60)/60)/24)+DATE(1970,1,1))</f>
        <v>42531</v>
      </c>
    </row>
    <row r="1645" spans="1:20" ht="45" x14ac:dyDescent="0.25">
      <c r="A1645">
        <v>2366</v>
      </c>
      <c r="B1645" s="3" t="s">
        <v>2367</v>
      </c>
      <c r="C1645" s="3" t="s">
        <v>6476</v>
      </c>
      <c r="D1645" s="6">
        <v>25000</v>
      </c>
      <c r="E1645" s="6">
        <v>2630</v>
      </c>
      <c r="F1645" t="s">
        <v>8220</v>
      </c>
      <c r="G1645" t="s">
        <v>8225</v>
      </c>
      <c r="H1645" t="s">
        <v>8247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8272</v>
      </c>
      <c r="O1645" s="9">
        <f>+E1645/D1645*100</f>
        <v>10.52</v>
      </c>
      <c r="P1645" s="11">
        <f>AVERAGE(E1645/L1645)</f>
        <v>97.407407407407405</v>
      </c>
      <c r="Q1645" t="str">
        <f>LEFT(N1645,SEARCH("/",N1645,1)-1)</f>
        <v>technology</v>
      </c>
      <c r="R1645" t="str">
        <f>RIGHT(N1645,LEN(N1645)-SEARCH("/",N1645,1))</f>
        <v>web</v>
      </c>
      <c r="S1645" s="14">
        <f>INT((((J1645/60)/60)/24)+DATE(1970,1,1))</f>
        <v>42268</v>
      </c>
      <c r="T1645" s="14">
        <f>INT((((I1645/60)/60)/24)+DATE(1970,1,1))</f>
        <v>42298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9">
        <f>+E1646/D1646*100</f>
        <v>104.80000000000001</v>
      </c>
      <c r="P1646" s="11">
        <f>AVERAGE(E1646/L1646)</f>
        <v>40.9375</v>
      </c>
      <c r="Q1646" t="str">
        <f>LEFT(N1646,SEARCH("/",N1646,1)-1)</f>
        <v>theater</v>
      </c>
      <c r="R1646" t="str">
        <f>RIGHT(N1646,LEN(N1646)-SEARCH("/",N1646,1))</f>
        <v>plays</v>
      </c>
      <c r="S1646" s="14">
        <f>INT((((J1646/60)/60)/24)+DATE(1970,1,1))</f>
        <v>42462</v>
      </c>
      <c r="T1646" s="14">
        <f>INT((((I1646/60)/60)/24)+DATE(1970,1,1))</f>
        <v>42492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9">
        <f>+E1647/D1647*100</f>
        <v>104.71999999999998</v>
      </c>
      <c r="P1647" s="11">
        <f>AVERAGE(E1647/L1647)</f>
        <v>32.320987654320987</v>
      </c>
      <c r="Q1647" t="str">
        <f>LEFT(N1647,SEARCH("/",N1647,1)-1)</f>
        <v>music</v>
      </c>
      <c r="R1647" t="str">
        <f>RIGHT(N1647,LEN(N1647)-SEARCH("/",N1647,1))</f>
        <v>indie rock</v>
      </c>
      <c r="S1647" s="14">
        <f>INT((((J1647/60)/60)/24)+DATE(1970,1,1))</f>
        <v>40310</v>
      </c>
      <c r="T1647" s="14">
        <f>INT((((I1647/60)/60)/24)+DATE(1970,1,1))</f>
        <v>40369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9">
        <f>+E1648/D1648*100</f>
        <v>174.4</v>
      </c>
      <c r="P1648" s="11">
        <f>AVERAGE(E1648/L1648)</f>
        <v>68.84210526315789</v>
      </c>
      <c r="Q1648" t="str">
        <f>LEFT(N1648,SEARCH("/",N1648,1)-1)</f>
        <v>theater</v>
      </c>
      <c r="R1648" t="str">
        <f>RIGHT(N1648,LEN(N1648)-SEARCH("/",N1648,1))</f>
        <v>plays</v>
      </c>
      <c r="S1648" s="14">
        <f>INT((((J1648/60)/60)/24)+DATE(1970,1,1))</f>
        <v>42440</v>
      </c>
      <c r="T1648" s="14">
        <f>INT((((I1648/60)/60)/24)+DATE(1970,1,1))</f>
        <v>42463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9">
        <f>+E1649/D1649*100</f>
        <v>104.60000000000001</v>
      </c>
      <c r="P1649" s="11">
        <f>AVERAGE(E1649/L1649)</f>
        <v>104.6</v>
      </c>
      <c r="Q1649" t="str">
        <f>LEFT(N1649,SEARCH("/",N1649,1)-1)</f>
        <v>film &amp; video</v>
      </c>
      <c r="R1649" t="str">
        <f>RIGHT(N1649,LEN(N1649)-SEARCH("/",N1649,1))</f>
        <v>shorts</v>
      </c>
      <c r="S1649" s="14">
        <f>INT((((J1649/60)/60)/24)+DATE(1970,1,1))</f>
        <v>40322</v>
      </c>
      <c r="T1649" s="14">
        <f>INT((((I1649/60)/60)/24)+DATE(1970,1,1))</f>
        <v>40332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9">
        <f>+E1650/D1650*100</f>
        <v>130.44999999999999</v>
      </c>
      <c r="P1650" s="11">
        <f>AVERAGE(E1650/L1650)</f>
        <v>37.271428571428572</v>
      </c>
      <c r="Q1650" t="str">
        <f>LEFT(N1650,SEARCH("/",N1650,1)-1)</f>
        <v>music</v>
      </c>
      <c r="R1650" t="str">
        <f>RIGHT(N1650,LEN(N1650)-SEARCH("/",N1650,1))</f>
        <v>metal</v>
      </c>
      <c r="S1650" s="14">
        <f>INT((((J1650/60)/60)/24)+DATE(1970,1,1))</f>
        <v>42522</v>
      </c>
      <c r="T1650" s="14">
        <f>INT((((I1650/60)/60)/24)+DATE(1970,1,1))</f>
        <v>42582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8277</v>
      </c>
      <c r="O1651" s="9">
        <f>+E1651/D1651*100</f>
        <v>104.32</v>
      </c>
      <c r="P1651" s="11">
        <f>AVERAGE(E1651/L1651)</f>
        <v>66.871794871794876</v>
      </c>
      <c r="Q1651" t="str">
        <f>LEFT(N1651,SEARCH("/",N1651,1)-1)</f>
        <v>music</v>
      </c>
      <c r="R1651" t="str">
        <f>RIGHT(N1651,LEN(N1651)-SEARCH("/",N1651,1))</f>
        <v>metal</v>
      </c>
      <c r="S1651" s="14">
        <f>INT((((J1651/60)/60)/24)+DATE(1970,1,1))</f>
        <v>41526</v>
      </c>
      <c r="T1651" s="14">
        <f>INT((((I1651/60)/60)/24)+DATE(1970,1,1))</f>
        <v>41561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8305</v>
      </c>
      <c r="O1652" s="9">
        <f>+E1652/D1652*100</f>
        <v>52.16</v>
      </c>
      <c r="P1652" s="11">
        <f>AVERAGE(E1652/L1652)</f>
        <v>49.20754716981132</v>
      </c>
      <c r="Q1652" t="str">
        <f>LEFT(N1652,SEARCH("/",N1652,1)-1)</f>
        <v>theater</v>
      </c>
      <c r="R1652" t="str">
        <f>RIGHT(N1652,LEN(N1652)-SEARCH("/",N1652,1))</f>
        <v>musical</v>
      </c>
      <c r="S1652" s="14">
        <f>INT((((J1652/60)/60)/24)+DATE(1970,1,1))</f>
        <v>41858</v>
      </c>
      <c r="T1652" s="14">
        <f>INT((((I1652/60)/60)/24)+DATE(1970,1,1))</f>
        <v>41888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9">
        <f>+E1653/D1653*100</f>
        <v>2.6069999999999998</v>
      </c>
      <c r="P1653" s="11">
        <f>AVERAGE(E1653/L1653)</f>
        <v>108.625</v>
      </c>
      <c r="Q1653" t="str">
        <f>LEFT(N1653,SEARCH("/",N1653,1)-1)</f>
        <v>technology</v>
      </c>
      <c r="R1653" t="str">
        <f>RIGHT(N1653,LEN(N1653)-SEARCH("/",N1653,1))</f>
        <v>wearables</v>
      </c>
      <c r="S1653" s="14">
        <f>INT((((J1653/60)/60)/24)+DATE(1970,1,1))</f>
        <v>42489</v>
      </c>
      <c r="T1653" s="14">
        <f>INT((((I1653/60)/60)/24)+DATE(1970,1,1))</f>
        <v>42549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9">
        <f>+E1654/D1654*100</f>
        <v>104.24</v>
      </c>
      <c r="P1654" s="11">
        <f>AVERAGE(E1654/L1654)</f>
        <v>27.145833333333332</v>
      </c>
      <c r="Q1654" t="str">
        <f>LEFT(N1654,SEARCH("/",N1654,1)-1)</f>
        <v>music</v>
      </c>
      <c r="R1654" t="str">
        <f>RIGHT(N1654,LEN(N1654)-SEARCH("/",N1654,1))</f>
        <v>rock</v>
      </c>
      <c r="S1654" s="14">
        <f>INT((((J1654/60)/60)/24)+DATE(1970,1,1))</f>
        <v>41766</v>
      </c>
      <c r="T1654" s="14">
        <f>INT((((I1654/60)/60)/24)+DATE(1970,1,1))</f>
        <v>41799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9">
        <f>+E1655/D1655*100</f>
        <v>104.2</v>
      </c>
      <c r="P1655" s="11">
        <f>AVERAGE(E1655/L1655)</f>
        <v>186.07142857142858</v>
      </c>
      <c r="Q1655" t="str">
        <f>LEFT(N1655,SEARCH("/",N1655,1)-1)</f>
        <v>theater</v>
      </c>
      <c r="R1655" t="str">
        <f>RIGHT(N1655,LEN(N1655)-SEARCH("/",N1655,1))</f>
        <v>plays</v>
      </c>
      <c r="S1655" s="14">
        <f>INT((((J1655/60)/60)/24)+DATE(1970,1,1))</f>
        <v>42100</v>
      </c>
      <c r="T1655" s="14">
        <f>INT((((I1655/60)/60)/24)+DATE(1970,1,1))</f>
        <v>42126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8279</v>
      </c>
      <c r="O1656" s="9">
        <f>+E1656/D1656*100</f>
        <v>104</v>
      </c>
      <c r="P1656" s="11">
        <f>AVERAGE(E1656/L1656)</f>
        <v>57.777777777777779</v>
      </c>
      <c r="Q1656" t="str">
        <f>LEFT(N1656,SEARCH("/",N1656,1)-1)</f>
        <v>music</v>
      </c>
      <c r="R1656" t="str">
        <f>RIGHT(N1656,LEN(N1656)-SEARCH("/",N1656,1))</f>
        <v>indie rock</v>
      </c>
      <c r="S1656" s="14">
        <f>INT((((J1656/60)/60)/24)+DATE(1970,1,1))</f>
        <v>40632</v>
      </c>
      <c r="T1656" s="14">
        <f>INT((((I1656/60)/60)/24)+DATE(1970,1,1))</f>
        <v>40649</v>
      </c>
    </row>
    <row r="1657" spans="1:20" ht="60" x14ac:dyDescent="0.25">
      <c r="A1657">
        <v>3365</v>
      </c>
      <c r="B1657" s="3" t="s">
        <v>3364</v>
      </c>
      <c r="C1657" s="3" t="s">
        <v>7475</v>
      </c>
      <c r="D1657" s="6">
        <v>2500</v>
      </c>
      <c r="E1657" s="6">
        <v>2600</v>
      </c>
      <c r="F1657" t="s">
        <v>8219</v>
      </c>
      <c r="G1657" t="s">
        <v>8224</v>
      </c>
      <c r="H1657" t="s">
        <v>8246</v>
      </c>
      <c r="I1657">
        <v>1449973592</v>
      </c>
      <c r="J1657">
        <v>1447381592</v>
      </c>
      <c r="K1657" t="b">
        <v>0</v>
      </c>
      <c r="L1657">
        <v>3</v>
      </c>
      <c r="M1657" t="b">
        <v>1</v>
      </c>
      <c r="N1657" t="s">
        <v>8271</v>
      </c>
      <c r="O1657" s="9">
        <f>+E1657/D1657*100</f>
        <v>104</v>
      </c>
      <c r="P1657" s="11">
        <f>AVERAGE(E1657/L1657)</f>
        <v>866.66666666666663</v>
      </c>
      <c r="Q1657" t="str">
        <f>LEFT(N1657,SEARCH("/",N1657,1)-1)</f>
        <v>theater</v>
      </c>
      <c r="R1657" t="str">
        <f>RIGHT(N1657,LEN(N1657)-SEARCH("/",N1657,1))</f>
        <v>plays</v>
      </c>
      <c r="S1657" s="14">
        <f>INT((((J1657/60)/60)/24)+DATE(1970,1,1))</f>
        <v>42321</v>
      </c>
      <c r="T1657" s="14">
        <f>INT((((I1657/60)/60)/24)+DATE(1970,1,1))</f>
        <v>42351</v>
      </c>
    </row>
    <row r="1658" spans="1:20" ht="60" x14ac:dyDescent="0.25">
      <c r="A1658">
        <v>2840</v>
      </c>
      <c r="B1658" s="3" t="s">
        <v>2840</v>
      </c>
      <c r="C1658" s="3" t="s">
        <v>6950</v>
      </c>
      <c r="D1658" s="6">
        <v>2500</v>
      </c>
      <c r="E1658" s="6">
        <v>2600</v>
      </c>
      <c r="F1658" t="s">
        <v>8219</v>
      </c>
      <c r="G1658" t="s">
        <v>8225</v>
      </c>
      <c r="H1658" t="s">
        <v>8247</v>
      </c>
      <c r="I1658">
        <v>1426698000</v>
      </c>
      <c r="J1658">
        <v>1424825479</v>
      </c>
      <c r="K1658" t="b">
        <v>0</v>
      </c>
      <c r="L1658">
        <v>132</v>
      </c>
      <c r="M1658" t="b">
        <v>1</v>
      </c>
      <c r="N1658" t="s">
        <v>8271</v>
      </c>
      <c r="O1658" s="9">
        <f>+E1658/D1658*100</f>
        <v>104</v>
      </c>
      <c r="P1658" s="11">
        <f>AVERAGE(E1658/L1658)</f>
        <v>19.696969696969695</v>
      </c>
      <c r="Q1658" t="str">
        <f>LEFT(N1658,SEARCH("/",N1658,1)-1)</f>
        <v>theater</v>
      </c>
      <c r="R1658" t="str">
        <f>RIGHT(N1658,LEN(N1658)-SEARCH("/",N1658,1))</f>
        <v>plays</v>
      </c>
      <c r="S1658" s="14">
        <f>INT((((J1658/60)/60)/24)+DATE(1970,1,1))</f>
        <v>42060</v>
      </c>
      <c r="T1658" s="14">
        <f>INT((((I1658/60)/60)/24)+DATE(1970,1,1))</f>
        <v>42081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9">
        <f>+E1659/D1659*100</f>
        <v>173.2</v>
      </c>
      <c r="P1659" s="11">
        <f>AVERAGE(E1659/L1659)</f>
        <v>32.074074074074076</v>
      </c>
      <c r="Q1659" t="str">
        <f>LEFT(N1659,SEARCH("/",N1659,1)-1)</f>
        <v>publishing</v>
      </c>
      <c r="R1659" t="str">
        <f>RIGHT(N1659,LEN(N1659)-SEARCH("/",N1659,1))</f>
        <v>nonfiction</v>
      </c>
      <c r="S1659" s="14">
        <f>INT((((J1659/60)/60)/24)+DATE(1970,1,1))</f>
        <v>41095</v>
      </c>
      <c r="T1659" s="14">
        <f>INT((((I1659/60)/60)/24)+DATE(1970,1,1))</f>
        <v>41123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9">
        <f>+E1660/D1660*100</f>
        <v>105.9591836734694</v>
      </c>
      <c r="P1660" s="11">
        <f>AVERAGE(E1660/L1660)</f>
        <v>54.083333333333336</v>
      </c>
      <c r="Q1660" t="str">
        <f>LEFT(N1660,SEARCH("/",N1660,1)-1)</f>
        <v>film &amp; video</v>
      </c>
      <c r="R1660" t="str">
        <f>RIGHT(N1660,LEN(N1660)-SEARCH("/",N1660,1))</f>
        <v>documentary</v>
      </c>
      <c r="S1660" s="14">
        <f>INT((((J1660/60)/60)/24)+DATE(1970,1,1))</f>
        <v>42576</v>
      </c>
      <c r="T1660" s="14">
        <f>INT((((I1660/60)/60)/24)+DATE(1970,1,1))</f>
        <v>42607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9">
        <f>+E1661/D1661*100</f>
        <v>103.76</v>
      </c>
      <c r="P1661" s="11">
        <f>AVERAGE(E1661/L1661)</f>
        <v>66.512820512820511</v>
      </c>
      <c r="Q1661" t="str">
        <f>LEFT(N1661,SEARCH("/",N1661,1)-1)</f>
        <v>theater</v>
      </c>
      <c r="R1661" t="str">
        <f>RIGHT(N1661,LEN(N1661)-SEARCH("/",N1661,1))</f>
        <v>plays</v>
      </c>
      <c r="S1661" s="14">
        <f>INT((((J1661/60)/60)/24)+DATE(1970,1,1))</f>
        <v>41760</v>
      </c>
      <c r="T1661" s="14">
        <f>INT((((I1661/60)/60)/24)+DATE(1970,1,1))</f>
        <v>41772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8300</v>
      </c>
      <c r="O1662" s="9">
        <f>+E1662/D1662*100</f>
        <v>103.4</v>
      </c>
      <c r="P1662" s="11">
        <f>AVERAGE(E1662/L1662)</f>
        <v>95.740740740740748</v>
      </c>
      <c r="Q1662" t="str">
        <f>LEFT(N1662,SEARCH("/",N1662,1)-1)</f>
        <v>music</v>
      </c>
      <c r="R1662" t="str">
        <f>RIGHT(N1662,LEN(N1662)-SEARCH("/",N1662,1))</f>
        <v>classical music</v>
      </c>
      <c r="S1662" s="14">
        <f>INT((((J1662/60)/60)/24)+DATE(1970,1,1))</f>
        <v>40785</v>
      </c>
      <c r="T1662" s="14">
        <f>INT((((I1662/60)/60)/24)+DATE(1970,1,1))</f>
        <v>40845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8271</v>
      </c>
      <c r="O1663" s="9">
        <f>+E1663/D1663*100</f>
        <v>103.4</v>
      </c>
      <c r="P1663" s="11">
        <f>AVERAGE(E1663/L1663)</f>
        <v>76.029411764705884</v>
      </c>
      <c r="Q1663" t="str">
        <f>LEFT(N1663,SEARCH("/",N1663,1)-1)</f>
        <v>theater</v>
      </c>
      <c r="R1663" t="str">
        <f>RIGHT(N1663,LEN(N1663)-SEARCH("/",N1663,1))</f>
        <v>plays</v>
      </c>
      <c r="S1663" s="14">
        <f>INT((((J1663/60)/60)/24)+DATE(1970,1,1))</f>
        <v>42124</v>
      </c>
      <c r="T1663" s="14">
        <f>INT((((I1663/60)/60)/24)+DATE(1970,1,1))</f>
        <v>42154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9">
        <f>+E1664/D1664*100</f>
        <v>215</v>
      </c>
      <c r="P1664" s="11">
        <f>AVERAGE(E1664/L1664)</f>
        <v>78.181818181818187</v>
      </c>
      <c r="Q1664" t="str">
        <f>LEFT(N1664,SEARCH("/",N1664,1)-1)</f>
        <v>photography</v>
      </c>
      <c r="R1664" t="str">
        <f>RIGHT(N1664,LEN(N1664)-SEARCH("/",N1664,1))</f>
        <v>photobooks</v>
      </c>
      <c r="S1664" s="14">
        <f>INT((((J1664/60)/60)/24)+DATE(1970,1,1))</f>
        <v>40254</v>
      </c>
      <c r="T1664" s="14">
        <f>INT((((I1664/60)/60)/24)+DATE(1970,1,1))</f>
        <v>40313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9">
        <f>+E1665/D1665*100</f>
        <v>171.73333333333335</v>
      </c>
      <c r="P1665" s="11">
        <f>AVERAGE(E1665/L1665)</f>
        <v>33.025641025641029</v>
      </c>
      <c r="Q1665" t="str">
        <f>LEFT(N1665,SEARCH("/",N1665,1)-1)</f>
        <v>theater</v>
      </c>
      <c r="R1665" t="str">
        <f>RIGHT(N1665,LEN(N1665)-SEARCH("/",N1665,1))</f>
        <v>plays</v>
      </c>
      <c r="S1665" s="14">
        <f>INT((((J1665/60)/60)/24)+DATE(1970,1,1))</f>
        <v>41806</v>
      </c>
      <c r="T1665" s="14">
        <f>INT((((I1665/60)/60)/24)+DATE(1970,1,1))</f>
        <v>41836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9">
        <f>+E1666/D1666*100</f>
        <v>103</v>
      </c>
      <c r="P1666" s="11">
        <f>AVERAGE(E1666/L1666)</f>
        <v>52.551020408163268</v>
      </c>
      <c r="Q1666" t="str">
        <f>LEFT(N1666,SEARCH("/",N1666,1)-1)</f>
        <v>theater</v>
      </c>
      <c r="R1666" t="str">
        <f>RIGHT(N1666,LEN(N1666)-SEARCH("/",N1666,1))</f>
        <v>plays</v>
      </c>
      <c r="S1666" s="14">
        <f>INT((((J1666/60)/60)/24)+DATE(1970,1,1))</f>
        <v>42016</v>
      </c>
      <c r="T1666" s="14">
        <f>INT((((I1666/60)/60)/24)+DATE(1970,1,1))</f>
        <v>42032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8219</v>
      </c>
      <c r="G1667" t="s">
        <v>8224</v>
      </c>
      <c r="H1667" t="s">
        <v>8246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8305</v>
      </c>
      <c r="O1667" s="9">
        <f>+E1667/D1667*100</f>
        <v>102.76</v>
      </c>
      <c r="P1667" s="11">
        <f>AVERAGE(E1667/L1667)</f>
        <v>47.574074074074076</v>
      </c>
      <c r="Q1667" t="str">
        <f>LEFT(N1667,SEARCH("/",N1667,1)-1)</f>
        <v>theater</v>
      </c>
      <c r="R1667" t="str">
        <f>RIGHT(N1667,LEN(N1667)-SEARCH("/",N1667,1))</f>
        <v>musical</v>
      </c>
      <c r="S1667" s="14">
        <f>INT((((J1667/60)/60)/24)+DATE(1970,1,1))</f>
        <v>42495</v>
      </c>
      <c r="T1667" s="14">
        <f>INT((((I1667/60)/60)/24)+DATE(1970,1,1))</f>
        <v>42525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t="s">
        <v>8219</v>
      </c>
      <c r="G1668" t="s">
        <v>8225</v>
      </c>
      <c r="H1668" t="s">
        <v>8247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8271</v>
      </c>
      <c r="O1668" s="9">
        <f>+E1668/D1668*100</f>
        <v>128.44999999999999</v>
      </c>
      <c r="P1668" s="11">
        <f>AVERAGE(E1668/L1668)</f>
        <v>30.951807228915662</v>
      </c>
      <c r="Q1668" t="str">
        <f>LEFT(N1668,SEARCH("/",N1668,1)-1)</f>
        <v>theater</v>
      </c>
      <c r="R1668" t="str">
        <f>RIGHT(N1668,LEN(N1668)-SEARCH("/",N1668,1))</f>
        <v>plays</v>
      </c>
      <c r="S1668" s="14">
        <f>INT((((J1668/60)/60)/24)+DATE(1970,1,1))</f>
        <v>42571</v>
      </c>
      <c r="T1668" s="14">
        <f>INT((((I1668/60)/60)/24)+DATE(1970,1,1))</f>
        <v>42599</v>
      </c>
    </row>
    <row r="1669" spans="1:20" ht="30" x14ac:dyDescent="0.25">
      <c r="A1669">
        <v>3597</v>
      </c>
      <c r="B1669" s="3" t="s">
        <v>3596</v>
      </c>
      <c r="C1669" s="3" t="s">
        <v>7707</v>
      </c>
      <c r="D1669" s="6">
        <v>2500</v>
      </c>
      <c r="E1669" s="6">
        <v>2565</v>
      </c>
      <c r="F1669" t="s">
        <v>8219</v>
      </c>
      <c r="G1669" t="s">
        <v>8224</v>
      </c>
      <c r="H1669" t="s">
        <v>8246</v>
      </c>
      <c r="I1669">
        <v>1456984740</v>
      </c>
      <c r="J1669">
        <v>1455717790</v>
      </c>
      <c r="K1669" t="b">
        <v>0</v>
      </c>
      <c r="L1669">
        <v>33</v>
      </c>
      <c r="M1669" t="b">
        <v>1</v>
      </c>
      <c r="N1669" t="s">
        <v>8271</v>
      </c>
      <c r="O1669" s="9">
        <f>+E1669/D1669*100</f>
        <v>102.60000000000001</v>
      </c>
      <c r="P1669" s="11">
        <f>AVERAGE(E1669/L1669)</f>
        <v>77.727272727272734</v>
      </c>
      <c r="Q1669" t="str">
        <f>LEFT(N1669,SEARCH("/",N1669,1)-1)</f>
        <v>theater</v>
      </c>
      <c r="R1669" t="str">
        <f>RIGHT(N1669,LEN(N1669)-SEARCH("/",N1669,1))</f>
        <v>plays</v>
      </c>
      <c r="S1669" s="14">
        <f>INT((((J1669/60)/60)/24)+DATE(1970,1,1))</f>
        <v>42417</v>
      </c>
      <c r="T1669" s="14">
        <f>INT((((I1669/60)/60)/24)+DATE(1970,1,1))</f>
        <v>42432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9">
        <f>+E1670/D1670*100</f>
        <v>102.60000000000001</v>
      </c>
      <c r="P1670" s="11">
        <f>AVERAGE(E1670/L1670)</f>
        <v>59.651162790697676</v>
      </c>
      <c r="Q1670" t="str">
        <f>LEFT(N1670,SEARCH("/",N1670,1)-1)</f>
        <v>theater</v>
      </c>
      <c r="R1670" t="str">
        <f>RIGHT(N1670,LEN(N1670)-SEARCH("/",N1670,1))</f>
        <v>plays</v>
      </c>
      <c r="S1670" s="14">
        <f>INT((((J1670/60)/60)/24)+DATE(1970,1,1))</f>
        <v>42294</v>
      </c>
      <c r="T1670" s="14">
        <f>INT((((I1670/60)/60)/24)+DATE(1970,1,1))</f>
        <v>42321</v>
      </c>
    </row>
    <row r="1671" spans="1:20" ht="45" x14ac:dyDescent="0.25">
      <c r="A1671">
        <v>2315</v>
      </c>
      <c r="B1671" s="3" t="s">
        <v>2316</v>
      </c>
      <c r="C1671" s="3" t="s">
        <v>6425</v>
      </c>
      <c r="D1671" s="6">
        <v>2500</v>
      </c>
      <c r="E1671" s="6">
        <v>2565</v>
      </c>
      <c r="F1671" t="s">
        <v>8219</v>
      </c>
      <c r="G1671" t="s">
        <v>8224</v>
      </c>
      <c r="H1671" t="s">
        <v>8246</v>
      </c>
      <c r="I1671">
        <v>1336238743</v>
      </c>
      <c r="J1671">
        <v>1333646743</v>
      </c>
      <c r="K1671" t="b">
        <v>1</v>
      </c>
      <c r="L1671">
        <v>64</v>
      </c>
      <c r="M1671" t="b">
        <v>1</v>
      </c>
      <c r="N1671" t="s">
        <v>8279</v>
      </c>
      <c r="O1671" s="9">
        <f>+E1671/D1671*100</f>
        <v>102.60000000000001</v>
      </c>
      <c r="P1671" s="11">
        <f>AVERAGE(E1671/L1671)</f>
        <v>40.078125</v>
      </c>
      <c r="Q1671" t="str">
        <f>LEFT(N1671,SEARCH("/",N1671,1)-1)</f>
        <v>music</v>
      </c>
      <c r="R1671" t="str">
        <f>RIGHT(N1671,LEN(N1671)-SEARCH("/",N1671,1))</f>
        <v>indie rock</v>
      </c>
      <c r="S1671" s="14">
        <f>INT((((J1671/60)/60)/24)+DATE(1970,1,1))</f>
        <v>41004</v>
      </c>
      <c r="T1671" s="14">
        <f>INT((((I1671/60)/60)/24)+DATE(1970,1,1))</f>
        <v>41034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8271</v>
      </c>
      <c r="O1672" s="9">
        <f>+E1672/D1672*100</f>
        <v>102.4</v>
      </c>
      <c r="P1672" s="11">
        <f>AVERAGE(E1672/L1672)</f>
        <v>121.9047619047619</v>
      </c>
      <c r="Q1672" t="str">
        <f>LEFT(N1672,SEARCH("/",N1672,1)-1)</f>
        <v>theater</v>
      </c>
      <c r="R1672" t="str">
        <f>RIGHT(N1672,LEN(N1672)-SEARCH("/",N1672,1))</f>
        <v>plays</v>
      </c>
      <c r="S1672" s="14">
        <f>INT((((J1672/60)/60)/24)+DATE(1970,1,1))</f>
        <v>42451</v>
      </c>
      <c r="T1672" s="14">
        <f>INT((((I1672/60)/60)/24)+DATE(1970,1,1))</f>
        <v>42459</v>
      </c>
    </row>
    <row r="1673" spans="1:20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6">
        <v>2560</v>
      </c>
      <c r="F1673" t="s">
        <v>8219</v>
      </c>
      <c r="G1673" t="s">
        <v>8224</v>
      </c>
      <c r="H1673" t="s">
        <v>8246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8271</v>
      </c>
      <c r="O1673" s="9">
        <f>+E1673/D1673*100</f>
        <v>102.4</v>
      </c>
      <c r="P1673" s="11">
        <f>AVERAGE(E1673/L1673)</f>
        <v>47.407407407407405</v>
      </c>
      <c r="Q1673" t="str">
        <f>LEFT(N1673,SEARCH("/",N1673,1)-1)</f>
        <v>theater</v>
      </c>
      <c r="R1673" t="str">
        <f>RIGHT(N1673,LEN(N1673)-SEARCH("/",N1673,1))</f>
        <v>plays</v>
      </c>
      <c r="S1673" s="14">
        <f>INT((((J1673/60)/60)/24)+DATE(1970,1,1))</f>
        <v>42203</v>
      </c>
      <c r="T1673" s="14">
        <f>INT((((I1673/60)/60)/24)+DATE(1970,1,1))</f>
        <v>42221</v>
      </c>
    </row>
    <row r="1674" spans="1:20" ht="60" x14ac:dyDescent="0.25">
      <c r="A1674">
        <v>3603</v>
      </c>
      <c r="B1674" s="3" t="s">
        <v>3602</v>
      </c>
      <c r="C1674" s="3" t="s">
        <v>7713</v>
      </c>
      <c r="D1674" s="6">
        <v>1500</v>
      </c>
      <c r="E1674" s="6">
        <v>2560</v>
      </c>
      <c r="F1674" t="s">
        <v>8219</v>
      </c>
      <c r="G1674" t="s">
        <v>8224</v>
      </c>
      <c r="H1674" t="s">
        <v>8246</v>
      </c>
      <c r="I1674">
        <v>1446759880</v>
      </c>
      <c r="J1674">
        <v>1444164280</v>
      </c>
      <c r="K1674" t="b">
        <v>0</v>
      </c>
      <c r="L1674">
        <v>57</v>
      </c>
      <c r="M1674" t="b">
        <v>1</v>
      </c>
      <c r="N1674" t="s">
        <v>8271</v>
      </c>
      <c r="O1674" s="9">
        <f>+E1674/D1674*100</f>
        <v>170.66666666666669</v>
      </c>
      <c r="P1674" s="11">
        <f>AVERAGE(E1674/L1674)</f>
        <v>44.912280701754383</v>
      </c>
      <c r="Q1674" t="str">
        <f>LEFT(N1674,SEARCH("/",N1674,1)-1)</f>
        <v>theater</v>
      </c>
      <c r="R1674" t="str">
        <f>RIGHT(N1674,LEN(N1674)-SEARCH("/",N1674,1))</f>
        <v>plays</v>
      </c>
      <c r="S1674" s="14">
        <f>INT((((J1674/60)/60)/24)+DATE(1970,1,1))</f>
        <v>42283</v>
      </c>
      <c r="T1674" s="14">
        <f>INT((((I1674/60)/60)/24)+DATE(1970,1,1))</f>
        <v>42313</v>
      </c>
    </row>
    <row r="1675" spans="1:20" ht="45" x14ac:dyDescent="0.25">
      <c r="A1675">
        <v>3268</v>
      </c>
      <c r="B1675" s="3" t="s">
        <v>3268</v>
      </c>
      <c r="C1675" s="3" t="s">
        <v>7378</v>
      </c>
      <c r="D1675" s="6">
        <v>2000</v>
      </c>
      <c r="E1675" s="6">
        <v>2560</v>
      </c>
      <c r="F1675" t="s">
        <v>8219</v>
      </c>
      <c r="G1675" t="s">
        <v>8224</v>
      </c>
      <c r="H1675" t="s">
        <v>8246</v>
      </c>
      <c r="I1675">
        <v>1472074928</v>
      </c>
      <c r="J1675">
        <v>1470692528</v>
      </c>
      <c r="K1675" t="b">
        <v>1</v>
      </c>
      <c r="L1675">
        <v>42</v>
      </c>
      <c r="M1675" t="b">
        <v>1</v>
      </c>
      <c r="N1675" t="s">
        <v>8271</v>
      </c>
      <c r="O1675" s="9">
        <f>+E1675/D1675*100</f>
        <v>128</v>
      </c>
      <c r="P1675" s="11">
        <f>AVERAGE(E1675/L1675)</f>
        <v>60.952380952380949</v>
      </c>
      <c r="Q1675" t="str">
        <f>LEFT(N1675,SEARCH("/",N1675,1)-1)</f>
        <v>theater</v>
      </c>
      <c r="R1675" t="str">
        <f>RIGHT(N1675,LEN(N1675)-SEARCH("/",N1675,1))</f>
        <v>plays</v>
      </c>
      <c r="S1675" s="14">
        <f>INT((((J1675/60)/60)/24)+DATE(1970,1,1))</f>
        <v>42590</v>
      </c>
      <c r="T1675" s="14">
        <f>INT((((I1675/60)/60)/24)+DATE(1970,1,1))</f>
        <v>42606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t="s">
        <v>8219</v>
      </c>
      <c r="G1676" t="s">
        <v>8224</v>
      </c>
      <c r="H1676" t="s">
        <v>8246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8274</v>
      </c>
      <c r="O1676" s="9">
        <f>+E1676/D1676*100</f>
        <v>102.2</v>
      </c>
      <c r="P1676" s="11">
        <f>AVERAGE(E1676/L1676)</f>
        <v>82.41935483870968</v>
      </c>
      <c r="Q1676" t="str">
        <f>LEFT(N1676,SEARCH("/",N1676,1)-1)</f>
        <v>publishing</v>
      </c>
      <c r="R1676" t="str">
        <f>RIGHT(N1676,LEN(N1676)-SEARCH("/",N1676,1))</f>
        <v>nonfiction</v>
      </c>
      <c r="S1676" s="14">
        <f>INT((((J1676/60)/60)/24)+DATE(1970,1,1))</f>
        <v>42040</v>
      </c>
      <c r="T1676" s="14">
        <f>INT((((I1676/60)/60)/24)+DATE(1970,1,1))</f>
        <v>42070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t="s">
        <v>8219</v>
      </c>
      <c r="G1677" t="s">
        <v>8225</v>
      </c>
      <c r="H1677" t="s">
        <v>8247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8271</v>
      </c>
      <c r="O1677" s="9">
        <f>+E1677/D1677*100</f>
        <v>127.75000000000001</v>
      </c>
      <c r="P1677" s="11">
        <f>AVERAGE(E1677/L1677)</f>
        <v>38.712121212121211</v>
      </c>
      <c r="Q1677" t="str">
        <f>LEFT(N1677,SEARCH("/",N1677,1)-1)</f>
        <v>theater</v>
      </c>
      <c r="R1677" t="str">
        <f>RIGHT(N1677,LEN(N1677)-SEARCH("/",N1677,1))</f>
        <v>plays</v>
      </c>
      <c r="S1677" s="14">
        <f>INT((((J1677/60)/60)/24)+DATE(1970,1,1))</f>
        <v>42149</v>
      </c>
      <c r="T1677" s="14">
        <f>INT((((I1677/60)/60)/24)+DATE(1970,1,1))</f>
        <v>42179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8274</v>
      </c>
      <c r="O1678" s="9">
        <f>+E1678/D1678*100</f>
        <v>102</v>
      </c>
      <c r="P1678" s="11">
        <f>AVERAGE(E1678/L1678)</f>
        <v>134.21052631578948</v>
      </c>
      <c r="Q1678" t="str">
        <f>LEFT(N1678,SEARCH("/",N1678,1)-1)</f>
        <v>publishing</v>
      </c>
      <c r="R1678" t="str">
        <f>RIGHT(N1678,LEN(N1678)-SEARCH("/",N1678,1))</f>
        <v>nonfiction</v>
      </c>
      <c r="S1678" s="14">
        <f>INT((((J1678/60)/60)/24)+DATE(1970,1,1))</f>
        <v>40429</v>
      </c>
      <c r="T1678" s="14">
        <f>INT((((I1678/60)/60)/24)+DATE(1970,1,1))</f>
        <v>40459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8273</v>
      </c>
      <c r="O1679" s="9">
        <f>+E1679/D1679*100</f>
        <v>12.75</v>
      </c>
      <c r="P1679" s="11">
        <f>AVERAGE(E1679/L1679)</f>
        <v>110.8695652173913</v>
      </c>
      <c r="Q1679" t="str">
        <f>LEFT(N1679,SEARCH("/",N1679,1)-1)</f>
        <v>technology</v>
      </c>
      <c r="R1679" t="str">
        <f>RIGHT(N1679,LEN(N1679)-SEARCH("/",N1679,1))</f>
        <v>wearables</v>
      </c>
      <c r="S1679" s="14">
        <f>INT((((J1679/60)/60)/24)+DATE(1970,1,1))</f>
        <v>42324</v>
      </c>
      <c r="T1679" s="14">
        <f>INT((((I1679/60)/60)/24)+DATE(1970,1,1))</f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8305</v>
      </c>
      <c r="O1680" s="9">
        <f>+E1680/D1680*100</f>
        <v>46.36363636363636</v>
      </c>
      <c r="P1680" s="11">
        <f>AVERAGE(E1680/L1680)</f>
        <v>70.833333333333329</v>
      </c>
      <c r="Q1680" t="str">
        <f>LEFT(N1680,SEARCH("/",N1680,1)-1)</f>
        <v>theater</v>
      </c>
      <c r="R1680" t="str">
        <f>RIGHT(N1680,LEN(N1680)-SEARCH("/",N1680,1))</f>
        <v>musical</v>
      </c>
      <c r="S1680" s="14">
        <f>INT((((J1680/60)/60)/24)+DATE(1970,1,1))</f>
        <v>42057</v>
      </c>
      <c r="T1680" s="14">
        <f>INT((((I1680/60)/60)/24)+DATE(1970,1,1))</f>
        <v>42117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9">
        <f>+E1681/D1681*100</f>
        <v>101.96000000000001</v>
      </c>
      <c r="P1681" s="11">
        <f>AVERAGE(E1681/L1681)</f>
        <v>39.828125</v>
      </c>
      <c r="Q1681" t="str">
        <f>LEFT(N1681,SEARCH("/",N1681,1)-1)</f>
        <v>theater</v>
      </c>
      <c r="R1681" t="str">
        <f>RIGHT(N1681,LEN(N1681)-SEARCH("/",N1681,1))</f>
        <v>plays</v>
      </c>
      <c r="S1681" s="14">
        <f>INT((((J1681/60)/60)/24)+DATE(1970,1,1))</f>
        <v>42184</v>
      </c>
      <c r="T1681" s="14">
        <f>INT((((I1681/60)/60)/24)+DATE(1970,1,1))</f>
        <v>42214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9">
        <f>+E1682/D1682*100</f>
        <v>101.9076</v>
      </c>
      <c r="P1682" s="11">
        <f>AVERAGE(E1682/L1682)</f>
        <v>37.466029411764708</v>
      </c>
      <c r="Q1682" t="str">
        <f>LEFT(N1682,SEARCH("/",N1682,1)-1)</f>
        <v>publishing</v>
      </c>
      <c r="R1682" t="str">
        <f>RIGHT(N1682,LEN(N1682)-SEARCH("/",N1682,1))</f>
        <v>nonfiction</v>
      </c>
      <c r="S1682" s="14">
        <f>INT((((J1682/60)/60)/24)+DATE(1970,1,1))</f>
        <v>41383</v>
      </c>
      <c r="T1682" s="14">
        <f>INT((((I1682/60)/60)/24)+DATE(1970,1,1))</f>
        <v>41414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9">
        <f>+E1683/D1683*100</f>
        <v>127.25</v>
      </c>
      <c r="P1683" s="11">
        <f>AVERAGE(E1683/L1683)</f>
        <v>72.714285714285708</v>
      </c>
      <c r="Q1683" t="str">
        <f>LEFT(N1683,SEARCH("/",N1683,1)-1)</f>
        <v>theater</v>
      </c>
      <c r="R1683" t="str">
        <f>RIGHT(N1683,LEN(N1683)-SEARCH("/",N1683,1))</f>
        <v>plays</v>
      </c>
      <c r="S1683" s="14">
        <f>INT((((J1683/60)/60)/24)+DATE(1970,1,1))</f>
        <v>41988</v>
      </c>
      <c r="T1683" s="14">
        <f>INT((((I1683/60)/60)/24)+DATE(1970,1,1))</f>
        <v>42046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9">
        <f>+E1684/D1684*100</f>
        <v>18.142857142857142</v>
      </c>
      <c r="P1684" s="11">
        <f>AVERAGE(E1684/L1684)</f>
        <v>52.916666666666664</v>
      </c>
      <c r="Q1684" t="str">
        <f>LEFT(N1684,SEARCH("/",N1684,1)-1)</f>
        <v>music</v>
      </c>
      <c r="R1684" t="str">
        <f>RIGHT(N1684,LEN(N1684)-SEARCH("/",N1684,1))</f>
        <v>jazz</v>
      </c>
      <c r="S1684" s="14">
        <f>INT((((J1684/60)/60)/24)+DATE(1970,1,1))</f>
        <v>41570</v>
      </c>
      <c r="T1684" s="14">
        <f>INT((((I1684/60)/60)/24)+DATE(1970,1,1))</f>
        <v>41600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9">
        <f>+E1685/D1685*100</f>
        <v>50.739999999999995</v>
      </c>
      <c r="P1685" s="11">
        <f>AVERAGE(E1685/L1685)</f>
        <v>74.617647058823536</v>
      </c>
      <c r="Q1685" t="str">
        <f>LEFT(N1685,SEARCH("/",N1685,1)-1)</f>
        <v>music</v>
      </c>
      <c r="R1685" t="str">
        <f>RIGHT(N1685,LEN(N1685)-SEARCH("/",N1685,1))</f>
        <v>world music</v>
      </c>
      <c r="S1685" s="14">
        <f>INT((((J1685/60)/60)/24)+DATE(1970,1,1))</f>
        <v>41923</v>
      </c>
      <c r="T1685" s="14">
        <f>INT((((I1685/60)/60)/24)+DATE(1970,1,1))</f>
        <v>41946</v>
      </c>
    </row>
    <row r="1686" spans="1:20" ht="30" x14ac:dyDescent="0.25">
      <c r="A1686">
        <v>1641</v>
      </c>
      <c r="B1686" s="3" t="s">
        <v>1642</v>
      </c>
      <c r="C1686" s="3" t="s">
        <v>5751</v>
      </c>
      <c r="D1686" s="6">
        <v>2500</v>
      </c>
      <c r="E1686" s="6">
        <v>2535</v>
      </c>
      <c r="F1686" t="s">
        <v>8219</v>
      </c>
      <c r="G1686" t="s">
        <v>8224</v>
      </c>
      <c r="H1686" t="s">
        <v>8246</v>
      </c>
      <c r="I1686">
        <v>1418998744</v>
      </c>
      <c r="J1686">
        <v>1416406744</v>
      </c>
      <c r="K1686" t="b">
        <v>0</v>
      </c>
      <c r="L1686">
        <v>26</v>
      </c>
      <c r="M1686" t="b">
        <v>1</v>
      </c>
      <c r="N1686" t="s">
        <v>8292</v>
      </c>
      <c r="O1686" s="9">
        <f>+E1686/D1686*100</f>
        <v>101.4</v>
      </c>
      <c r="P1686" s="11">
        <f>AVERAGE(E1686/L1686)</f>
        <v>97.5</v>
      </c>
      <c r="Q1686" t="str">
        <f>LEFT(N1686,SEARCH("/",N1686,1)-1)</f>
        <v>music</v>
      </c>
      <c r="R1686" t="str">
        <f>RIGHT(N1686,LEN(N1686)-SEARCH("/",N1686,1))</f>
        <v>pop</v>
      </c>
      <c r="S1686" s="14">
        <f>INT((((J1686/60)/60)/24)+DATE(1970,1,1))</f>
        <v>41962</v>
      </c>
      <c r="T1686" s="14">
        <f>INT((((I1686/60)/60)/24)+DATE(1970,1,1))</f>
        <v>41992</v>
      </c>
    </row>
    <row r="1687" spans="1:20" ht="60" x14ac:dyDescent="0.25">
      <c r="A1687">
        <v>726</v>
      </c>
      <c r="B1687" s="3" t="s">
        <v>727</v>
      </c>
      <c r="C1687" s="3" t="s">
        <v>4836</v>
      </c>
      <c r="D1687" s="6">
        <v>2500</v>
      </c>
      <c r="E1687" s="6">
        <v>2535</v>
      </c>
      <c r="F1687" t="s">
        <v>8219</v>
      </c>
      <c r="G1687" t="s">
        <v>8224</v>
      </c>
      <c r="H1687" t="s">
        <v>8246</v>
      </c>
      <c r="I1687">
        <v>1365728487</v>
      </c>
      <c r="J1687">
        <v>1363136487</v>
      </c>
      <c r="K1687" t="b">
        <v>0</v>
      </c>
      <c r="L1687">
        <v>35</v>
      </c>
      <c r="M1687" t="b">
        <v>1</v>
      </c>
      <c r="N1687" t="s">
        <v>8274</v>
      </c>
      <c r="O1687" s="9">
        <f>+E1687/D1687*100</f>
        <v>101.4</v>
      </c>
      <c r="P1687" s="11">
        <f>AVERAGE(E1687/L1687)</f>
        <v>72.428571428571431</v>
      </c>
      <c r="Q1687" t="str">
        <f>LEFT(N1687,SEARCH("/",N1687,1)-1)</f>
        <v>publishing</v>
      </c>
      <c r="R1687" t="str">
        <f>RIGHT(N1687,LEN(N1687)-SEARCH("/",N1687,1))</f>
        <v>nonfiction</v>
      </c>
      <c r="S1687" s="14">
        <f>INT((((J1687/60)/60)/24)+DATE(1970,1,1))</f>
        <v>41346</v>
      </c>
      <c r="T1687" s="14">
        <f>INT((((I1687/60)/60)/24)+DATE(1970,1,1))</f>
        <v>41376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9">
        <f>+E1688/D1688*100</f>
        <v>105.5</v>
      </c>
      <c r="P1688" s="11">
        <f>AVERAGE(E1688/L1688)</f>
        <v>45.214285714285715</v>
      </c>
      <c r="Q1688" t="str">
        <f>LEFT(N1688,SEARCH("/",N1688,1)-1)</f>
        <v>theater</v>
      </c>
      <c r="R1688" t="str">
        <f>RIGHT(N1688,LEN(N1688)-SEARCH("/",N1688,1))</f>
        <v>spaces</v>
      </c>
      <c r="S1688" s="14">
        <f>INT((((J1688/60)/60)/24)+DATE(1970,1,1))</f>
        <v>42431</v>
      </c>
      <c r="T1688" s="14">
        <f>INT((((I1688/60)/60)/24)+DATE(1970,1,1))</f>
        <v>42491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9">
        <f>+E1689/D1689*100</f>
        <v>20.208000000000002</v>
      </c>
      <c r="P1689" s="11">
        <f>AVERAGE(E1689/L1689)</f>
        <v>114.81818181818181</v>
      </c>
      <c r="Q1689" t="str">
        <f>LEFT(N1689,SEARCH("/",N1689,1)-1)</f>
        <v>music</v>
      </c>
      <c r="R1689" t="str">
        <f>RIGHT(N1689,LEN(N1689)-SEARCH("/",N1689,1))</f>
        <v>faith</v>
      </c>
      <c r="S1689" s="14">
        <f>INT((((J1689/60)/60)/24)+DATE(1970,1,1))</f>
        <v>42805</v>
      </c>
      <c r="T1689" s="14">
        <f>INT((((I1689/60)/60)/24)+DATE(1970,1,1))</f>
        <v>42834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9">
        <f>+E1690/D1690*100</f>
        <v>101</v>
      </c>
      <c r="P1690" s="11">
        <f>AVERAGE(E1690/L1690)</f>
        <v>66.44736842105263</v>
      </c>
      <c r="Q1690" t="str">
        <f>LEFT(N1690,SEARCH("/",N1690,1)-1)</f>
        <v>theater</v>
      </c>
      <c r="R1690" t="str">
        <f>RIGHT(N1690,LEN(N1690)-SEARCH("/",N1690,1))</f>
        <v>plays</v>
      </c>
      <c r="S1690" s="14">
        <f>INT((((J1690/60)/60)/24)+DATE(1970,1,1))</f>
        <v>42513</v>
      </c>
      <c r="T1690" s="14">
        <f>INT((((I1690/60)/60)/24)+DATE(1970,1,1))</f>
        <v>42543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9">
        <f>+E1691/D1691*100</f>
        <v>16.826666666666668</v>
      </c>
      <c r="P1691" s="11">
        <f>AVERAGE(E1691/L1691)</f>
        <v>315.5</v>
      </c>
      <c r="Q1691" t="str">
        <f>LEFT(N1691,SEARCH("/",N1691,1)-1)</f>
        <v>theater</v>
      </c>
      <c r="R1691" t="str">
        <f>RIGHT(N1691,LEN(N1691)-SEARCH("/",N1691,1))</f>
        <v>plays</v>
      </c>
      <c r="S1691" s="14">
        <f>INT((((J1691/60)/60)/24)+DATE(1970,1,1))</f>
        <v>42171</v>
      </c>
      <c r="T1691" s="14">
        <f>INT((((I1691/60)/60)/24)+DATE(1970,1,1))</f>
        <v>42231</v>
      </c>
    </row>
    <row r="1692" spans="1:20" ht="30" x14ac:dyDescent="0.25">
      <c r="A1692">
        <v>3778</v>
      </c>
      <c r="B1692" s="3" t="s">
        <v>3775</v>
      </c>
      <c r="C1692" s="3" t="s">
        <v>7888</v>
      </c>
      <c r="D1692" s="6">
        <v>2400</v>
      </c>
      <c r="E1692" s="6">
        <v>2521</v>
      </c>
      <c r="F1692" t="s">
        <v>8219</v>
      </c>
      <c r="G1692" t="s">
        <v>8224</v>
      </c>
      <c r="H1692" t="s">
        <v>8246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8305</v>
      </c>
      <c r="O1692" s="9">
        <f>+E1692/D1692*100</f>
        <v>105.04166666666667</v>
      </c>
      <c r="P1692" s="11">
        <f>AVERAGE(E1692/L1692)</f>
        <v>70.027777777777771</v>
      </c>
      <c r="Q1692" t="str">
        <f>LEFT(N1692,SEARCH("/",N1692,1)-1)</f>
        <v>theater</v>
      </c>
      <c r="R1692" t="str">
        <f>RIGHT(N1692,LEN(N1692)-SEARCH("/",N1692,1))</f>
        <v>musical</v>
      </c>
      <c r="S1692" s="14">
        <f>INT((((J1692/60)/60)/24)+DATE(1970,1,1))</f>
        <v>41989</v>
      </c>
      <c r="T1692" s="14">
        <f>INT((((I1692/60)/60)/24)+DATE(1970,1,1))</f>
        <v>42049</v>
      </c>
    </row>
    <row r="1693" spans="1:20" ht="60" x14ac:dyDescent="0.25">
      <c r="A1693">
        <v>765</v>
      </c>
      <c r="B1693" s="3" t="s">
        <v>766</v>
      </c>
      <c r="C1693" s="3" t="s">
        <v>4875</v>
      </c>
      <c r="D1693" s="6">
        <v>7000</v>
      </c>
      <c r="E1693" s="6">
        <v>2521</v>
      </c>
      <c r="F1693" t="s">
        <v>8221</v>
      </c>
      <c r="G1693" t="s">
        <v>8224</v>
      </c>
      <c r="H1693" t="s">
        <v>8246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8275</v>
      </c>
      <c r="O1693" s="9">
        <f>+E1693/D1693*100</f>
        <v>36.014285714285712</v>
      </c>
      <c r="P1693" s="11">
        <f>AVERAGE(E1693/L1693)</f>
        <v>57.295454545454547</v>
      </c>
      <c r="Q1693" t="str">
        <f>LEFT(N1693,SEARCH("/",N1693,1)-1)</f>
        <v>publishing</v>
      </c>
      <c r="R1693" t="str">
        <f>RIGHT(N1693,LEN(N1693)-SEARCH("/",N1693,1))</f>
        <v>fiction</v>
      </c>
      <c r="S1693" s="14">
        <f>INT((((J1693/60)/60)/24)+DATE(1970,1,1))</f>
        <v>41901</v>
      </c>
      <c r="T1693" s="14">
        <f>INT((((I1693/60)/60)/24)+DATE(1970,1,1))</f>
        <v>41931</v>
      </c>
    </row>
    <row r="1694" spans="1:20" ht="60" x14ac:dyDescent="0.25">
      <c r="A1694">
        <v>3699</v>
      </c>
      <c r="B1694" s="3" t="s">
        <v>3696</v>
      </c>
      <c r="C1694" s="3" t="s">
        <v>7809</v>
      </c>
      <c r="D1694" s="6">
        <v>2500</v>
      </c>
      <c r="E1694" s="6">
        <v>2520</v>
      </c>
      <c r="F1694" t="s">
        <v>8219</v>
      </c>
      <c r="G1694" t="s">
        <v>8224</v>
      </c>
      <c r="H1694" t="s">
        <v>8246</v>
      </c>
      <c r="I1694">
        <v>1413383216</v>
      </c>
      <c r="J1694">
        <v>1410791216</v>
      </c>
      <c r="K1694" t="b">
        <v>0</v>
      </c>
      <c r="L1694">
        <v>40</v>
      </c>
      <c r="M1694" t="b">
        <v>1</v>
      </c>
      <c r="N1694" t="s">
        <v>8271</v>
      </c>
      <c r="O1694" s="9">
        <f>+E1694/D1694*100</f>
        <v>100.8</v>
      </c>
      <c r="P1694" s="11">
        <f>AVERAGE(E1694/L1694)</f>
        <v>63</v>
      </c>
      <c r="Q1694" t="str">
        <f>LEFT(N1694,SEARCH("/",N1694,1)-1)</f>
        <v>theater</v>
      </c>
      <c r="R1694" t="str">
        <f>RIGHT(N1694,LEN(N1694)-SEARCH("/",N1694,1))</f>
        <v>plays</v>
      </c>
      <c r="S1694" s="14">
        <f>INT((((J1694/60)/60)/24)+DATE(1970,1,1))</f>
        <v>41897</v>
      </c>
      <c r="T1694" s="14">
        <f>INT((((I1694/60)/60)/24)+DATE(1970,1,1))</f>
        <v>41927</v>
      </c>
    </row>
    <row r="1695" spans="1:20" ht="45" x14ac:dyDescent="0.25">
      <c r="A1695">
        <v>3614</v>
      </c>
      <c r="B1695" s="3" t="s">
        <v>3439</v>
      </c>
      <c r="C1695" s="3" t="s">
        <v>7724</v>
      </c>
      <c r="D1695" s="6">
        <v>2500</v>
      </c>
      <c r="E1695" s="6">
        <v>2520</v>
      </c>
      <c r="F1695" t="s">
        <v>8219</v>
      </c>
      <c r="G1695" t="s">
        <v>8224</v>
      </c>
      <c r="H1695" t="s">
        <v>8246</v>
      </c>
      <c r="I1695">
        <v>1434675616</v>
      </c>
      <c r="J1695">
        <v>1432083616</v>
      </c>
      <c r="K1695" t="b">
        <v>0</v>
      </c>
      <c r="L1695">
        <v>71</v>
      </c>
      <c r="M1695" t="b">
        <v>1</v>
      </c>
      <c r="N1695" t="s">
        <v>8271</v>
      </c>
      <c r="O1695" s="9">
        <f>+E1695/D1695*100</f>
        <v>100.8</v>
      </c>
      <c r="P1695" s="11">
        <f>AVERAGE(E1695/L1695)</f>
        <v>35.492957746478872</v>
      </c>
      <c r="Q1695" t="str">
        <f>LEFT(N1695,SEARCH("/",N1695,1)-1)</f>
        <v>theater</v>
      </c>
      <c r="R1695" t="str">
        <f>RIGHT(N1695,LEN(N1695)-SEARCH("/",N1695,1))</f>
        <v>plays</v>
      </c>
      <c r="S1695" s="14">
        <f>INT((((J1695/60)/60)/24)+DATE(1970,1,1))</f>
        <v>42144</v>
      </c>
      <c r="T1695" s="14">
        <f>INT((((I1695/60)/60)/24)+DATE(1970,1,1))</f>
        <v>42174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9">
        <f>+E1696/D1696*100</f>
        <v>125.6</v>
      </c>
      <c r="P1696" s="11">
        <f>AVERAGE(E1696/L1696)</f>
        <v>78.5</v>
      </c>
      <c r="Q1696" t="str">
        <f>LEFT(N1696,SEARCH("/",N1696,1)-1)</f>
        <v>theater</v>
      </c>
      <c r="R1696" t="str">
        <f>RIGHT(N1696,LEN(N1696)-SEARCH("/",N1696,1))</f>
        <v>plays</v>
      </c>
      <c r="S1696" s="14">
        <f>INT((((J1696/60)/60)/24)+DATE(1970,1,1))</f>
        <v>42431</v>
      </c>
      <c r="T1696" s="14">
        <f>INT((((I1696/60)/60)/24)+DATE(1970,1,1))</f>
        <v>42471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9">
        <f>+E1697/D1697*100</f>
        <v>100.44440000000002</v>
      </c>
      <c r="P1697" s="11">
        <f>AVERAGE(E1697/L1697)</f>
        <v>41.851833333333339</v>
      </c>
      <c r="Q1697" t="str">
        <f>LEFT(N1697,SEARCH("/",N1697,1)-1)</f>
        <v>music</v>
      </c>
      <c r="R1697" t="str">
        <f>RIGHT(N1697,LEN(N1697)-SEARCH("/",N1697,1))</f>
        <v>rock</v>
      </c>
      <c r="S1697" s="14">
        <f>INT((((J1697/60)/60)/24)+DATE(1970,1,1))</f>
        <v>41555</v>
      </c>
      <c r="T1697" s="14">
        <f>INT((((I1697/60)/60)/24)+DATE(1970,1,1))</f>
        <v>41585</v>
      </c>
    </row>
    <row r="1698" spans="1:20" ht="60" x14ac:dyDescent="0.25">
      <c r="A1698">
        <v>1635</v>
      </c>
      <c r="B1698" s="3" t="s">
        <v>1636</v>
      </c>
      <c r="C1698" s="3" t="s">
        <v>5745</v>
      </c>
      <c r="D1698" s="6">
        <v>2000</v>
      </c>
      <c r="E1698" s="6">
        <v>2506</v>
      </c>
      <c r="F1698" t="s">
        <v>8219</v>
      </c>
      <c r="G1698" t="s">
        <v>8224</v>
      </c>
      <c r="H1698" t="s">
        <v>8246</v>
      </c>
      <c r="I1698">
        <v>1468270261</v>
      </c>
      <c r="J1698">
        <v>1463086261</v>
      </c>
      <c r="K1698" t="b">
        <v>0</v>
      </c>
      <c r="L1698">
        <v>37</v>
      </c>
      <c r="M1698" t="b">
        <v>1</v>
      </c>
      <c r="N1698" t="s">
        <v>8276</v>
      </c>
      <c r="O1698" s="9">
        <f>+E1698/D1698*100</f>
        <v>125.29999999999998</v>
      </c>
      <c r="P1698" s="11">
        <f>AVERAGE(E1698/L1698)</f>
        <v>67.729729729729726</v>
      </c>
      <c r="Q1698" t="str">
        <f>LEFT(N1698,SEARCH("/",N1698,1)-1)</f>
        <v>music</v>
      </c>
      <c r="R1698" t="str">
        <f>RIGHT(N1698,LEN(N1698)-SEARCH("/",N1698,1))</f>
        <v>rock</v>
      </c>
      <c r="S1698" s="14">
        <f>INT((((J1698/60)/60)/24)+DATE(1970,1,1))</f>
        <v>42502</v>
      </c>
      <c r="T1698" s="14">
        <f>INT((((I1698/60)/60)/24)+DATE(1970,1,1))</f>
        <v>42562</v>
      </c>
    </row>
    <row r="1699" spans="1:20" ht="45" x14ac:dyDescent="0.25">
      <c r="A1699">
        <v>1357</v>
      </c>
      <c r="B1699" s="3" t="s">
        <v>1358</v>
      </c>
      <c r="C1699" s="3" t="s">
        <v>5467</v>
      </c>
      <c r="D1699" s="6">
        <v>2000</v>
      </c>
      <c r="E1699" s="6">
        <v>2506</v>
      </c>
      <c r="F1699" t="s">
        <v>8219</v>
      </c>
      <c r="G1699" t="s">
        <v>8224</v>
      </c>
      <c r="H1699" t="s">
        <v>8246</v>
      </c>
      <c r="I1699">
        <v>1362117540</v>
      </c>
      <c r="J1699">
        <v>1359587137</v>
      </c>
      <c r="K1699" t="b">
        <v>0</v>
      </c>
      <c r="L1699">
        <v>65</v>
      </c>
      <c r="M1699" t="b">
        <v>1</v>
      </c>
      <c r="N1699" t="s">
        <v>8274</v>
      </c>
      <c r="O1699" s="9">
        <f>+E1699/D1699*100</f>
        <v>125.29999999999998</v>
      </c>
      <c r="P1699" s="11">
        <f>AVERAGE(E1699/L1699)</f>
        <v>38.553846153846152</v>
      </c>
      <c r="Q1699" t="str">
        <f>LEFT(N1699,SEARCH("/",N1699,1)-1)</f>
        <v>publishing</v>
      </c>
      <c r="R1699" t="str">
        <f>RIGHT(N1699,LEN(N1699)-SEARCH("/",N1699,1))</f>
        <v>nonfiction</v>
      </c>
      <c r="S1699" s="14">
        <f>INT((((J1699/60)/60)/24)+DATE(1970,1,1))</f>
        <v>41304</v>
      </c>
      <c r="T1699" s="14">
        <f>INT((((I1699/60)/60)/24)+DATE(1970,1,1))</f>
        <v>41334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9">
        <f>+E1700/D1700*100</f>
        <v>125.25</v>
      </c>
      <c r="P1700" s="11">
        <f>AVERAGE(E1700/L1700)</f>
        <v>119.28571428571429</v>
      </c>
      <c r="Q1700" t="str">
        <f>LEFT(N1700,SEARCH("/",N1700,1)-1)</f>
        <v>music</v>
      </c>
      <c r="R1700" t="str">
        <f>RIGHT(N1700,LEN(N1700)-SEARCH("/",N1700,1))</f>
        <v>rock</v>
      </c>
      <c r="S1700" s="14">
        <f>INT((((J1700/60)/60)/24)+DATE(1970,1,1))</f>
        <v>42031</v>
      </c>
      <c r="T1700" s="14">
        <f>INT((((I1700/60)/60)/24)+DATE(1970,1,1))</f>
        <v>42065</v>
      </c>
    </row>
    <row r="1701" spans="1:20" ht="60" x14ac:dyDescent="0.25">
      <c r="A1701">
        <v>2246</v>
      </c>
      <c r="B1701" s="3" t="s">
        <v>2247</v>
      </c>
      <c r="C1701" s="3" t="s">
        <v>6356</v>
      </c>
      <c r="D1701" s="6">
        <v>2500</v>
      </c>
      <c r="E1701" s="6">
        <v>2503</v>
      </c>
      <c r="F1701" t="s">
        <v>8219</v>
      </c>
      <c r="G1701" t="s">
        <v>8225</v>
      </c>
      <c r="H1701" t="s">
        <v>8247</v>
      </c>
      <c r="I1701">
        <v>1441393210</v>
      </c>
      <c r="J1701">
        <v>1438801210</v>
      </c>
      <c r="K1701" t="b">
        <v>0</v>
      </c>
      <c r="L1701">
        <v>57</v>
      </c>
      <c r="M1701" t="b">
        <v>1</v>
      </c>
      <c r="N1701" t="s">
        <v>8297</v>
      </c>
      <c r="O1701" s="9">
        <f>+E1701/D1701*100</f>
        <v>100.12</v>
      </c>
      <c r="P1701" s="11">
        <f>AVERAGE(E1701/L1701)</f>
        <v>43.912280701754383</v>
      </c>
      <c r="Q1701" t="str">
        <f>LEFT(N1701,SEARCH("/",N1701,1)-1)</f>
        <v>games</v>
      </c>
      <c r="R1701" t="str">
        <f>RIGHT(N1701,LEN(N1701)-SEARCH("/",N1701,1))</f>
        <v>tabletop games</v>
      </c>
      <c r="S1701" s="14">
        <f>INT((((J1701/60)/60)/24)+DATE(1970,1,1))</f>
        <v>42221</v>
      </c>
      <c r="T1701" s="14">
        <f>INT((((I1701/60)/60)/24)+DATE(1970,1,1))</f>
        <v>42251</v>
      </c>
    </row>
    <row r="1702" spans="1:20" ht="75" x14ac:dyDescent="0.25">
      <c r="A1702">
        <v>2177</v>
      </c>
      <c r="B1702" s="3" t="s">
        <v>2178</v>
      </c>
      <c r="C1702" s="3" t="s">
        <v>6287</v>
      </c>
      <c r="D1702" s="6">
        <v>2500</v>
      </c>
      <c r="E1702" s="6">
        <v>2503</v>
      </c>
      <c r="F1702" t="s">
        <v>8219</v>
      </c>
      <c r="G1702" t="s">
        <v>8224</v>
      </c>
      <c r="H1702" t="s">
        <v>8246</v>
      </c>
      <c r="I1702">
        <v>1465192867</v>
      </c>
      <c r="J1702">
        <v>1463032867</v>
      </c>
      <c r="K1702" t="b">
        <v>0</v>
      </c>
      <c r="L1702">
        <v>38</v>
      </c>
      <c r="M1702" t="b">
        <v>1</v>
      </c>
      <c r="N1702" t="s">
        <v>8276</v>
      </c>
      <c r="O1702" s="9">
        <f>+E1702/D1702*100</f>
        <v>100.12</v>
      </c>
      <c r="P1702" s="11">
        <f>AVERAGE(E1702/L1702)</f>
        <v>65.868421052631575</v>
      </c>
      <c r="Q1702" t="str">
        <f>LEFT(N1702,SEARCH("/",N1702,1)-1)</f>
        <v>music</v>
      </c>
      <c r="R1702" t="str">
        <f>RIGHT(N1702,LEN(N1702)-SEARCH("/",N1702,1))</f>
        <v>rock</v>
      </c>
      <c r="S1702" s="14">
        <f>INT((((J1702/60)/60)/24)+DATE(1970,1,1))</f>
        <v>42502</v>
      </c>
      <c r="T1702" s="14">
        <f>INT((((I1702/60)/60)/24)+DATE(1970,1,1))</f>
        <v>42527</v>
      </c>
    </row>
    <row r="1703" spans="1:20" ht="60" x14ac:dyDescent="0.25">
      <c r="A1703">
        <v>3312</v>
      </c>
      <c r="B1703" s="3" t="s">
        <v>3312</v>
      </c>
      <c r="C1703" s="3" t="s">
        <v>7422</v>
      </c>
      <c r="D1703" s="6">
        <v>2500</v>
      </c>
      <c r="E1703" s="6">
        <v>2501</v>
      </c>
      <c r="F1703" t="s">
        <v>8219</v>
      </c>
      <c r="G1703" t="s">
        <v>8224</v>
      </c>
      <c r="H1703" t="s">
        <v>8246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8271</v>
      </c>
      <c r="O1703" s="9">
        <f>+E1703/D1703*100</f>
        <v>100.03999999999999</v>
      </c>
      <c r="P1703" s="11">
        <f>AVERAGE(E1703/L1703)</f>
        <v>61</v>
      </c>
      <c r="Q1703" t="str">
        <f>LEFT(N1703,SEARCH("/",N1703,1)-1)</f>
        <v>theater</v>
      </c>
      <c r="R1703" t="str">
        <f>RIGHT(N1703,LEN(N1703)-SEARCH("/",N1703,1))</f>
        <v>plays</v>
      </c>
      <c r="S1703" s="14">
        <f>INT((((J1703/60)/60)/24)+DATE(1970,1,1))</f>
        <v>42664</v>
      </c>
      <c r="T1703" s="14">
        <f>INT((((I1703/60)/60)/24)+DATE(1970,1,1))</f>
        <v>42685</v>
      </c>
    </row>
    <row r="1704" spans="1:20" ht="45" x14ac:dyDescent="0.25">
      <c r="A1704">
        <v>2420</v>
      </c>
      <c r="B1704" s="3" t="s">
        <v>2421</v>
      </c>
      <c r="C1704" s="3" t="s">
        <v>6530</v>
      </c>
      <c r="D1704" s="6">
        <v>16870</v>
      </c>
      <c r="E1704" s="6">
        <v>2501</v>
      </c>
      <c r="F1704" t="s">
        <v>8221</v>
      </c>
      <c r="G1704" t="s">
        <v>8224</v>
      </c>
      <c r="H1704" t="s">
        <v>8246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8284</v>
      </c>
      <c r="O1704" s="9">
        <f>+E1704/D1704*100</f>
        <v>14.825133372851216</v>
      </c>
      <c r="P1704" s="11">
        <f>AVERAGE(E1704/L1704)</f>
        <v>69.472222222222229</v>
      </c>
      <c r="Q1704" t="str">
        <f>LEFT(N1704,SEARCH("/",N1704,1)-1)</f>
        <v>food</v>
      </c>
      <c r="R1704" t="str">
        <f>RIGHT(N1704,LEN(N1704)-SEARCH("/",N1704,1))</f>
        <v>food trucks</v>
      </c>
      <c r="S1704" s="14">
        <f>INT((((J1704/60)/60)/24)+DATE(1970,1,1))</f>
        <v>41893</v>
      </c>
      <c r="T1704" s="14">
        <f>INT((((I1704/60)/60)/24)+DATE(1970,1,1))</f>
        <v>41953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9">
        <f>+E1705/D1705*100</f>
        <v>166.68333333333334</v>
      </c>
      <c r="P1705" s="11">
        <f>AVERAGE(E1705/L1705)</f>
        <v>75.765151515151516</v>
      </c>
      <c r="Q1705" t="str">
        <f>LEFT(N1705,SEARCH("/",N1705,1)-1)</f>
        <v>music</v>
      </c>
      <c r="R1705" t="str">
        <f>RIGHT(N1705,LEN(N1705)-SEARCH("/",N1705,1))</f>
        <v>rock</v>
      </c>
      <c r="S1705" s="14">
        <f>INT((((J1705/60)/60)/24)+DATE(1970,1,1))</f>
        <v>40516</v>
      </c>
      <c r="T1705" s="14">
        <f>INT((((I1705/60)/60)/24)+DATE(1970,1,1))</f>
        <v>40564</v>
      </c>
    </row>
    <row r="1706" spans="1:20" ht="45" x14ac:dyDescent="0.25">
      <c r="A1706">
        <v>2095</v>
      </c>
      <c r="B1706" s="3" t="s">
        <v>2096</v>
      </c>
      <c r="C1706" s="3" t="s">
        <v>6205</v>
      </c>
      <c r="D1706" s="6">
        <v>2500</v>
      </c>
      <c r="E1706" s="6">
        <v>2500</v>
      </c>
      <c r="F1706" t="s">
        <v>8219</v>
      </c>
      <c r="G1706" t="s">
        <v>8224</v>
      </c>
      <c r="H1706" t="s">
        <v>8246</v>
      </c>
      <c r="I1706">
        <v>1317576973</v>
      </c>
      <c r="J1706">
        <v>1312392973</v>
      </c>
      <c r="K1706" t="b">
        <v>0</v>
      </c>
      <c r="L1706">
        <v>22</v>
      </c>
      <c r="M1706" t="b">
        <v>1</v>
      </c>
      <c r="N1706" t="s">
        <v>8279</v>
      </c>
      <c r="O1706" s="9">
        <f>+E1706/D1706*100</f>
        <v>100</v>
      </c>
      <c r="P1706" s="11">
        <f>AVERAGE(E1706/L1706)</f>
        <v>113.63636363636364</v>
      </c>
      <c r="Q1706" t="str">
        <f>LEFT(N1706,SEARCH("/",N1706,1)-1)</f>
        <v>music</v>
      </c>
      <c r="R1706" t="str">
        <f>RIGHT(N1706,LEN(N1706)-SEARCH("/",N1706,1))</f>
        <v>indie rock</v>
      </c>
      <c r="S1706" s="14">
        <f>INT((((J1706/60)/60)/24)+DATE(1970,1,1))</f>
        <v>40758</v>
      </c>
      <c r="T1706" s="14">
        <f>INT((((I1706/60)/60)/24)+DATE(1970,1,1))</f>
        <v>40818</v>
      </c>
    </row>
    <row r="1707" spans="1:20" ht="45" x14ac:dyDescent="0.25">
      <c r="A1707">
        <v>2466</v>
      </c>
      <c r="B1707" s="3" t="s">
        <v>2467</v>
      </c>
      <c r="C1707" s="3" t="s">
        <v>6576</v>
      </c>
      <c r="D1707" s="6">
        <v>2500</v>
      </c>
      <c r="E1707" s="6">
        <v>2500</v>
      </c>
      <c r="F1707" t="s">
        <v>8219</v>
      </c>
      <c r="G1707" t="s">
        <v>8224</v>
      </c>
      <c r="H1707" t="s">
        <v>8246</v>
      </c>
      <c r="I1707">
        <v>1368066453</v>
      </c>
      <c r="J1707">
        <v>1365474453</v>
      </c>
      <c r="K1707" t="b">
        <v>0</v>
      </c>
      <c r="L1707">
        <v>52</v>
      </c>
      <c r="M1707" t="b">
        <v>1</v>
      </c>
      <c r="N1707" t="s">
        <v>8279</v>
      </c>
      <c r="O1707" s="9">
        <f>+E1707/D1707*100</f>
        <v>100</v>
      </c>
      <c r="P1707" s="11">
        <f>AVERAGE(E1707/L1707)</f>
        <v>48.07692307692308</v>
      </c>
      <c r="Q1707" t="str">
        <f>LEFT(N1707,SEARCH("/",N1707,1)-1)</f>
        <v>music</v>
      </c>
      <c r="R1707" t="str">
        <f>RIGHT(N1707,LEN(N1707)-SEARCH("/",N1707,1))</f>
        <v>indie rock</v>
      </c>
      <c r="S1707" s="14">
        <f>INT((((J1707/60)/60)/24)+DATE(1970,1,1))</f>
        <v>41373</v>
      </c>
      <c r="T1707" s="14">
        <f>INT((((I1707/60)/60)/24)+DATE(1970,1,1))</f>
        <v>41403</v>
      </c>
    </row>
    <row r="1708" spans="1:20" ht="60" x14ac:dyDescent="0.25">
      <c r="A1708">
        <v>3516</v>
      </c>
      <c r="B1708" s="3" t="s">
        <v>3515</v>
      </c>
      <c r="C1708" s="3" t="s">
        <v>7626</v>
      </c>
      <c r="D1708" s="6">
        <v>2500</v>
      </c>
      <c r="E1708" s="6">
        <v>2500</v>
      </c>
      <c r="F1708" t="s">
        <v>8219</v>
      </c>
      <c r="G1708" t="s">
        <v>8224</v>
      </c>
      <c r="H1708" t="s">
        <v>8246</v>
      </c>
      <c r="I1708">
        <v>1410145200</v>
      </c>
      <c r="J1708">
        <v>1407197670</v>
      </c>
      <c r="K1708" t="b">
        <v>0</v>
      </c>
      <c r="L1708">
        <v>11</v>
      </c>
      <c r="M1708" t="b">
        <v>1</v>
      </c>
      <c r="N1708" t="s">
        <v>8271</v>
      </c>
      <c r="O1708" s="9">
        <f>+E1708/D1708*100</f>
        <v>100</v>
      </c>
      <c r="P1708" s="11">
        <f>AVERAGE(E1708/L1708)</f>
        <v>227.27272727272728</v>
      </c>
      <c r="Q1708" t="str">
        <f>LEFT(N1708,SEARCH("/",N1708,1)-1)</f>
        <v>theater</v>
      </c>
      <c r="R1708" t="str">
        <f>RIGHT(N1708,LEN(N1708)-SEARCH("/",N1708,1))</f>
        <v>plays</v>
      </c>
      <c r="S1708" s="14">
        <f>INT((((J1708/60)/60)/24)+DATE(1970,1,1))</f>
        <v>41856</v>
      </c>
      <c r="T1708" s="14">
        <f>INT((((I1708/60)/60)/24)+DATE(1970,1,1))</f>
        <v>41890</v>
      </c>
    </row>
    <row r="1709" spans="1:20" ht="45" x14ac:dyDescent="0.25">
      <c r="A1709">
        <v>3544</v>
      </c>
      <c r="B1709" s="3" t="s">
        <v>3543</v>
      </c>
      <c r="C1709" s="3" t="s">
        <v>7654</v>
      </c>
      <c r="D1709" s="6">
        <v>2500</v>
      </c>
      <c r="E1709" s="6">
        <v>2500</v>
      </c>
      <c r="F1709" t="s">
        <v>8219</v>
      </c>
      <c r="G1709" t="s">
        <v>8224</v>
      </c>
      <c r="H1709" t="s">
        <v>8246</v>
      </c>
      <c r="I1709">
        <v>1425758257</v>
      </c>
      <c r="J1709">
        <v>1423166257</v>
      </c>
      <c r="K1709" t="b">
        <v>0</v>
      </c>
      <c r="L1709">
        <v>24</v>
      </c>
      <c r="M1709" t="b">
        <v>1</v>
      </c>
      <c r="N1709" t="s">
        <v>8271</v>
      </c>
      <c r="O1709" s="9">
        <f>+E1709/D1709*100</f>
        <v>100</v>
      </c>
      <c r="P1709" s="11">
        <f>AVERAGE(E1709/L1709)</f>
        <v>104.16666666666667</v>
      </c>
      <c r="Q1709" t="str">
        <f>LEFT(N1709,SEARCH("/",N1709,1)-1)</f>
        <v>theater</v>
      </c>
      <c r="R1709" t="str">
        <f>RIGHT(N1709,LEN(N1709)-SEARCH("/",N1709,1))</f>
        <v>plays</v>
      </c>
      <c r="S1709" s="14">
        <f>INT((((J1709/60)/60)/24)+DATE(1970,1,1))</f>
        <v>42040</v>
      </c>
      <c r="T1709" s="14">
        <f>INT((((I1709/60)/60)/24)+DATE(1970,1,1))</f>
        <v>42070</v>
      </c>
    </row>
    <row r="1710" spans="1:20" ht="60" x14ac:dyDescent="0.25">
      <c r="A1710">
        <v>3774</v>
      </c>
      <c r="B1710" s="3" t="s">
        <v>3771</v>
      </c>
      <c r="C1710" s="3" t="s">
        <v>7884</v>
      </c>
      <c r="D1710" s="6">
        <v>2500</v>
      </c>
      <c r="E1710" s="6">
        <v>2500</v>
      </c>
      <c r="F1710" t="s">
        <v>8219</v>
      </c>
      <c r="G1710" t="s">
        <v>8229</v>
      </c>
      <c r="H1710" t="s">
        <v>8251</v>
      </c>
      <c r="I1710">
        <v>1428606055</v>
      </c>
      <c r="J1710">
        <v>1427223655</v>
      </c>
      <c r="K1710" t="b">
        <v>0</v>
      </c>
      <c r="L1710">
        <v>25</v>
      </c>
      <c r="M1710" t="b">
        <v>1</v>
      </c>
      <c r="N1710" t="s">
        <v>8305</v>
      </c>
      <c r="O1710" s="9">
        <f>+E1710/D1710*100</f>
        <v>100</v>
      </c>
      <c r="P1710" s="11">
        <f>AVERAGE(E1710/L1710)</f>
        <v>100</v>
      </c>
      <c r="Q1710" t="str">
        <f>LEFT(N1710,SEARCH("/",N1710,1)-1)</f>
        <v>theater</v>
      </c>
      <c r="R1710" t="str">
        <f>RIGHT(N1710,LEN(N1710)-SEARCH("/",N1710,1))</f>
        <v>musical</v>
      </c>
      <c r="S1710" s="14">
        <f>INT((((J1710/60)/60)/24)+DATE(1970,1,1))</f>
        <v>42087</v>
      </c>
      <c r="T1710" s="14">
        <f>INT((((I1710/60)/60)/24)+DATE(1970,1,1))</f>
        <v>42103</v>
      </c>
    </row>
    <row r="1711" spans="1:20" ht="30" x14ac:dyDescent="0.25">
      <c r="A1711">
        <v>3287</v>
      </c>
      <c r="B1711" s="3" t="s">
        <v>3287</v>
      </c>
      <c r="C1711" s="3" t="s">
        <v>7397</v>
      </c>
      <c r="D1711" s="6">
        <v>2500</v>
      </c>
      <c r="E1711" s="6">
        <v>2500</v>
      </c>
      <c r="F1711" t="s">
        <v>8219</v>
      </c>
      <c r="G1711" t="s">
        <v>8229</v>
      </c>
      <c r="H1711" t="s">
        <v>8251</v>
      </c>
      <c r="I1711">
        <v>1448733628</v>
      </c>
      <c r="J1711">
        <v>1446573628</v>
      </c>
      <c r="K1711" t="b">
        <v>0</v>
      </c>
      <c r="L1711">
        <v>34</v>
      </c>
      <c r="M1711" t="b">
        <v>1</v>
      </c>
      <c r="N1711" t="s">
        <v>8271</v>
      </c>
      <c r="O1711" s="9">
        <f>+E1711/D1711*100</f>
        <v>100</v>
      </c>
      <c r="P1711" s="11">
        <f>AVERAGE(E1711/L1711)</f>
        <v>73.529411764705884</v>
      </c>
      <c r="Q1711" t="str">
        <f>LEFT(N1711,SEARCH("/",N1711,1)-1)</f>
        <v>theater</v>
      </c>
      <c r="R1711" t="str">
        <f>RIGHT(N1711,LEN(N1711)-SEARCH("/",N1711,1))</f>
        <v>plays</v>
      </c>
      <c r="S1711" s="14">
        <f>INT((((J1711/60)/60)/24)+DATE(1970,1,1))</f>
        <v>42311</v>
      </c>
      <c r="T1711" s="14">
        <f>INT((((I1711/60)/60)/24)+DATE(1970,1,1))</f>
        <v>42336</v>
      </c>
    </row>
    <row r="1712" spans="1:20" ht="45" x14ac:dyDescent="0.25">
      <c r="A1712">
        <v>1302</v>
      </c>
      <c r="B1712" s="3" t="s">
        <v>1303</v>
      </c>
      <c r="C1712" s="3" t="s">
        <v>5412</v>
      </c>
      <c r="D1712" s="6">
        <v>2500</v>
      </c>
      <c r="E1712" s="6">
        <v>2500</v>
      </c>
      <c r="F1712" t="s">
        <v>8219</v>
      </c>
      <c r="G1712" t="s">
        <v>8224</v>
      </c>
      <c r="H1712" t="s">
        <v>8246</v>
      </c>
      <c r="I1712">
        <v>1480559011</v>
      </c>
      <c r="J1712">
        <v>1477963411</v>
      </c>
      <c r="K1712" t="b">
        <v>0</v>
      </c>
      <c r="L1712">
        <v>50</v>
      </c>
      <c r="M1712" t="b">
        <v>1</v>
      </c>
      <c r="N1712" t="s">
        <v>8271</v>
      </c>
      <c r="O1712" s="9">
        <f>+E1712/D1712*100</f>
        <v>100</v>
      </c>
      <c r="P1712" s="11">
        <f>AVERAGE(E1712/L1712)</f>
        <v>50</v>
      </c>
      <c r="Q1712" t="str">
        <f>LEFT(N1712,SEARCH("/",N1712,1)-1)</f>
        <v>theater</v>
      </c>
      <c r="R1712" t="str">
        <f>RIGHT(N1712,LEN(N1712)-SEARCH("/",N1712,1))</f>
        <v>plays</v>
      </c>
      <c r="S1712" s="14">
        <f>INT((((J1712/60)/60)/24)+DATE(1970,1,1))</f>
        <v>42675</v>
      </c>
      <c r="T1712" s="14">
        <f>INT((((I1712/60)/60)/24)+DATE(1970,1,1))</f>
        <v>42705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8271</v>
      </c>
      <c r="O1713" s="9">
        <f>+E1713/D1713*100</f>
        <v>31.25</v>
      </c>
      <c r="P1713" s="11">
        <f>AVERAGE(E1713/L1713)</f>
        <v>1250</v>
      </c>
      <c r="Q1713" t="str">
        <f>LEFT(N1713,SEARCH("/",N1713,1)-1)</f>
        <v>theater</v>
      </c>
      <c r="R1713" t="str">
        <f>RIGHT(N1713,LEN(N1713)-SEARCH("/",N1713,1))</f>
        <v>plays</v>
      </c>
      <c r="S1713" s="14">
        <f>INT((((J1713/60)/60)/24)+DATE(1970,1,1))</f>
        <v>42144</v>
      </c>
      <c r="T1713" s="14">
        <f>INT((((I1713/60)/60)/24)+DATE(1970,1,1))</f>
        <v>42203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9">
        <f>+E1714/D1714*100</f>
        <v>6.4158609339642041</v>
      </c>
      <c r="P1714" s="11">
        <f>AVERAGE(E1714/L1714)</f>
        <v>41.583333333333336</v>
      </c>
      <c r="Q1714" t="str">
        <f>LEFT(N1714,SEARCH("/",N1714,1)-1)</f>
        <v>technology</v>
      </c>
      <c r="R1714" t="str">
        <f>RIGHT(N1714,LEN(N1714)-SEARCH("/",N1714,1))</f>
        <v>makerspaces</v>
      </c>
      <c r="S1714" s="14">
        <f>INT((((J1714/60)/60)/24)+DATE(1970,1,1))</f>
        <v>41821</v>
      </c>
      <c r="T1714" s="14">
        <f>INT((((I1714/60)/60)/24)+DATE(1970,1,1))</f>
        <v>41849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9">
        <f>+E1715/D1715*100</f>
        <v>86.135181975736558</v>
      </c>
      <c r="P1715" s="11">
        <f>AVERAGE(E1715/L1715)</f>
        <v>248.5</v>
      </c>
      <c r="Q1715" t="str">
        <f>LEFT(N1715,SEARCH("/",N1715,1)-1)</f>
        <v>theater</v>
      </c>
      <c r="R1715" t="str">
        <f>RIGHT(N1715,LEN(N1715)-SEARCH("/",N1715,1))</f>
        <v>plays</v>
      </c>
      <c r="S1715" s="14">
        <f>INT((((J1715/60)/60)/24)+DATE(1970,1,1))</f>
        <v>42534</v>
      </c>
      <c r="T1715" s="14">
        <f>INT((((I1715/60)/60)/24)+DATE(1970,1,1))</f>
        <v>42562</v>
      </c>
    </row>
    <row r="1716" spans="1:20" ht="30" x14ac:dyDescent="0.25">
      <c r="A1716">
        <v>1570</v>
      </c>
      <c r="B1716" s="3" t="s">
        <v>1571</v>
      </c>
      <c r="C1716" s="3" t="s">
        <v>5680</v>
      </c>
      <c r="D1716" s="6">
        <v>6000</v>
      </c>
      <c r="E1716" s="6">
        <v>2484</v>
      </c>
      <c r="F1716" t="s">
        <v>8220</v>
      </c>
      <c r="G1716" t="s">
        <v>8224</v>
      </c>
      <c r="H1716" t="s">
        <v>8246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8290</v>
      </c>
      <c r="O1716" s="9">
        <f>+E1716/D1716*100</f>
        <v>41.4</v>
      </c>
      <c r="P1716" s="11">
        <f>AVERAGE(E1716/L1716)</f>
        <v>47.769230769230766</v>
      </c>
      <c r="Q1716" t="str">
        <f>LEFT(N1716,SEARCH("/",N1716,1)-1)</f>
        <v>publishing</v>
      </c>
      <c r="R1716" t="str">
        <f>RIGHT(N1716,LEN(N1716)-SEARCH("/",N1716,1))</f>
        <v>art books</v>
      </c>
      <c r="S1716" s="14">
        <f>INT((((J1716/60)/60)/24)+DATE(1970,1,1))</f>
        <v>42438</v>
      </c>
      <c r="T1716" s="14">
        <f>INT((((I1716/60)/60)/24)+DATE(1970,1,1))</f>
        <v>42468</v>
      </c>
    </row>
    <row r="1717" spans="1:20" ht="45" x14ac:dyDescent="0.25">
      <c r="A1717">
        <v>945</v>
      </c>
      <c r="B1717" s="3" t="s">
        <v>946</v>
      </c>
      <c r="C1717" s="3" t="s">
        <v>5055</v>
      </c>
      <c r="D1717" s="6">
        <v>100000</v>
      </c>
      <c r="E1717" s="6">
        <v>2484</v>
      </c>
      <c r="F1717" t="s">
        <v>8221</v>
      </c>
      <c r="G1717" t="s">
        <v>8230</v>
      </c>
      <c r="H1717" t="s">
        <v>8249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8273</v>
      </c>
      <c r="O1717" s="9">
        <f>+E1717/D1717*100</f>
        <v>2.484</v>
      </c>
      <c r="P1717" s="11">
        <f>AVERAGE(E1717/L1717)</f>
        <v>155.25</v>
      </c>
      <c r="Q1717" t="str">
        <f>LEFT(N1717,SEARCH("/",N1717,1)-1)</f>
        <v>technology</v>
      </c>
      <c r="R1717" t="str">
        <f>RIGHT(N1717,LEN(N1717)-SEARCH("/",N1717,1))</f>
        <v>wearables</v>
      </c>
      <c r="S1717" s="14">
        <f>INT((((J1717/60)/60)/24)+DATE(1970,1,1))</f>
        <v>42732</v>
      </c>
      <c r="T1717" s="14">
        <f>INT((((I1717/60)/60)/24)+DATE(1970,1,1))</f>
        <v>42784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9">
        <f>+E1718/D1718*100</f>
        <v>42.360992301112063</v>
      </c>
      <c r="P1718" s="11">
        <f>AVERAGE(E1718/L1718)</f>
        <v>79.870967741935488</v>
      </c>
      <c r="Q1718" t="str">
        <f>LEFT(N1718,SEARCH("/",N1718,1)-1)</f>
        <v>theater</v>
      </c>
      <c r="R1718" t="str">
        <f>RIGHT(N1718,LEN(N1718)-SEARCH("/",N1718,1))</f>
        <v>spaces</v>
      </c>
      <c r="S1718" s="14">
        <f>INT((((J1718/60)/60)/24)+DATE(1970,1,1))</f>
        <v>41876</v>
      </c>
      <c r="T1718" s="14">
        <f>INT((((I1718/60)/60)/24)+DATE(1970,1,1))</f>
        <v>41931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9">
        <f>+E1719/D1719*100</f>
        <v>12.34</v>
      </c>
      <c r="P1719" s="11">
        <f>AVERAGE(E1719/L1719)</f>
        <v>72.588235294117652</v>
      </c>
      <c r="Q1719" t="str">
        <f>LEFT(N1719,SEARCH("/",N1719,1)-1)</f>
        <v>technology</v>
      </c>
      <c r="R1719" t="str">
        <f>RIGHT(N1719,LEN(N1719)-SEARCH("/",N1719,1))</f>
        <v>wearables</v>
      </c>
      <c r="S1719" s="14">
        <f>INT((((J1719/60)/60)/24)+DATE(1970,1,1))</f>
        <v>42579</v>
      </c>
      <c r="T1719" s="14">
        <f>INT((((I1719/60)/60)/24)+DATE(1970,1,1))</f>
        <v>42622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9">
        <f>+E1720/D1720*100</f>
        <v>122.833</v>
      </c>
      <c r="P1720" s="11">
        <f>AVERAGE(E1720/L1720)</f>
        <v>32.324473684210524</v>
      </c>
      <c r="Q1720" t="str">
        <f>LEFT(N1720,SEARCH("/",N1720,1)-1)</f>
        <v>music</v>
      </c>
      <c r="R1720" t="str">
        <f>RIGHT(N1720,LEN(N1720)-SEARCH("/",N1720,1))</f>
        <v>electronic music</v>
      </c>
      <c r="S1720" s="14">
        <f>INT((((J1720/60)/60)/24)+DATE(1970,1,1))</f>
        <v>41127</v>
      </c>
      <c r="T1720" s="14">
        <f>INT((((I1720/60)/60)/24)+DATE(1970,1,1))</f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9">
        <f>+E1721/D1721*100</f>
        <v>111.40954545454547</v>
      </c>
      <c r="P1721" s="11">
        <f>AVERAGE(E1721/L1721)</f>
        <v>23.796213592233013</v>
      </c>
      <c r="Q1721" t="str">
        <f>LEFT(N1721,SEARCH("/",N1721,1)-1)</f>
        <v>photography</v>
      </c>
      <c r="R1721" t="str">
        <f>RIGHT(N1721,LEN(N1721)-SEARCH("/",N1721,1))</f>
        <v>photobooks</v>
      </c>
      <c r="S1721" s="14">
        <f>INT((((J1721/60)/60)/24)+DATE(1970,1,1))</f>
        <v>42680</v>
      </c>
      <c r="T1721" s="14">
        <f>INT((((I1721/60)/60)/24)+DATE(1970,1,1))</f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9">
        <f>+E1722/D1722*100</f>
        <v>40.75</v>
      </c>
      <c r="P1722" s="11">
        <f>AVERAGE(E1722/L1722)</f>
        <v>143.8235294117647</v>
      </c>
      <c r="Q1722" t="str">
        <f>LEFT(N1722,SEARCH("/",N1722,1)-1)</f>
        <v>music</v>
      </c>
      <c r="R1722" t="str">
        <f>RIGHT(N1722,LEN(N1722)-SEARCH("/",N1722,1))</f>
        <v>indie rock</v>
      </c>
      <c r="S1722" s="14">
        <f>INT((((J1722/60)/60)/24)+DATE(1970,1,1))</f>
        <v>40304</v>
      </c>
      <c r="T1722" s="14">
        <f>INT((((I1722/60)/60)/24)+DATE(1970,1,1))</f>
        <v>40391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9">
        <f>+E1723/D1723*100</f>
        <v>121.2</v>
      </c>
      <c r="P1723" s="11">
        <f>AVERAGE(E1723/L1723)</f>
        <v>33.666666666666664</v>
      </c>
      <c r="Q1723" t="str">
        <f>LEFT(N1723,SEARCH("/",N1723,1)-1)</f>
        <v>theater</v>
      </c>
      <c r="R1723" t="str">
        <f>RIGHT(N1723,LEN(N1723)-SEARCH("/",N1723,1))</f>
        <v>plays</v>
      </c>
      <c r="S1723" s="14">
        <f>INT((((J1723/60)/60)/24)+DATE(1970,1,1))</f>
        <v>42775</v>
      </c>
      <c r="T1723" s="14">
        <f>INT((((I1723/60)/60)/24)+DATE(1970,1,1))</f>
        <v>42805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9">
        <f>+E1724/D1724*100</f>
        <v>120.601</v>
      </c>
      <c r="P1724" s="11">
        <f>AVERAGE(E1724/L1724)</f>
        <v>48.240400000000001</v>
      </c>
      <c r="Q1724" t="str">
        <f>LEFT(N1724,SEARCH("/",N1724,1)-1)</f>
        <v>music</v>
      </c>
      <c r="R1724" t="str">
        <f>RIGHT(N1724,LEN(N1724)-SEARCH("/",N1724,1))</f>
        <v>indie rock</v>
      </c>
      <c r="S1724" s="14">
        <f>INT((((J1724/60)/60)/24)+DATE(1970,1,1))</f>
        <v>41037</v>
      </c>
      <c r="T1724" s="14">
        <f>INT((((I1724/60)/60)/24)+DATE(1970,1,1))</f>
        <v>41051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9">
        <f>+E1725/D1725*100</f>
        <v>120.5</v>
      </c>
      <c r="P1725" s="11">
        <f>AVERAGE(E1725/L1725)</f>
        <v>40.847457627118644</v>
      </c>
      <c r="Q1725" t="str">
        <f>LEFT(N1725,SEARCH("/",N1725,1)-1)</f>
        <v>theater</v>
      </c>
      <c r="R1725" t="str">
        <f>RIGHT(N1725,LEN(N1725)-SEARCH("/",N1725,1))</f>
        <v>plays</v>
      </c>
      <c r="S1725" s="14">
        <f>INT((((J1725/60)/60)/24)+DATE(1970,1,1))</f>
        <v>42282</v>
      </c>
      <c r="T1725" s="14">
        <f>INT((((I1725/60)/60)/24)+DATE(1970,1,1))</f>
        <v>42312</v>
      </c>
    </row>
    <row r="1726" spans="1:20" ht="60" x14ac:dyDescent="0.25">
      <c r="A1726">
        <v>2827</v>
      </c>
      <c r="B1726" s="3" t="s">
        <v>2827</v>
      </c>
      <c r="C1726" s="3" t="s">
        <v>6937</v>
      </c>
      <c r="D1726" s="6">
        <v>2000</v>
      </c>
      <c r="E1726" s="6">
        <v>2405</v>
      </c>
      <c r="F1726" t="s">
        <v>8219</v>
      </c>
      <c r="G1726" t="s">
        <v>8224</v>
      </c>
      <c r="H1726" t="s">
        <v>8246</v>
      </c>
      <c r="I1726">
        <v>1464971400</v>
      </c>
      <c r="J1726">
        <v>1462379066</v>
      </c>
      <c r="K1726" t="b">
        <v>0</v>
      </c>
      <c r="L1726">
        <v>23</v>
      </c>
      <c r="M1726" t="b">
        <v>1</v>
      </c>
      <c r="N1726" t="s">
        <v>8271</v>
      </c>
      <c r="O1726" s="9">
        <f>+E1726/D1726*100</f>
        <v>120.24999999999999</v>
      </c>
      <c r="P1726" s="11">
        <f>AVERAGE(E1726/L1726)</f>
        <v>104.56521739130434</v>
      </c>
      <c r="Q1726" t="str">
        <f>LEFT(N1726,SEARCH("/",N1726,1)-1)</f>
        <v>theater</v>
      </c>
      <c r="R1726" t="str">
        <f>RIGHT(N1726,LEN(N1726)-SEARCH("/",N1726,1))</f>
        <v>plays</v>
      </c>
      <c r="S1726" s="14">
        <f>INT((((J1726/60)/60)/24)+DATE(1970,1,1))</f>
        <v>42494</v>
      </c>
      <c r="T1726" s="14">
        <f>INT((((I1726/60)/60)/24)+DATE(1970,1,1))</f>
        <v>42524</v>
      </c>
    </row>
    <row r="1727" spans="1:20" ht="45" x14ac:dyDescent="0.25">
      <c r="A1727">
        <v>2838</v>
      </c>
      <c r="B1727" s="3" t="s">
        <v>2838</v>
      </c>
      <c r="C1727" s="3" t="s">
        <v>6948</v>
      </c>
      <c r="D1727" s="6">
        <v>2000</v>
      </c>
      <c r="E1727" s="6">
        <v>2405</v>
      </c>
      <c r="F1727" t="s">
        <v>8219</v>
      </c>
      <c r="G1727" t="s">
        <v>8224</v>
      </c>
      <c r="H1727" t="s">
        <v>8246</v>
      </c>
      <c r="I1727">
        <v>1407967200</v>
      </c>
      <c r="J1727">
        <v>1406039696</v>
      </c>
      <c r="K1727" t="b">
        <v>0</v>
      </c>
      <c r="L1727">
        <v>54</v>
      </c>
      <c r="M1727" t="b">
        <v>1</v>
      </c>
      <c r="N1727" t="s">
        <v>8271</v>
      </c>
      <c r="O1727" s="9">
        <f>+E1727/D1727*100</f>
        <v>120.24999999999999</v>
      </c>
      <c r="P1727" s="11">
        <f>AVERAGE(E1727/L1727)</f>
        <v>44.537037037037038</v>
      </c>
      <c r="Q1727" t="str">
        <f>LEFT(N1727,SEARCH("/",N1727,1)-1)</f>
        <v>theater</v>
      </c>
      <c r="R1727" t="str">
        <f>RIGHT(N1727,LEN(N1727)-SEARCH("/",N1727,1))</f>
        <v>plays</v>
      </c>
      <c r="S1727" s="14">
        <f>INT((((J1727/60)/60)/24)+DATE(1970,1,1))</f>
        <v>41842</v>
      </c>
      <c r="T1727" s="14">
        <f>INT((((I1727/60)/60)/24)+DATE(1970,1,1))</f>
        <v>41864</v>
      </c>
    </row>
    <row r="1728" spans="1:20" ht="45" x14ac:dyDescent="0.25">
      <c r="A1728">
        <v>1245</v>
      </c>
      <c r="B1728" s="3" t="s">
        <v>1246</v>
      </c>
      <c r="C1728" s="3" t="s">
        <v>5355</v>
      </c>
      <c r="D1728" s="6">
        <v>2000</v>
      </c>
      <c r="E1728" s="6">
        <v>2405</v>
      </c>
      <c r="F1728" t="s">
        <v>8219</v>
      </c>
      <c r="G1728" t="s">
        <v>8224</v>
      </c>
      <c r="H1728" t="s">
        <v>8246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8276</v>
      </c>
      <c r="O1728" s="9">
        <f>+E1728/D1728*100</f>
        <v>120.24999999999999</v>
      </c>
      <c r="P1728" s="11">
        <f>AVERAGE(E1728/L1728)</f>
        <v>141.47058823529412</v>
      </c>
      <c r="Q1728" t="str">
        <f>LEFT(N1728,SEARCH("/",N1728,1)-1)</f>
        <v>music</v>
      </c>
      <c r="R1728" t="str">
        <f>RIGHT(N1728,LEN(N1728)-SEARCH("/",N1728,1))</f>
        <v>rock</v>
      </c>
      <c r="S1728" s="14">
        <f>INT((((J1728/60)/60)/24)+DATE(1970,1,1))</f>
        <v>41774</v>
      </c>
      <c r="T1728" s="14">
        <f>INT((((I1728/60)/60)/24)+DATE(1970,1,1))</f>
        <v>41804</v>
      </c>
    </row>
    <row r="1729" spans="1:20" ht="60" x14ac:dyDescent="0.25">
      <c r="A1729">
        <v>3555</v>
      </c>
      <c r="B1729" s="3" t="s">
        <v>3554</v>
      </c>
      <c r="C1729" s="3" t="s">
        <v>7665</v>
      </c>
      <c r="D1729" s="6">
        <v>2400</v>
      </c>
      <c r="E1729" s="6">
        <v>2400</v>
      </c>
      <c r="F1729" t="s">
        <v>8219</v>
      </c>
      <c r="G1729" t="s">
        <v>8237</v>
      </c>
      <c r="H1729" t="s">
        <v>8249</v>
      </c>
      <c r="I1729">
        <v>1479382594</v>
      </c>
      <c r="J1729">
        <v>1476786994</v>
      </c>
      <c r="K1729" t="b">
        <v>0</v>
      </c>
      <c r="L1729">
        <v>14</v>
      </c>
      <c r="M1729" t="b">
        <v>1</v>
      </c>
      <c r="N1729" t="s">
        <v>8271</v>
      </c>
      <c r="O1729" s="9">
        <f>+E1729/D1729*100</f>
        <v>100</v>
      </c>
      <c r="P1729" s="11">
        <f>AVERAGE(E1729/L1729)</f>
        <v>171.42857142857142</v>
      </c>
      <c r="Q1729" t="str">
        <f>LEFT(N1729,SEARCH("/",N1729,1)-1)</f>
        <v>theater</v>
      </c>
      <c r="R1729" t="str">
        <f>RIGHT(N1729,LEN(N1729)-SEARCH("/",N1729,1))</f>
        <v>plays</v>
      </c>
      <c r="S1729" s="14">
        <f>INT((((J1729/60)/60)/24)+DATE(1970,1,1))</f>
        <v>42661</v>
      </c>
      <c r="T1729" s="14">
        <f>INT((((I1729/60)/60)/24)+DATE(1970,1,1))</f>
        <v>42691</v>
      </c>
    </row>
    <row r="1730" spans="1:20" ht="30" x14ac:dyDescent="0.25">
      <c r="A1730">
        <v>1689</v>
      </c>
      <c r="B1730" s="3" t="s">
        <v>1690</v>
      </c>
      <c r="C1730" s="3" t="s">
        <v>5799</v>
      </c>
      <c r="D1730" s="6">
        <v>2400</v>
      </c>
      <c r="E1730" s="6">
        <v>2400</v>
      </c>
      <c r="F1730" t="s">
        <v>8222</v>
      </c>
      <c r="G1730" t="s">
        <v>8224</v>
      </c>
      <c r="H1730" t="s">
        <v>8246</v>
      </c>
      <c r="I1730">
        <v>1489700230</v>
      </c>
      <c r="J1730">
        <v>1487111830</v>
      </c>
      <c r="K1730" t="b">
        <v>0</v>
      </c>
      <c r="L1730">
        <v>14</v>
      </c>
      <c r="M1730" t="b">
        <v>0</v>
      </c>
      <c r="N1730" t="s">
        <v>8293</v>
      </c>
      <c r="O1730" s="9">
        <f>+E1730/D1730*100</f>
        <v>100</v>
      </c>
      <c r="P1730" s="11">
        <f>AVERAGE(E1730/L1730)</f>
        <v>171.42857142857142</v>
      </c>
      <c r="Q1730" t="str">
        <f>LEFT(N1730,SEARCH("/",N1730,1)-1)</f>
        <v>music</v>
      </c>
      <c r="R1730" t="str">
        <f>RIGHT(N1730,LEN(N1730)-SEARCH("/",N1730,1))</f>
        <v>faith</v>
      </c>
      <c r="S1730" s="14">
        <f>INT((((J1730/60)/60)/24)+DATE(1970,1,1))</f>
        <v>42780</v>
      </c>
      <c r="T1730" s="14">
        <f>INT((((I1730/60)/60)/24)+DATE(1970,1,1))</f>
        <v>42810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9">
        <f>+E1731/D1731*100</f>
        <v>159.99600000000001</v>
      </c>
      <c r="P1731" s="11">
        <f>AVERAGE(E1731/L1731)</f>
        <v>24.999375000000001</v>
      </c>
      <c r="Q1731" t="str">
        <f>LEFT(N1731,SEARCH("/",N1731,1)-1)</f>
        <v>music</v>
      </c>
      <c r="R1731" t="str">
        <f>RIGHT(N1731,LEN(N1731)-SEARCH("/",N1731,1))</f>
        <v>rock</v>
      </c>
      <c r="S1731" s="14">
        <f>INT((((J1731/60)/60)/24)+DATE(1970,1,1))</f>
        <v>41080</v>
      </c>
      <c r="T1731" s="14">
        <f>INT((((I1731/60)/60)/24)+DATE(1970,1,1))</f>
        <v>41110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9">
        <f>+E1732/D1732*100</f>
        <v>47.8</v>
      </c>
      <c r="P1732" s="11">
        <f>AVERAGE(E1732/L1732)</f>
        <v>159.33333333333334</v>
      </c>
      <c r="Q1732" t="str">
        <f>LEFT(N1732,SEARCH("/",N1732,1)-1)</f>
        <v>music</v>
      </c>
      <c r="R1732" t="str">
        <f>RIGHT(N1732,LEN(N1732)-SEARCH("/",N1732,1))</f>
        <v>faith</v>
      </c>
      <c r="S1732" s="14">
        <f>INT((((J1732/60)/60)/24)+DATE(1970,1,1))</f>
        <v>42788</v>
      </c>
      <c r="T1732" s="14">
        <f>INT((((I1732/60)/60)/24)+DATE(1970,1,1))</f>
        <v>42820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9">
        <f>+E1733/D1733*100</f>
        <v>119.44999999999999</v>
      </c>
      <c r="P1733" s="11">
        <f>AVERAGE(E1733/L1733)</f>
        <v>108.59090909090909</v>
      </c>
      <c r="Q1733" t="str">
        <f>LEFT(N1733,SEARCH("/",N1733,1)-1)</f>
        <v>theater</v>
      </c>
      <c r="R1733" t="str">
        <f>RIGHT(N1733,LEN(N1733)-SEARCH("/",N1733,1))</f>
        <v>plays</v>
      </c>
      <c r="S1733" s="14">
        <f>INT((((J1733/60)/60)/24)+DATE(1970,1,1))</f>
        <v>42484</v>
      </c>
      <c r="T1733" s="14">
        <f>INT((((I1733/60)/60)/24)+DATE(1970,1,1))</f>
        <v>42498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9">
        <f>+E1734/D1734*100</f>
        <v>108.40909090909091</v>
      </c>
      <c r="P1734" s="11">
        <f>AVERAGE(E1734/L1734)</f>
        <v>58.170731707317074</v>
      </c>
      <c r="Q1734" t="str">
        <f>LEFT(N1734,SEARCH("/",N1734,1)-1)</f>
        <v>film &amp; video</v>
      </c>
      <c r="R1734" t="str">
        <f>RIGHT(N1734,LEN(N1734)-SEARCH("/",N1734,1))</f>
        <v>shorts</v>
      </c>
      <c r="S1734" s="14">
        <f>INT((((J1734/60)/60)/24)+DATE(1970,1,1))</f>
        <v>41208</v>
      </c>
      <c r="T1734" s="14">
        <f>INT((((I1734/60)/60)/24)+DATE(1970,1,1))</f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9">
        <f>+E1735/D1735*100</f>
        <v>118.6</v>
      </c>
      <c r="P1735" s="11">
        <f>AVERAGE(E1735/L1735)</f>
        <v>91.230769230769226</v>
      </c>
      <c r="Q1735" t="str">
        <f>LEFT(N1735,SEARCH("/",N1735,1)-1)</f>
        <v>film &amp; video</v>
      </c>
      <c r="R1735" t="str">
        <f>RIGHT(N1735,LEN(N1735)-SEARCH("/",N1735,1))</f>
        <v>shorts</v>
      </c>
      <c r="S1735" s="14">
        <f>INT((((J1735/60)/60)/24)+DATE(1970,1,1))</f>
        <v>42539</v>
      </c>
      <c r="T1735" s="14">
        <f>INT((((I1735/60)/60)/24)+DATE(1970,1,1))</f>
        <v>42569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8265</v>
      </c>
      <c r="O1736" s="9">
        <f>+E1736/D1736*100</f>
        <v>118.5</v>
      </c>
      <c r="P1736" s="11">
        <f>AVERAGE(E1736/L1736)</f>
        <v>103.04347826086956</v>
      </c>
      <c r="Q1736" t="str">
        <f>LEFT(N1736,SEARCH("/",N1736,1)-1)</f>
        <v>film &amp; video</v>
      </c>
      <c r="R1736" t="str">
        <f>RIGHT(N1736,LEN(N1736)-SEARCH("/",N1736,1))</f>
        <v>television</v>
      </c>
      <c r="S1736" s="14">
        <f>INT((((J1736/60)/60)/24)+DATE(1970,1,1))</f>
        <v>42097</v>
      </c>
      <c r="T1736" s="14">
        <f>INT((((I1736/60)/60)/24)+DATE(1970,1,1))</f>
        <v>42124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8303</v>
      </c>
      <c r="O1737" s="9">
        <f>+E1737/D1737*100</f>
        <v>158</v>
      </c>
      <c r="P1737" s="11">
        <f>AVERAGE(E1737/L1737)</f>
        <v>158</v>
      </c>
      <c r="Q1737" t="str">
        <f>LEFT(N1737,SEARCH("/",N1737,1)-1)</f>
        <v>theater</v>
      </c>
      <c r="R1737" t="str">
        <f>RIGHT(N1737,LEN(N1737)-SEARCH("/",N1737,1))</f>
        <v>spaces</v>
      </c>
      <c r="S1737" s="14">
        <f>INT((((J1737/60)/60)/24)+DATE(1970,1,1))</f>
        <v>41996</v>
      </c>
      <c r="T1737" s="14">
        <f>INT((((I1737/60)/60)/24)+DATE(1970,1,1))</f>
        <v>42056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9">
        <f>+E1738/D1738*100</f>
        <v>31.546666666666667</v>
      </c>
      <c r="P1738" s="11">
        <f>AVERAGE(E1738/L1738)</f>
        <v>60.666666666666664</v>
      </c>
      <c r="Q1738" t="str">
        <f>LEFT(N1738,SEARCH("/",N1738,1)-1)</f>
        <v>theater</v>
      </c>
      <c r="R1738" t="str">
        <f>RIGHT(N1738,LEN(N1738)-SEARCH("/",N1738,1))</f>
        <v>plays</v>
      </c>
      <c r="S1738" s="14">
        <f>INT((((J1738/60)/60)/24)+DATE(1970,1,1))</f>
        <v>42103</v>
      </c>
      <c r="T1738" s="14">
        <f>INT((((I1738/60)/60)/24)+DATE(1970,1,1))</f>
        <v>42163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9">
        <f>+E1739/D1739*100</f>
        <v>107.40909090909089</v>
      </c>
      <c r="P1739" s="11">
        <f>AVERAGE(E1739/L1739)</f>
        <v>39.383333333333333</v>
      </c>
      <c r="Q1739" t="str">
        <f>LEFT(N1739,SEARCH("/",N1739,1)-1)</f>
        <v>film &amp; video</v>
      </c>
      <c r="R1739" t="str">
        <f>RIGHT(N1739,LEN(N1739)-SEARCH("/",N1739,1))</f>
        <v>shorts</v>
      </c>
      <c r="S1739" s="14">
        <f>INT((((J1739/60)/60)/24)+DATE(1970,1,1))</f>
        <v>42485</v>
      </c>
      <c r="T1739" s="14">
        <f>INT((((I1739/60)/60)/24)+DATE(1970,1,1))</f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9">
        <f>+E1740/D1740*100</f>
        <v>131.16666666666669</v>
      </c>
      <c r="P1740" s="11">
        <f>AVERAGE(E1740/L1740)</f>
        <v>41.421052631578945</v>
      </c>
      <c r="Q1740" t="str">
        <f>LEFT(N1740,SEARCH("/",N1740,1)-1)</f>
        <v>theater</v>
      </c>
      <c r="R1740" t="str">
        <f>RIGHT(N1740,LEN(N1740)-SEARCH("/",N1740,1))</f>
        <v>plays</v>
      </c>
      <c r="S1740" s="14">
        <f>INT((((J1740/60)/60)/24)+DATE(1970,1,1))</f>
        <v>41891</v>
      </c>
      <c r="T1740" s="14">
        <f>INT((((I1740/60)/60)/24)+DATE(1970,1,1))</f>
        <v>41913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9">
        <f>+E1741/D1741*100</f>
        <v>9.4412800000000008</v>
      </c>
      <c r="P1741" s="11">
        <f>AVERAGE(E1741/L1741)</f>
        <v>73.760000000000005</v>
      </c>
      <c r="Q1741" t="str">
        <f>LEFT(N1741,SEARCH("/",N1741,1)-1)</f>
        <v>music</v>
      </c>
      <c r="R1741" t="str">
        <f>RIGHT(N1741,LEN(N1741)-SEARCH("/",N1741,1))</f>
        <v>indie rock</v>
      </c>
      <c r="S1741" s="14">
        <f>INT((((J1741/60)/60)/24)+DATE(1970,1,1))</f>
        <v>41887</v>
      </c>
      <c r="T1741" s="14">
        <f>INT((((I1741/60)/60)/24)+DATE(1970,1,1))</f>
        <v>41917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9">
        <f>+E1742/D1742*100</f>
        <v>19.650000000000002</v>
      </c>
      <c r="P1742" s="11">
        <f>AVERAGE(E1742/L1742)</f>
        <v>58.95</v>
      </c>
      <c r="Q1742" t="str">
        <f>LEFT(N1742,SEARCH("/",N1742,1)-1)</f>
        <v>theater</v>
      </c>
      <c r="R1742" t="str">
        <f>RIGHT(N1742,LEN(N1742)-SEARCH("/",N1742,1))</f>
        <v>musical</v>
      </c>
      <c r="S1742" s="14">
        <f>INT((((J1742/60)/60)/24)+DATE(1970,1,1))</f>
        <v>42403</v>
      </c>
      <c r="T1742" s="14">
        <f>INT((((I1742/60)/60)/24)+DATE(1970,1,1))</f>
        <v>42433</v>
      </c>
    </row>
    <row r="1743" spans="1:20" ht="60" x14ac:dyDescent="0.25">
      <c r="A1743">
        <v>2106</v>
      </c>
      <c r="B1743" s="3" t="s">
        <v>2107</v>
      </c>
      <c r="C1743" s="3" t="s">
        <v>6216</v>
      </c>
      <c r="D1743" s="6">
        <v>2200</v>
      </c>
      <c r="E1743" s="6">
        <v>2355</v>
      </c>
      <c r="F1743" t="s">
        <v>8219</v>
      </c>
      <c r="G1743" t="s">
        <v>8224</v>
      </c>
      <c r="H1743" t="s">
        <v>8246</v>
      </c>
      <c r="I1743">
        <v>1359176974</v>
      </c>
      <c r="J1743">
        <v>1356584974</v>
      </c>
      <c r="K1743" t="b">
        <v>0</v>
      </c>
      <c r="L1743">
        <v>44</v>
      </c>
      <c r="M1743" t="b">
        <v>1</v>
      </c>
      <c r="N1743" t="s">
        <v>8279</v>
      </c>
      <c r="O1743" s="9">
        <f>+E1743/D1743*100</f>
        <v>107.04545454545456</v>
      </c>
      <c r="P1743" s="11">
        <f>AVERAGE(E1743/L1743)</f>
        <v>53.522727272727273</v>
      </c>
      <c r="Q1743" t="str">
        <f>LEFT(N1743,SEARCH("/",N1743,1)-1)</f>
        <v>music</v>
      </c>
      <c r="R1743" t="str">
        <f>RIGHT(N1743,LEN(N1743)-SEARCH("/",N1743,1))</f>
        <v>indie rock</v>
      </c>
      <c r="S1743" s="14">
        <f>INT((((J1743/60)/60)/24)+DATE(1970,1,1))</f>
        <v>41270</v>
      </c>
      <c r="T1743" s="14">
        <f>INT((((I1743/60)/60)/24)+DATE(1970,1,1))</f>
        <v>41300</v>
      </c>
    </row>
    <row r="1744" spans="1:20" ht="60" x14ac:dyDescent="0.25">
      <c r="A1744">
        <v>2927</v>
      </c>
      <c r="B1744" s="3" t="s">
        <v>2927</v>
      </c>
      <c r="C1744" s="3" t="s">
        <v>7037</v>
      </c>
      <c r="D1744" s="6">
        <v>1800</v>
      </c>
      <c r="E1744" s="6">
        <v>2355</v>
      </c>
      <c r="F1744" t="s">
        <v>8219</v>
      </c>
      <c r="G1744" t="s">
        <v>8224</v>
      </c>
      <c r="H1744" t="s">
        <v>8246</v>
      </c>
      <c r="I1744">
        <v>1405400400</v>
      </c>
      <c r="J1744">
        <v>1402934629</v>
      </c>
      <c r="K1744" t="b">
        <v>0</v>
      </c>
      <c r="L1744">
        <v>21</v>
      </c>
      <c r="M1744" t="b">
        <v>1</v>
      </c>
      <c r="N1744" t="s">
        <v>8305</v>
      </c>
      <c r="O1744" s="9">
        <f>+E1744/D1744*100</f>
        <v>130.83333333333334</v>
      </c>
      <c r="P1744" s="11">
        <f>AVERAGE(E1744/L1744)</f>
        <v>112.14285714285714</v>
      </c>
      <c r="Q1744" t="str">
        <f>LEFT(N1744,SEARCH("/",N1744,1)-1)</f>
        <v>theater</v>
      </c>
      <c r="R1744" t="str">
        <f>RIGHT(N1744,LEN(N1744)-SEARCH("/",N1744,1))</f>
        <v>musical</v>
      </c>
      <c r="S1744" s="14">
        <f>INT((((J1744/60)/60)/24)+DATE(1970,1,1))</f>
        <v>41806</v>
      </c>
      <c r="T1744" s="14">
        <f>INT((((I1744/60)/60)/24)+DATE(1970,1,1))</f>
        <v>41835</v>
      </c>
    </row>
    <row r="1745" spans="1:20" ht="60" x14ac:dyDescent="0.25">
      <c r="A1745">
        <v>1801</v>
      </c>
      <c r="B1745" s="3" t="s">
        <v>1802</v>
      </c>
      <c r="C1745" s="3" t="s">
        <v>5911</v>
      </c>
      <c r="D1745" s="6">
        <v>17000</v>
      </c>
      <c r="E1745" s="6">
        <v>2355</v>
      </c>
      <c r="F1745" t="s">
        <v>8221</v>
      </c>
      <c r="G1745" t="s">
        <v>8225</v>
      </c>
      <c r="H1745" t="s">
        <v>8247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8285</v>
      </c>
      <c r="O1745" s="9">
        <f>+E1745/D1745*100</f>
        <v>13.852941176470587</v>
      </c>
      <c r="P1745" s="11">
        <f>AVERAGE(E1745/L1745)</f>
        <v>63.648648648648646</v>
      </c>
      <c r="Q1745" t="str">
        <f>LEFT(N1745,SEARCH("/",N1745,1)-1)</f>
        <v>photography</v>
      </c>
      <c r="R1745" t="str">
        <f>RIGHT(N1745,LEN(N1745)-SEARCH("/",N1745,1))</f>
        <v>photobooks</v>
      </c>
      <c r="S1745" s="14">
        <f>INT((((J1745/60)/60)/24)+DATE(1970,1,1))</f>
        <v>42321</v>
      </c>
      <c r="T1745" s="14">
        <f>INT((((I1745/60)/60)/24)+DATE(1970,1,1))</f>
        <v>42353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9">
        <f>+E1746/D1746*100</f>
        <v>117.25000000000001</v>
      </c>
      <c r="P1746" s="11">
        <f>AVERAGE(E1746/L1746)</f>
        <v>58.625</v>
      </c>
      <c r="Q1746" t="str">
        <f>LEFT(N1746,SEARCH("/",N1746,1)-1)</f>
        <v>music</v>
      </c>
      <c r="R1746" t="str">
        <f>RIGHT(N1746,LEN(N1746)-SEARCH("/",N1746,1))</f>
        <v>rock</v>
      </c>
      <c r="S1746" s="14">
        <f>INT((((J1746/60)/60)/24)+DATE(1970,1,1))</f>
        <v>41005</v>
      </c>
      <c r="T1746" s="14">
        <f>INT((((I1746/60)/60)/24)+DATE(1970,1,1))</f>
        <v>41048</v>
      </c>
    </row>
    <row r="1747" spans="1:20" ht="60" x14ac:dyDescent="0.25">
      <c r="A1747">
        <v>1627</v>
      </c>
      <c r="B1747" s="3" t="s">
        <v>1628</v>
      </c>
      <c r="C1747" s="3" t="s">
        <v>5737</v>
      </c>
      <c r="D1747" s="6">
        <v>2000</v>
      </c>
      <c r="E1747" s="6">
        <v>2340</v>
      </c>
      <c r="F1747" t="s">
        <v>8219</v>
      </c>
      <c r="G1747" t="s">
        <v>8224</v>
      </c>
      <c r="H1747" t="s">
        <v>8246</v>
      </c>
      <c r="I1747">
        <v>1353905940</v>
      </c>
      <c r="J1747">
        <v>1351011489</v>
      </c>
      <c r="K1747" t="b">
        <v>0</v>
      </c>
      <c r="L1747">
        <v>38</v>
      </c>
      <c r="M1747" t="b">
        <v>1</v>
      </c>
      <c r="N1747" t="s">
        <v>8276</v>
      </c>
      <c r="O1747" s="9">
        <f>+E1747/D1747*100</f>
        <v>117</v>
      </c>
      <c r="P1747" s="11">
        <f>AVERAGE(E1747/L1747)</f>
        <v>61.578947368421055</v>
      </c>
      <c r="Q1747" t="str">
        <f>LEFT(N1747,SEARCH("/",N1747,1)-1)</f>
        <v>music</v>
      </c>
      <c r="R1747" t="str">
        <f>RIGHT(N1747,LEN(N1747)-SEARCH("/",N1747,1))</f>
        <v>rock</v>
      </c>
      <c r="S1747" s="14">
        <f>INT((((J1747/60)/60)/24)+DATE(1970,1,1))</f>
        <v>41205</v>
      </c>
      <c r="T1747" s="14">
        <f>INT((((I1747/60)/60)/24)+DATE(1970,1,1))</f>
        <v>41239</v>
      </c>
    </row>
    <row r="1748" spans="1:20" ht="60" x14ac:dyDescent="0.25">
      <c r="A1748">
        <v>1246</v>
      </c>
      <c r="B1748" s="3" t="s">
        <v>1247</v>
      </c>
      <c r="C1748" s="3" t="s">
        <v>5356</v>
      </c>
      <c r="D1748" s="6">
        <v>2000</v>
      </c>
      <c r="E1748" s="6">
        <v>2340</v>
      </c>
      <c r="F1748" t="s">
        <v>8219</v>
      </c>
      <c r="G1748" t="s">
        <v>8224</v>
      </c>
      <c r="H1748" t="s">
        <v>8246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8276</v>
      </c>
      <c r="O1748" s="9">
        <f>+E1748/D1748*100</f>
        <v>117</v>
      </c>
      <c r="P1748" s="11">
        <f>AVERAGE(E1748/L1748)</f>
        <v>75.483870967741936</v>
      </c>
      <c r="Q1748" t="str">
        <f>LEFT(N1748,SEARCH("/",N1748,1)-1)</f>
        <v>music</v>
      </c>
      <c r="R1748" t="str">
        <f>RIGHT(N1748,LEN(N1748)-SEARCH("/",N1748,1))</f>
        <v>rock</v>
      </c>
      <c r="S1748" s="14">
        <f>INT((((J1748/60)/60)/24)+DATE(1970,1,1))</f>
        <v>40838</v>
      </c>
      <c r="T1748" s="14">
        <f>INT((((I1748/60)/60)/24)+DATE(1970,1,1))</f>
        <v>40883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9">
        <f>+E1749/D1749*100</f>
        <v>42.472727272727276</v>
      </c>
      <c r="P1749" s="11">
        <f>AVERAGE(E1749/L1749)</f>
        <v>83.428571428571431</v>
      </c>
      <c r="Q1749" t="str">
        <f>LEFT(N1749,SEARCH("/",N1749,1)-1)</f>
        <v>photography</v>
      </c>
      <c r="R1749" t="str">
        <f>RIGHT(N1749,LEN(N1749)-SEARCH("/",N1749,1))</f>
        <v>people</v>
      </c>
      <c r="S1749" s="14">
        <f>INT((((J1749/60)/60)/24)+DATE(1970,1,1))</f>
        <v>42034</v>
      </c>
      <c r="T1749" s="14">
        <f>INT((((I1749/60)/60)/24)+DATE(1970,1,1))</f>
        <v>42064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9">
        <f>+E1750/D1750*100</f>
        <v>116.75</v>
      </c>
      <c r="P1750" s="11">
        <f>AVERAGE(E1750/L1750)</f>
        <v>41.696428571428569</v>
      </c>
      <c r="Q1750" t="str">
        <f>LEFT(N1750,SEARCH("/",N1750,1)-1)</f>
        <v>theater</v>
      </c>
      <c r="R1750" t="str">
        <f>RIGHT(N1750,LEN(N1750)-SEARCH("/",N1750,1))</f>
        <v>musical</v>
      </c>
      <c r="S1750" s="14">
        <f>INT((((J1750/60)/60)/24)+DATE(1970,1,1))</f>
        <v>42050</v>
      </c>
      <c r="T1750" s="14">
        <f>INT((((I1750/60)/60)/24)+DATE(1970,1,1))</f>
        <v>42064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9">
        <f>+E1751/D1751*100</f>
        <v>155.53333333333333</v>
      </c>
      <c r="P1751" s="11">
        <f>AVERAGE(E1751/L1751)</f>
        <v>38.883333333333333</v>
      </c>
      <c r="Q1751" t="str">
        <f>LEFT(N1751,SEARCH("/",N1751,1)-1)</f>
        <v>music</v>
      </c>
      <c r="R1751" t="str">
        <f>RIGHT(N1751,LEN(N1751)-SEARCH("/",N1751,1))</f>
        <v>classical music</v>
      </c>
      <c r="S1751" s="14">
        <f>INT((((J1751/60)/60)/24)+DATE(1970,1,1))</f>
        <v>41113</v>
      </c>
      <c r="T1751" s="14">
        <f>INT((((I1751/60)/60)/24)+DATE(1970,1,1))</f>
        <v>41173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9">
        <f>+E1752/D1752*100</f>
        <v>105.95454545454545</v>
      </c>
      <c r="P1752" s="11">
        <f>AVERAGE(E1752/L1752)</f>
        <v>34.791044776119406</v>
      </c>
      <c r="Q1752" t="str">
        <f>LEFT(N1752,SEARCH("/",N1752,1)-1)</f>
        <v>theater</v>
      </c>
      <c r="R1752" t="str">
        <f>RIGHT(N1752,LEN(N1752)-SEARCH("/",N1752,1))</f>
        <v>plays</v>
      </c>
      <c r="S1752" s="14">
        <f>INT((((J1752/60)/60)/24)+DATE(1970,1,1))</f>
        <v>41550</v>
      </c>
      <c r="T1752" s="14">
        <f>INT((((I1752/60)/60)/24)+DATE(1970,1,1))</f>
        <v>41580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8266</v>
      </c>
      <c r="O1753" s="9">
        <f>+E1753/D1753*100</f>
        <v>116.25000000000001</v>
      </c>
      <c r="P1753" s="11">
        <f>AVERAGE(E1753/L1753)</f>
        <v>116.25</v>
      </c>
      <c r="Q1753" t="str">
        <f>LEFT(N1753,SEARCH("/",N1753,1)-1)</f>
        <v>film &amp; video</v>
      </c>
      <c r="R1753" t="str">
        <f>RIGHT(N1753,LEN(N1753)-SEARCH("/",N1753,1))</f>
        <v>shorts</v>
      </c>
      <c r="S1753" s="14">
        <f>INT((((J1753/60)/60)/24)+DATE(1970,1,1))</f>
        <v>41075</v>
      </c>
      <c r="T1753" s="14">
        <f>INT((((I1753/60)/60)/24)+DATE(1970,1,1))</f>
        <v>41105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8279</v>
      </c>
      <c r="O1754" s="9">
        <f>+E1754/D1754*100</f>
        <v>116.25000000000001</v>
      </c>
      <c r="P1754" s="11">
        <f>AVERAGE(E1754/L1754)</f>
        <v>31</v>
      </c>
      <c r="Q1754" t="str">
        <f>LEFT(N1754,SEARCH("/",N1754,1)-1)</f>
        <v>music</v>
      </c>
      <c r="R1754" t="str">
        <f>RIGHT(N1754,LEN(N1754)-SEARCH("/",N1754,1))</f>
        <v>indie rock</v>
      </c>
      <c r="S1754" s="14">
        <f>INT((((J1754/60)/60)/24)+DATE(1970,1,1))</f>
        <v>41341</v>
      </c>
      <c r="T1754" s="14">
        <f>INT((((I1754/60)/60)/24)+DATE(1970,1,1))</f>
        <v>41380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9">
        <f>+E1755/D1755*100</f>
        <v>116.05000000000001</v>
      </c>
      <c r="P1755" s="11">
        <f>AVERAGE(E1755/L1755)</f>
        <v>80.034482758620683</v>
      </c>
      <c r="Q1755" t="str">
        <f>LEFT(N1755,SEARCH("/",N1755,1)-1)</f>
        <v>theater</v>
      </c>
      <c r="R1755" t="str">
        <f>RIGHT(N1755,LEN(N1755)-SEARCH("/",N1755,1))</f>
        <v>plays</v>
      </c>
      <c r="S1755" s="14">
        <f>INT((((J1755/60)/60)/24)+DATE(1970,1,1))</f>
        <v>42382</v>
      </c>
      <c r="T1755" s="14">
        <f>INT((((I1755/60)/60)/24)+DATE(1970,1,1))</f>
        <v>42396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9">
        <f>+E1756/D1756*100</f>
        <v>46.379999999999995</v>
      </c>
      <c r="P1756" s="11">
        <f>AVERAGE(E1756/L1756)</f>
        <v>20.342105263157894</v>
      </c>
      <c r="Q1756" t="str">
        <f>LEFT(N1756,SEARCH("/",N1756,1)-1)</f>
        <v>technology</v>
      </c>
      <c r="R1756" t="str">
        <f>RIGHT(N1756,LEN(N1756)-SEARCH("/",N1756,1))</f>
        <v>wearables</v>
      </c>
      <c r="S1756" s="14">
        <f>INT((((J1756/60)/60)/24)+DATE(1970,1,1))</f>
        <v>42388</v>
      </c>
      <c r="T1756" s="14">
        <f>INT((((I1756/60)/60)/24)+DATE(1970,1,1))</f>
        <v>42403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9">
        <f>+E1757/D1757*100</f>
        <v>115.55</v>
      </c>
      <c r="P1757" s="11">
        <f>AVERAGE(E1757/L1757)</f>
        <v>36.109375</v>
      </c>
      <c r="Q1757" t="str">
        <f>LEFT(N1757,SEARCH("/",N1757,1)-1)</f>
        <v>music</v>
      </c>
      <c r="R1757" t="str">
        <f>RIGHT(N1757,LEN(N1757)-SEARCH("/",N1757,1))</f>
        <v>indie rock</v>
      </c>
      <c r="S1757" s="14">
        <f>INT((((J1757/60)/60)/24)+DATE(1970,1,1))</f>
        <v>41590</v>
      </c>
      <c r="T1757" s="14">
        <f>INT((((I1757/60)/60)/24)+DATE(1970,1,1))</f>
        <v>41620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9">
        <f>+E1758/D1758*100</f>
        <v>109.76190476190477</v>
      </c>
      <c r="P1758" s="11">
        <f>AVERAGE(E1758/L1758)</f>
        <v>51.222222222222221</v>
      </c>
      <c r="Q1758" t="str">
        <f>LEFT(N1758,SEARCH("/",N1758,1)-1)</f>
        <v>theater</v>
      </c>
      <c r="R1758" t="str">
        <f>RIGHT(N1758,LEN(N1758)-SEARCH("/",N1758,1))</f>
        <v>plays</v>
      </c>
      <c r="S1758" s="14">
        <f>INT((((J1758/60)/60)/24)+DATE(1970,1,1))</f>
        <v>41960</v>
      </c>
      <c r="T1758" s="14">
        <f>INT((((I1758/60)/60)/24)+DATE(1970,1,1))</f>
        <v>41990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9">
        <f>+E1759/D1759*100</f>
        <v>114.99999999999999</v>
      </c>
      <c r="P1759" s="11">
        <f>AVERAGE(E1759/L1759)</f>
        <v>79.310344827586206</v>
      </c>
      <c r="Q1759" t="str">
        <f>LEFT(N1759,SEARCH("/",N1759,1)-1)</f>
        <v>theater</v>
      </c>
      <c r="R1759" t="str">
        <f>RIGHT(N1759,LEN(N1759)-SEARCH("/",N1759,1))</f>
        <v>plays</v>
      </c>
      <c r="S1759" s="14">
        <f>INT((((J1759/60)/60)/24)+DATE(1970,1,1))</f>
        <v>40923</v>
      </c>
      <c r="T1759" s="14">
        <f>INT((((I1759/60)/60)/24)+DATE(1970,1,1))</f>
        <v>40953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9">
        <f>+E1760/D1760*100</f>
        <v>6.9696969696969706</v>
      </c>
      <c r="P1760" s="11">
        <f>AVERAGE(E1760/L1760)</f>
        <v>383.33333333333331</v>
      </c>
      <c r="Q1760" t="str">
        <f>LEFT(N1760,SEARCH("/",N1760,1)-1)</f>
        <v>theater</v>
      </c>
      <c r="R1760" t="str">
        <f>RIGHT(N1760,LEN(N1760)-SEARCH("/",N1760,1))</f>
        <v>plays</v>
      </c>
      <c r="S1760" s="14">
        <f>INT((((J1760/60)/60)/24)+DATE(1970,1,1))</f>
        <v>42697</v>
      </c>
      <c r="T1760" s="14">
        <f>INT((((I1760/60)/60)/24)+DATE(1970,1,1))</f>
        <v>42730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9">
        <f>+E1761/D1761*100</f>
        <v>459.8</v>
      </c>
      <c r="P1761" s="11">
        <f>AVERAGE(E1761/L1761)</f>
        <v>11.67005076142132</v>
      </c>
      <c r="Q1761" t="str">
        <f>LEFT(N1761,SEARCH("/",N1761,1)-1)</f>
        <v>games</v>
      </c>
      <c r="R1761" t="str">
        <f>RIGHT(N1761,LEN(N1761)-SEARCH("/",N1761,1))</f>
        <v>tabletop games</v>
      </c>
      <c r="S1761" s="14">
        <f>INT((((J1761/60)/60)/24)+DATE(1970,1,1))</f>
        <v>42752</v>
      </c>
      <c r="T1761" s="14">
        <f>INT((((I1761/60)/60)/24)+DATE(1970,1,1))</f>
        <v>42759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9">
        <f>+E1762/D1762*100</f>
        <v>114.9</v>
      </c>
      <c r="P1762" s="11">
        <f>AVERAGE(E1762/L1762)</f>
        <v>31.054054054054053</v>
      </c>
      <c r="Q1762" t="str">
        <f>LEFT(N1762,SEARCH("/",N1762,1)-1)</f>
        <v>music</v>
      </c>
      <c r="R1762" t="str">
        <f>RIGHT(N1762,LEN(N1762)-SEARCH("/",N1762,1))</f>
        <v>electronic music</v>
      </c>
      <c r="S1762" s="14">
        <f>INT((((J1762/60)/60)/24)+DATE(1970,1,1))</f>
        <v>42111</v>
      </c>
      <c r="T1762" s="14">
        <f>INT((((I1762/60)/60)/24)+DATE(1970,1,1))</f>
        <v>42141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9">
        <f>+E1763/D1763*100</f>
        <v>45.92</v>
      </c>
      <c r="P1763" s="11">
        <f>AVERAGE(E1763/L1763)</f>
        <v>164</v>
      </c>
      <c r="Q1763" t="str">
        <f>LEFT(N1763,SEARCH("/",N1763,1)-1)</f>
        <v>technology</v>
      </c>
      <c r="R1763" t="str">
        <f>RIGHT(N1763,LEN(N1763)-SEARCH("/",N1763,1))</f>
        <v>wearables</v>
      </c>
      <c r="S1763" s="14">
        <f>INT((((J1763/60)/60)/24)+DATE(1970,1,1))</f>
        <v>42721</v>
      </c>
      <c r="T1763" s="14">
        <f>INT((((I1763/60)/60)/24)+DATE(1970,1,1))</f>
        <v>42758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9">
        <f>+E1764/D1764*100</f>
        <v>22.91</v>
      </c>
      <c r="P1764" s="11">
        <f>AVERAGE(E1764/L1764)</f>
        <v>65.457142857142856</v>
      </c>
      <c r="Q1764" t="str">
        <f>LEFT(N1764,SEARCH("/",N1764,1)-1)</f>
        <v>publishing</v>
      </c>
      <c r="R1764" t="str">
        <f>RIGHT(N1764,LEN(N1764)-SEARCH("/",N1764,1))</f>
        <v>art books</v>
      </c>
      <c r="S1764" s="14">
        <f>INT((((J1764/60)/60)/24)+DATE(1970,1,1))</f>
        <v>41799</v>
      </c>
      <c r="T1764" s="14">
        <f>INT((((I1764/60)/60)/24)+DATE(1970,1,1))</f>
        <v>41829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9">
        <f>+E1765/D1765*100</f>
        <v>15.266666666666667</v>
      </c>
      <c r="P1765" s="11">
        <f>AVERAGE(E1765/L1765)</f>
        <v>57.25</v>
      </c>
      <c r="Q1765" t="str">
        <f>LEFT(N1765,SEARCH("/",N1765,1)-1)</f>
        <v>theater</v>
      </c>
      <c r="R1765" t="str">
        <f>RIGHT(N1765,LEN(N1765)-SEARCH("/",N1765,1))</f>
        <v>plays</v>
      </c>
      <c r="S1765" s="14">
        <f>INT((((J1765/60)/60)/24)+DATE(1970,1,1))</f>
        <v>41786</v>
      </c>
      <c r="T1765" s="14">
        <f>INT((((I1765/60)/60)/24)+DATE(1970,1,1))</f>
        <v>41816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9">
        <f>+E1766/D1766*100</f>
        <v>114.35</v>
      </c>
      <c r="P1766" s="11">
        <f>AVERAGE(E1766/L1766)</f>
        <v>87.961538461538467</v>
      </c>
      <c r="Q1766" t="str">
        <f>LEFT(N1766,SEARCH("/",N1766,1)-1)</f>
        <v>theater</v>
      </c>
      <c r="R1766" t="str">
        <f>RIGHT(N1766,LEN(N1766)-SEARCH("/",N1766,1))</f>
        <v>plays</v>
      </c>
      <c r="S1766" s="14">
        <f>INT((((J1766/60)/60)/24)+DATE(1970,1,1))</f>
        <v>41976</v>
      </c>
      <c r="T1766" s="14">
        <f>INT((((I1766/60)/60)/24)+DATE(1970,1,1))</f>
        <v>42004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9">
        <f>+E1767/D1767*100</f>
        <v>45.72</v>
      </c>
      <c r="P1767" s="11">
        <f>AVERAGE(E1767/L1767)</f>
        <v>58.615384615384613</v>
      </c>
      <c r="Q1767" t="str">
        <f>LEFT(N1767,SEARCH("/",N1767,1)-1)</f>
        <v>photography</v>
      </c>
      <c r="R1767" t="str">
        <f>RIGHT(N1767,LEN(N1767)-SEARCH("/",N1767,1))</f>
        <v>photobooks</v>
      </c>
      <c r="S1767" s="14">
        <f>INT((((J1767/60)/60)/24)+DATE(1970,1,1))</f>
        <v>41824</v>
      </c>
      <c r="T1767" s="14">
        <f>INT((((I1767/60)/60)/24)+DATE(1970,1,1))</f>
        <v>41854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9">
        <f>+E1768/D1768*100</f>
        <v>152.13333333333335</v>
      </c>
      <c r="P1768" s="11">
        <f>AVERAGE(E1768/L1768)</f>
        <v>40.75</v>
      </c>
      <c r="Q1768" t="str">
        <f>LEFT(N1768,SEARCH("/",N1768,1)-1)</f>
        <v>music</v>
      </c>
      <c r="R1768" t="str">
        <f>RIGHT(N1768,LEN(N1768)-SEARCH("/",N1768,1))</f>
        <v>rock</v>
      </c>
      <c r="S1768" s="14">
        <f>INT((((J1768/60)/60)/24)+DATE(1970,1,1))</f>
        <v>41863</v>
      </c>
      <c r="T1768" s="14">
        <f>INT((((I1768/60)/60)/24)+DATE(1970,1,1))</f>
        <v>41893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9">
        <f>+E1769/D1769*100</f>
        <v>113.99999999999999</v>
      </c>
      <c r="P1769" s="11">
        <f>AVERAGE(E1769/L1769)</f>
        <v>36.774193548387096</v>
      </c>
      <c r="Q1769" t="str">
        <f>LEFT(N1769,SEARCH("/",N1769,1)-1)</f>
        <v>technology</v>
      </c>
      <c r="R1769" t="str">
        <f>RIGHT(N1769,LEN(N1769)-SEARCH("/",N1769,1))</f>
        <v>space exploration</v>
      </c>
      <c r="S1769" s="14">
        <f>INT((((J1769/60)/60)/24)+DATE(1970,1,1))</f>
        <v>42692</v>
      </c>
      <c r="T1769" s="14">
        <f>INT((((I1769/60)/60)/24)+DATE(1970,1,1))</f>
        <v>42706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9">
        <f>+E1770/D1770*100</f>
        <v>113.51849999999999</v>
      </c>
      <c r="P1770" s="11">
        <f>AVERAGE(E1770/L1770)</f>
        <v>35.474531249999998</v>
      </c>
      <c r="Q1770" t="str">
        <f>LEFT(N1770,SEARCH("/",N1770,1)-1)</f>
        <v>film &amp; video</v>
      </c>
      <c r="R1770" t="str">
        <f>RIGHT(N1770,LEN(N1770)-SEARCH("/",N1770,1))</f>
        <v>shorts</v>
      </c>
      <c r="S1770" s="14">
        <f>INT((((J1770/60)/60)/24)+DATE(1970,1,1))</f>
        <v>41612</v>
      </c>
      <c r="T1770" s="14">
        <f>INT((((I1770/60)/60)/24)+DATE(1970,1,1))</f>
        <v>41636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9">
        <f>+E1771/D1771*100</f>
        <v>113.25</v>
      </c>
      <c r="P1771" s="11">
        <f>AVERAGE(E1771/L1771)</f>
        <v>51.477272727272727</v>
      </c>
      <c r="Q1771" t="str">
        <f>LEFT(N1771,SEARCH("/",N1771,1)-1)</f>
        <v>music</v>
      </c>
      <c r="R1771" t="str">
        <f>RIGHT(N1771,LEN(N1771)-SEARCH("/",N1771,1))</f>
        <v>indie rock</v>
      </c>
      <c r="S1771" s="14">
        <f>INT((((J1771/60)/60)/24)+DATE(1970,1,1))</f>
        <v>40892</v>
      </c>
      <c r="T1771" s="14">
        <f>INT((((I1771/60)/60)/24)+DATE(1970,1,1))</f>
        <v>40952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9">
        <f>+E1772/D1772*100</f>
        <v>112.85000000000001</v>
      </c>
      <c r="P1772" s="11">
        <f>AVERAGE(E1772/L1772)</f>
        <v>39.596491228070178</v>
      </c>
      <c r="Q1772" t="str">
        <f>LEFT(N1772,SEARCH("/",N1772,1)-1)</f>
        <v>theater</v>
      </c>
      <c r="R1772" t="str">
        <f>RIGHT(N1772,LEN(N1772)-SEARCH("/",N1772,1))</f>
        <v>plays</v>
      </c>
      <c r="S1772" s="14">
        <f>INT((((J1772/60)/60)/24)+DATE(1970,1,1))</f>
        <v>42053</v>
      </c>
      <c r="T1772" s="14">
        <f>INT((((I1772/60)/60)/24)+DATE(1970,1,1))</f>
        <v>42079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9">
        <f>+E1773/D1773*100</f>
        <v>14.993333333333334</v>
      </c>
      <c r="P1773" s="11">
        <f>AVERAGE(E1773/L1773)</f>
        <v>80.321428571428569</v>
      </c>
      <c r="Q1773" t="str">
        <f>LEFT(N1773,SEARCH("/",N1773,1)-1)</f>
        <v>technology</v>
      </c>
      <c r="R1773" t="str">
        <f>RIGHT(N1773,LEN(N1773)-SEARCH("/",N1773,1))</f>
        <v>wearables</v>
      </c>
      <c r="S1773" s="14">
        <f>INT((((J1773/60)/60)/24)+DATE(1970,1,1))</f>
        <v>42734</v>
      </c>
      <c r="T1773" s="14">
        <f>INT((((I1773/60)/60)/24)+DATE(1970,1,1))</f>
        <v>42794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9">
        <f>+E1774/D1774*100</f>
        <v>112.25</v>
      </c>
      <c r="P1774" s="11">
        <f>AVERAGE(E1774/L1774)</f>
        <v>31.619718309859156</v>
      </c>
      <c r="Q1774" t="str">
        <f>LEFT(N1774,SEARCH("/",N1774,1)-1)</f>
        <v>theater</v>
      </c>
      <c r="R1774" t="str">
        <f>RIGHT(N1774,LEN(N1774)-SEARCH("/",N1774,1))</f>
        <v>plays</v>
      </c>
      <c r="S1774" s="14">
        <f>INT((((J1774/60)/60)/24)+DATE(1970,1,1))</f>
        <v>41789</v>
      </c>
      <c r="T1774" s="14">
        <f>INT((((I1774/60)/60)/24)+DATE(1970,1,1))</f>
        <v>41822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9">
        <f>+E1775/D1775*100</f>
        <v>123.94444444444443</v>
      </c>
      <c r="P1775" s="11">
        <f>AVERAGE(E1775/L1775)</f>
        <v>69.71875</v>
      </c>
      <c r="Q1775" t="str">
        <f>LEFT(N1775,SEARCH("/",N1775,1)-1)</f>
        <v>film &amp; video</v>
      </c>
      <c r="R1775" t="str">
        <f>RIGHT(N1775,LEN(N1775)-SEARCH("/",N1775,1))</f>
        <v>shorts</v>
      </c>
      <c r="S1775" s="14">
        <f>INT((((J1775/60)/60)/24)+DATE(1970,1,1))</f>
        <v>40997</v>
      </c>
      <c r="T1775" s="14">
        <f>INT((((I1775/60)/60)/24)+DATE(1970,1,1))</f>
        <v>41057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9">
        <f>+E1776/D1776*100</f>
        <v>111.52149999999999</v>
      </c>
      <c r="P1776" s="11">
        <f>AVERAGE(E1776/L1776)</f>
        <v>43.733921568627444</v>
      </c>
      <c r="Q1776" t="str">
        <f>LEFT(N1776,SEARCH("/",N1776,1)-1)</f>
        <v>music</v>
      </c>
      <c r="R1776" t="str">
        <f>RIGHT(N1776,LEN(N1776)-SEARCH("/",N1776,1))</f>
        <v>rock</v>
      </c>
      <c r="S1776" s="14">
        <f>INT((((J1776/60)/60)/24)+DATE(1970,1,1))</f>
        <v>40695</v>
      </c>
      <c r="T1776" s="14">
        <f>INT((((I1776/60)/60)/24)+DATE(1970,1,1))</f>
        <v>40725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9">
        <f>+E1777/D1777*100</f>
        <v>44.6</v>
      </c>
      <c r="P1777" s="11">
        <f>AVERAGE(E1777/L1777)</f>
        <v>185.83333333333334</v>
      </c>
      <c r="Q1777" t="str">
        <f>LEFT(N1777,SEARCH("/",N1777,1)-1)</f>
        <v>film &amp; video</v>
      </c>
      <c r="R1777" t="str">
        <f>RIGHT(N1777,LEN(N1777)-SEARCH("/",N1777,1))</f>
        <v>drama</v>
      </c>
      <c r="S1777" s="14">
        <f>INT((((J1777/60)/60)/24)+DATE(1970,1,1))</f>
        <v>42236</v>
      </c>
      <c r="T1777" s="14">
        <f>INT((((I1777/60)/60)/24)+DATE(1970,1,1))</f>
        <v>42266</v>
      </c>
    </row>
    <row r="1778" spans="1:20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6">
        <v>2222</v>
      </c>
      <c r="F1778" t="s">
        <v>8219</v>
      </c>
      <c r="G1778" t="s">
        <v>8229</v>
      </c>
      <c r="H1778" t="s">
        <v>8251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8279</v>
      </c>
      <c r="O1778" s="9">
        <f>+E1778/D1778*100</f>
        <v>111.1</v>
      </c>
      <c r="P1778" s="11">
        <f>AVERAGE(E1778/L1778)</f>
        <v>51.674418604651166</v>
      </c>
      <c r="Q1778" t="str">
        <f>LEFT(N1778,SEARCH("/",N1778,1)-1)</f>
        <v>music</v>
      </c>
      <c r="R1778" t="str">
        <f>RIGHT(N1778,LEN(N1778)-SEARCH("/",N1778,1))</f>
        <v>indie rock</v>
      </c>
      <c r="S1778" s="14">
        <f>INT((((J1778/60)/60)/24)+DATE(1970,1,1))</f>
        <v>42248</v>
      </c>
      <c r="T1778" s="14">
        <f>INT((((I1778/60)/60)/24)+DATE(1970,1,1))</f>
        <v>42277</v>
      </c>
    </row>
    <row r="1779" spans="1:20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6">
        <v>2222</v>
      </c>
      <c r="F1779" t="s">
        <v>8219</v>
      </c>
      <c r="G1779" t="s">
        <v>8224</v>
      </c>
      <c r="H1779" t="s">
        <v>8246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8276</v>
      </c>
      <c r="O1779" s="9">
        <f>+E1779/D1779*100</f>
        <v>148.13333333333333</v>
      </c>
      <c r="P1779" s="11">
        <f>AVERAGE(E1779/L1779)</f>
        <v>63.485714285714288</v>
      </c>
      <c r="Q1779" t="str">
        <f>LEFT(N1779,SEARCH("/",N1779,1)-1)</f>
        <v>music</v>
      </c>
      <c r="R1779" t="str">
        <f>RIGHT(N1779,LEN(N1779)-SEARCH("/",N1779,1))</f>
        <v>rock</v>
      </c>
      <c r="S1779" s="14">
        <f>INT((((J1779/60)/60)/24)+DATE(1970,1,1))</f>
        <v>40987</v>
      </c>
      <c r="T1779" s="14">
        <f>INT((((I1779/60)/60)/24)+DATE(1970,1,1))</f>
        <v>41026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9">
        <f>+E1780/D1780*100</f>
        <v>110.75</v>
      </c>
      <c r="P1780" s="11">
        <f>AVERAGE(E1780/L1780)</f>
        <v>110.75</v>
      </c>
      <c r="Q1780" t="str">
        <f>LEFT(N1780,SEARCH("/",N1780,1)-1)</f>
        <v>theater</v>
      </c>
      <c r="R1780" t="str">
        <f>RIGHT(N1780,LEN(N1780)-SEARCH("/",N1780,1))</f>
        <v>plays</v>
      </c>
      <c r="S1780" s="14">
        <f>INT((((J1780/60)/60)/24)+DATE(1970,1,1))</f>
        <v>42499</v>
      </c>
      <c r="T1780" s="14">
        <f>INT((((I1780/60)/60)/24)+DATE(1970,1,1))</f>
        <v>42522</v>
      </c>
    </row>
    <row r="1781" spans="1:20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6">
        <v>2210</v>
      </c>
      <c r="F1781" t="s">
        <v>8219</v>
      </c>
      <c r="G1781" t="s">
        <v>8225</v>
      </c>
      <c r="H1781" t="s">
        <v>8247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8271</v>
      </c>
      <c r="O1781" s="9">
        <f>+E1781/D1781*100</f>
        <v>100.45454545454547</v>
      </c>
      <c r="P1781" s="11">
        <f>AVERAGE(E1781/L1781)</f>
        <v>110.5</v>
      </c>
      <c r="Q1781" t="str">
        <f>LEFT(N1781,SEARCH("/",N1781,1)-1)</f>
        <v>theater</v>
      </c>
      <c r="R1781" t="str">
        <f>RIGHT(N1781,LEN(N1781)-SEARCH("/",N1781,1))</f>
        <v>plays</v>
      </c>
      <c r="S1781" s="14">
        <f>INT((((J1781/60)/60)/24)+DATE(1970,1,1))</f>
        <v>41808</v>
      </c>
      <c r="T1781" s="14">
        <f>INT((((I1781/60)/60)/24)+DATE(1970,1,1))</f>
        <v>41868</v>
      </c>
    </row>
    <row r="1782" spans="1:20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6">
        <v>2210</v>
      </c>
      <c r="F1782" t="s">
        <v>8219</v>
      </c>
      <c r="G1782" t="s">
        <v>8225</v>
      </c>
      <c r="H1782" t="s">
        <v>8247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8271</v>
      </c>
      <c r="O1782" s="9">
        <f>+E1782/D1782*100</f>
        <v>126.28571428571429</v>
      </c>
      <c r="P1782" s="11">
        <f>AVERAGE(E1782/L1782)</f>
        <v>147.33333333333334</v>
      </c>
      <c r="Q1782" t="str">
        <f>LEFT(N1782,SEARCH("/",N1782,1)-1)</f>
        <v>theater</v>
      </c>
      <c r="R1782" t="str">
        <f>RIGHT(N1782,LEN(N1782)-SEARCH("/",N1782,1))</f>
        <v>plays</v>
      </c>
      <c r="S1782" s="14">
        <f>INT((((J1782/60)/60)/24)+DATE(1970,1,1))</f>
        <v>42489</v>
      </c>
      <c r="T1782" s="14">
        <f>INT((((I1782/60)/60)/24)+DATE(1970,1,1))</f>
        <v>42500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9">
        <f>+E1783/D1783*100</f>
        <v>110.2</v>
      </c>
      <c r="P1783" s="11">
        <f>AVERAGE(E1783/L1783)</f>
        <v>26.554216867469879</v>
      </c>
      <c r="Q1783" t="str">
        <f>LEFT(N1783,SEARCH("/",N1783,1)-1)</f>
        <v>music</v>
      </c>
      <c r="R1783" t="str">
        <f>RIGHT(N1783,LEN(N1783)-SEARCH("/",N1783,1))</f>
        <v>pop</v>
      </c>
      <c r="S1783" s="14">
        <f>INT((((J1783/60)/60)/24)+DATE(1970,1,1))</f>
        <v>41833</v>
      </c>
      <c r="T1783" s="14">
        <f>INT((((I1783/60)/60)/24)+DATE(1970,1,1))</f>
        <v>41865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9">
        <f>+E1784/D1784*100</f>
        <v>110.1</v>
      </c>
      <c r="P1784" s="11">
        <f>AVERAGE(E1784/L1784)</f>
        <v>73.400000000000006</v>
      </c>
      <c r="Q1784" t="str">
        <f>LEFT(N1784,SEARCH("/",N1784,1)-1)</f>
        <v>theater</v>
      </c>
      <c r="R1784" t="str">
        <f>RIGHT(N1784,LEN(N1784)-SEARCH("/",N1784,1))</f>
        <v>plays</v>
      </c>
      <c r="S1784" s="14">
        <f>INT((((J1784/60)/60)/24)+DATE(1970,1,1))</f>
        <v>41786</v>
      </c>
      <c r="T1784" s="14">
        <f>INT((((I1784/60)/60)/24)+DATE(1970,1,1))</f>
        <v>41821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9">
        <f>+E1785/D1785*100</f>
        <v>5.5</v>
      </c>
      <c r="P1785" s="11">
        <f>AVERAGE(E1785/L1785)</f>
        <v>220</v>
      </c>
      <c r="Q1785" t="str">
        <f>LEFT(N1785,SEARCH("/",N1785,1)-1)</f>
        <v>film &amp; video</v>
      </c>
      <c r="R1785" t="str">
        <f>RIGHT(N1785,LEN(N1785)-SEARCH("/",N1785,1))</f>
        <v>drama</v>
      </c>
      <c r="S1785" s="14">
        <f>INT((((J1785/60)/60)/24)+DATE(1970,1,1))</f>
        <v>42570</v>
      </c>
      <c r="T1785" s="14">
        <f>INT((((I1785/60)/60)/24)+DATE(1970,1,1))</f>
        <v>42600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9">
        <f>+E1786/D1786*100</f>
        <v>137.375</v>
      </c>
      <c r="P1786" s="11">
        <f>AVERAGE(E1786/L1786)</f>
        <v>30.95774647887324</v>
      </c>
      <c r="Q1786" t="str">
        <f>LEFT(N1786,SEARCH("/",N1786,1)-1)</f>
        <v>publishing</v>
      </c>
      <c r="R1786" t="str">
        <f>RIGHT(N1786,LEN(N1786)-SEARCH("/",N1786,1))</f>
        <v>radio &amp; podcasts</v>
      </c>
      <c r="S1786" s="14">
        <f>INT((((J1786/60)/60)/24)+DATE(1970,1,1))</f>
        <v>41754</v>
      </c>
      <c r="T1786" s="14">
        <f>INT((((I1786/60)/60)/24)+DATE(1970,1,1))</f>
        <v>41769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9">
        <f>+E1787/D1787*100</f>
        <v>33.784615384615385</v>
      </c>
      <c r="P1787" s="11">
        <f>AVERAGE(E1787/L1787)</f>
        <v>137.25</v>
      </c>
      <c r="Q1787" t="str">
        <f>LEFT(N1787,SEARCH("/",N1787,1)-1)</f>
        <v>music</v>
      </c>
      <c r="R1787" t="str">
        <f>RIGHT(N1787,LEN(N1787)-SEARCH("/",N1787,1))</f>
        <v>faith</v>
      </c>
      <c r="S1787" s="14">
        <f>INT((((J1787/60)/60)/24)+DATE(1970,1,1))</f>
        <v>41788</v>
      </c>
      <c r="T1787" s="14">
        <f>INT((((I1787/60)/60)/24)+DATE(1970,1,1))</f>
        <v>41817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9">
        <f>+E1788/D1788*100</f>
        <v>219.49999999999997</v>
      </c>
      <c r="P1788" s="11">
        <f>AVERAGE(E1788/L1788)</f>
        <v>46.702127659574465</v>
      </c>
      <c r="Q1788" t="str">
        <f>LEFT(N1788,SEARCH("/",N1788,1)-1)</f>
        <v>film &amp; video</v>
      </c>
      <c r="R1788" t="str">
        <f>RIGHT(N1788,LEN(N1788)-SEARCH("/",N1788,1))</f>
        <v>shorts</v>
      </c>
      <c r="S1788" s="14">
        <f>INT((((J1788/60)/60)/24)+DATE(1970,1,1))</f>
        <v>40570</v>
      </c>
      <c r="T1788" s="14">
        <f>INT((((I1788/60)/60)/24)+DATE(1970,1,1))</f>
        <v>40600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9">
        <f>+E1789/D1789*100</f>
        <v>109.65</v>
      </c>
      <c r="P1789" s="11">
        <f>AVERAGE(E1789/L1789)</f>
        <v>52.214285714285715</v>
      </c>
      <c r="Q1789" t="str">
        <f>LEFT(N1789,SEARCH("/",N1789,1)-1)</f>
        <v>theater</v>
      </c>
      <c r="R1789" t="str">
        <f>RIGHT(N1789,LEN(N1789)-SEARCH("/",N1789,1))</f>
        <v>plays</v>
      </c>
      <c r="S1789" s="14">
        <f>INT((((J1789/60)/60)/24)+DATE(1970,1,1))</f>
        <v>42380</v>
      </c>
      <c r="T1789" s="14">
        <f>INT((((I1789/60)/60)/24)+DATE(1970,1,1))</f>
        <v>42405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9">
        <f>+E1790/D1790*100</f>
        <v>109.55</v>
      </c>
      <c r="P1790" s="11">
        <f>AVERAGE(E1790/L1790)</f>
        <v>43.82</v>
      </c>
      <c r="Q1790" t="str">
        <f>LEFT(N1790,SEARCH("/",N1790,1)-1)</f>
        <v>music</v>
      </c>
      <c r="R1790" t="str">
        <f>RIGHT(N1790,LEN(N1790)-SEARCH("/",N1790,1))</f>
        <v>electronic music</v>
      </c>
      <c r="S1790" s="14">
        <f>INT((((J1790/60)/60)/24)+DATE(1970,1,1))</f>
        <v>42241</v>
      </c>
      <c r="T1790" s="14">
        <f>INT((((I1790/60)/60)/24)+DATE(1970,1,1))</f>
        <v>42271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9">
        <f>+E1791/D1791*100</f>
        <v>109.55</v>
      </c>
      <c r="P1791" s="11">
        <f>AVERAGE(E1791/L1791)</f>
        <v>199.18181818181819</v>
      </c>
      <c r="Q1791" t="str">
        <f>LEFT(N1791,SEARCH("/",N1791,1)-1)</f>
        <v>theater</v>
      </c>
      <c r="R1791" t="str">
        <f>RIGHT(N1791,LEN(N1791)-SEARCH("/",N1791,1))</f>
        <v>plays</v>
      </c>
      <c r="S1791" s="14">
        <f>INT((((J1791/60)/60)/24)+DATE(1970,1,1))</f>
        <v>42109</v>
      </c>
      <c r="T1791" s="14">
        <f>INT((((I1791/60)/60)/24)+DATE(1970,1,1))</f>
        <v>42156</v>
      </c>
    </row>
    <row r="1792" spans="1:20" ht="60" x14ac:dyDescent="0.25">
      <c r="A1792">
        <v>3176</v>
      </c>
      <c r="B1792" s="3" t="s">
        <v>3176</v>
      </c>
      <c r="C1792" s="3" t="s">
        <v>7286</v>
      </c>
      <c r="D1792" s="6">
        <v>1900</v>
      </c>
      <c r="E1792" s="6">
        <v>2182</v>
      </c>
      <c r="F1792" t="s">
        <v>8219</v>
      </c>
      <c r="G1792" t="s">
        <v>8224</v>
      </c>
      <c r="H1792" t="s">
        <v>8246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8271</v>
      </c>
      <c r="O1792" s="9">
        <f>+E1792/D1792*100</f>
        <v>114.8421052631579</v>
      </c>
      <c r="P1792" s="11">
        <f>AVERAGE(E1792/L1792)</f>
        <v>39.672727272727272</v>
      </c>
      <c r="Q1792" t="str">
        <f>LEFT(N1792,SEARCH("/",N1792,1)-1)</f>
        <v>theater</v>
      </c>
      <c r="R1792" t="str">
        <f>RIGHT(N1792,LEN(N1792)-SEARCH("/",N1792,1))</f>
        <v>plays</v>
      </c>
      <c r="S1792" s="14">
        <f>INT((((J1792/60)/60)/24)+DATE(1970,1,1))</f>
        <v>41477</v>
      </c>
      <c r="T1792" s="14">
        <f>INT((((I1792/60)/60)/24)+DATE(1970,1,1))</f>
        <v>41504</v>
      </c>
    </row>
    <row r="1793" spans="1:20" ht="45" x14ac:dyDescent="0.25">
      <c r="A1793">
        <v>1798</v>
      </c>
      <c r="B1793" s="3" t="s">
        <v>1799</v>
      </c>
      <c r="C1793" s="3" t="s">
        <v>5908</v>
      </c>
      <c r="D1793" s="6">
        <v>16000</v>
      </c>
      <c r="E1793" s="6">
        <v>2182</v>
      </c>
      <c r="F1793" t="s">
        <v>8221</v>
      </c>
      <c r="G1793" t="s">
        <v>8224</v>
      </c>
      <c r="H1793" t="s">
        <v>8246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8285</v>
      </c>
      <c r="O1793" s="9">
        <f>+E1793/D1793*100</f>
        <v>13.637499999999999</v>
      </c>
      <c r="P1793" s="11">
        <f>AVERAGE(E1793/L1793)</f>
        <v>58.972972972972975</v>
      </c>
      <c r="Q1793" t="str">
        <f>LEFT(N1793,SEARCH("/",N1793,1)-1)</f>
        <v>photography</v>
      </c>
      <c r="R1793" t="str">
        <f>RIGHT(N1793,LEN(N1793)-SEARCH("/",N1793,1))</f>
        <v>photobooks</v>
      </c>
      <c r="S1793" s="14">
        <f>INT((((J1793/60)/60)/24)+DATE(1970,1,1))</f>
        <v>42344</v>
      </c>
      <c r="T1793" s="14">
        <f>INT((((I1793/60)/60)/24)+DATE(1970,1,1))</f>
        <v>42404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9">
        <f>+E1794/D1794*100</f>
        <v>145.33333333333334</v>
      </c>
      <c r="P1794" s="11">
        <f>AVERAGE(E1794/L1794)</f>
        <v>35.73770491803279</v>
      </c>
      <c r="Q1794" t="str">
        <f>LEFT(N1794,SEARCH("/",N1794,1)-1)</f>
        <v>music</v>
      </c>
      <c r="R1794" t="str">
        <f>RIGHT(N1794,LEN(N1794)-SEARCH("/",N1794,1))</f>
        <v>electronic music</v>
      </c>
      <c r="S1794" s="14">
        <f>INT((((J1794/60)/60)/24)+DATE(1970,1,1))</f>
        <v>42418</v>
      </c>
      <c r="T1794" s="14">
        <f>INT((((I1794/60)/60)/24)+DATE(1970,1,1))</f>
        <v>42448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9">
        <f>+E1795/D1795*100</f>
        <v>108.74999999999999</v>
      </c>
      <c r="P1795" s="11">
        <f>AVERAGE(E1795/L1795)</f>
        <v>63.970588235294116</v>
      </c>
      <c r="Q1795" t="str">
        <f>LEFT(N1795,SEARCH("/",N1795,1)-1)</f>
        <v>photography</v>
      </c>
      <c r="R1795" t="str">
        <f>RIGHT(N1795,LEN(N1795)-SEARCH("/",N1795,1))</f>
        <v>photobooks</v>
      </c>
      <c r="S1795" s="14">
        <f>INT((((J1795/60)/60)/24)+DATE(1970,1,1))</f>
        <v>42710</v>
      </c>
      <c r="T1795" s="14">
        <f>INT((((I1795/60)/60)/24)+DATE(1970,1,1))</f>
        <v>42742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9">
        <f>+E1796/D1796*100</f>
        <v>108.54949999999999</v>
      </c>
      <c r="P1796" s="11">
        <f>AVERAGE(E1796/L1796)</f>
        <v>30.152638888888887</v>
      </c>
      <c r="Q1796" t="str">
        <f>LEFT(N1796,SEARCH("/",N1796,1)-1)</f>
        <v>theater</v>
      </c>
      <c r="R1796" t="str">
        <f>RIGHT(N1796,LEN(N1796)-SEARCH("/",N1796,1))</f>
        <v>plays</v>
      </c>
      <c r="S1796" s="14">
        <f>INT((((J1796/60)/60)/24)+DATE(1970,1,1))</f>
        <v>41820</v>
      </c>
      <c r="T1796" s="14">
        <f>INT((((I1796/60)/60)/24)+DATE(1970,1,1))</f>
        <v>41850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9">
        <f>+E1797/D1797*100</f>
        <v>144.06666666666666</v>
      </c>
      <c r="P1797" s="11">
        <f>AVERAGE(E1797/L1797)</f>
        <v>45.978723404255319</v>
      </c>
      <c r="Q1797" t="str">
        <f>LEFT(N1797,SEARCH("/",N1797,1)-1)</f>
        <v>theater</v>
      </c>
      <c r="R1797" t="str">
        <f>RIGHT(N1797,LEN(N1797)-SEARCH("/",N1797,1))</f>
        <v>plays</v>
      </c>
      <c r="S1797" s="14">
        <f>INT((((J1797/60)/60)/24)+DATE(1970,1,1))</f>
        <v>42309</v>
      </c>
      <c r="T1797" s="14">
        <f>INT((((I1797/60)/60)/24)+DATE(1970,1,1))</f>
        <v>42330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9">
        <f>+E1798/D1798*100</f>
        <v>108</v>
      </c>
      <c r="P1798" s="11">
        <f>AVERAGE(E1798/L1798)</f>
        <v>72</v>
      </c>
      <c r="Q1798" t="str">
        <f>LEFT(N1798,SEARCH("/",N1798,1)-1)</f>
        <v>theater</v>
      </c>
      <c r="R1798" t="str">
        <f>RIGHT(N1798,LEN(N1798)-SEARCH("/",N1798,1))</f>
        <v>plays</v>
      </c>
      <c r="S1798" s="14">
        <f>INT((((J1798/60)/60)/24)+DATE(1970,1,1))</f>
        <v>42479</v>
      </c>
      <c r="T1798" s="14">
        <f>INT((((I1798/60)/60)/24)+DATE(1970,1,1))</f>
        <v>42500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9">
        <f>+E1799/D1799*100</f>
        <v>107.94999999999999</v>
      </c>
      <c r="P1799" s="11">
        <f>AVERAGE(E1799/L1799)</f>
        <v>56.815789473684212</v>
      </c>
      <c r="Q1799" t="str">
        <f>LEFT(N1799,SEARCH("/",N1799,1)-1)</f>
        <v>film &amp; video</v>
      </c>
      <c r="R1799" t="str">
        <f>RIGHT(N1799,LEN(N1799)-SEARCH("/",N1799,1))</f>
        <v>television</v>
      </c>
      <c r="S1799" s="14">
        <f>INT((((J1799/60)/60)/24)+DATE(1970,1,1))</f>
        <v>42033</v>
      </c>
      <c r="T1799" s="14">
        <f>INT((((I1799/60)/60)/24)+DATE(1970,1,1))</f>
        <v>42064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9">
        <f>+E1800/D1800*100</f>
        <v>19.600000000000001</v>
      </c>
      <c r="P1800" s="11">
        <f>AVERAGE(E1800/L1800)</f>
        <v>55.282051282051285</v>
      </c>
      <c r="Q1800" t="str">
        <f>LEFT(N1800,SEARCH("/",N1800,1)-1)</f>
        <v>photography</v>
      </c>
      <c r="R1800" t="str">
        <f>RIGHT(N1800,LEN(N1800)-SEARCH("/",N1800,1))</f>
        <v>photobooks</v>
      </c>
      <c r="S1800" s="14">
        <f>INT((((J1800/60)/60)/24)+DATE(1970,1,1))</f>
        <v>41825</v>
      </c>
      <c r="T1800" s="14">
        <f>INT((((I1800/60)/60)/24)+DATE(1970,1,1))</f>
        <v>41854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9">
        <f>+E1801/D1801*100</f>
        <v>107.74999999999999</v>
      </c>
      <c r="P1801" s="11">
        <f>AVERAGE(E1801/L1801)</f>
        <v>113.42105263157895</v>
      </c>
      <c r="Q1801" t="str">
        <f>LEFT(N1801,SEARCH("/",N1801,1)-1)</f>
        <v>theater</v>
      </c>
      <c r="R1801" t="str">
        <f>RIGHT(N1801,LEN(N1801)-SEARCH("/",N1801,1))</f>
        <v>plays</v>
      </c>
      <c r="S1801" s="14">
        <f>INT((((J1801/60)/60)/24)+DATE(1970,1,1))</f>
        <v>42171</v>
      </c>
      <c r="T1801" s="14">
        <f>INT((((I1801/60)/60)/24)+DATE(1970,1,1))</f>
        <v>42195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9">
        <f>+E1802/D1802*100</f>
        <v>107.73299999999999</v>
      </c>
      <c r="P1802" s="11">
        <f>AVERAGE(E1802/L1802)</f>
        <v>37.149310344827583</v>
      </c>
      <c r="Q1802" t="str">
        <f>LEFT(N1802,SEARCH("/",N1802,1)-1)</f>
        <v>music</v>
      </c>
      <c r="R1802" t="str">
        <f>RIGHT(N1802,LEN(N1802)-SEARCH("/",N1802,1))</f>
        <v>indie rock</v>
      </c>
      <c r="S1802" s="14">
        <f>INT((((J1802/60)/60)/24)+DATE(1970,1,1))</f>
        <v>41934</v>
      </c>
      <c r="T1802" s="14">
        <f>INT((((I1802/60)/60)/24)+DATE(1970,1,1))</f>
        <v>41955</v>
      </c>
    </row>
    <row r="1803" spans="1:20" ht="45" x14ac:dyDescent="0.25">
      <c r="A1803">
        <v>2792</v>
      </c>
      <c r="B1803" s="3" t="s">
        <v>2792</v>
      </c>
      <c r="C1803" s="3" t="s">
        <v>6902</v>
      </c>
      <c r="D1803" s="6">
        <v>2000</v>
      </c>
      <c r="E1803" s="6">
        <v>2152</v>
      </c>
      <c r="F1803" t="s">
        <v>8219</v>
      </c>
      <c r="G1803" t="s">
        <v>8224</v>
      </c>
      <c r="H1803" t="s">
        <v>8246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8271</v>
      </c>
      <c r="O1803" s="9">
        <f>+E1803/D1803*100</f>
        <v>107.60000000000001</v>
      </c>
      <c r="P1803" s="11">
        <f>AVERAGE(E1803/L1803)</f>
        <v>89.666666666666671</v>
      </c>
      <c r="Q1803" t="str">
        <f>LEFT(N1803,SEARCH("/",N1803,1)-1)</f>
        <v>theater</v>
      </c>
      <c r="R1803" t="str">
        <f>RIGHT(N1803,LEN(N1803)-SEARCH("/",N1803,1))</f>
        <v>plays</v>
      </c>
      <c r="S1803" s="14">
        <f>INT((((J1803/60)/60)/24)+DATE(1970,1,1))</f>
        <v>42183</v>
      </c>
      <c r="T1803" s="14">
        <f>INT((((I1803/60)/60)/24)+DATE(1970,1,1))</f>
        <v>42228</v>
      </c>
    </row>
    <row r="1804" spans="1:20" ht="60" x14ac:dyDescent="0.25">
      <c r="A1804">
        <v>1096</v>
      </c>
      <c r="B1804" s="3" t="s">
        <v>1097</v>
      </c>
      <c r="C1804" s="3" t="s">
        <v>5206</v>
      </c>
      <c r="D1804" s="6">
        <v>12000</v>
      </c>
      <c r="E1804" s="6">
        <v>2152</v>
      </c>
      <c r="F1804" t="s">
        <v>8221</v>
      </c>
      <c r="G1804" t="s">
        <v>8224</v>
      </c>
      <c r="H1804" t="s">
        <v>8246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8282</v>
      </c>
      <c r="O1804" s="9">
        <f>+E1804/D1804*100</f>
        <v>17.933333333333334</v>
      </c>
      <c r="P1804" s="11">
        <f>AVERAGE(E1804/L1804)</f>
        <v>74.206896551724142</v>
      </c>
      <c r="Q1804" t="str">
        <f>LEFT(N1804,SEARCH("/",N1804,1)-1)</f>
        <v>games</v>
      </c>
      <c r="R1804" t="str">
        <f>RIGHT(N1804,LEN(N1804)-SEARCH("/",N1804,1))</f>
        <v>video games</v>
      </c>
      <c r="S1804" s="14">
        <f>INT((((J1804/60)/60)/24)+DATE(1970,1,1))</f>
        <v>41885</v>
      </c>
      <c r="T1804" s="14">
        <f>INT((((I1804/60)/60)/24)+DATE(1970,1,1))</f>
        <v>41916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9">
        <f>+E1805/D1805*100</f>
        <v>134.38124999999999</v>
      </c>
      <c r="P1805" s="11">
        <f>AVERAGE(E1805/L1805)</f>
        <v>39.816666666666663</v>
      </c>
      <c r="Q1805" t="str">
        <f>LEFT(N1805,SEARCH("/",N1805,1)-1)</f>
        <v>music</v>
      </c>
      <c r="R1805" t="str">
        <f>RIGHT(N1805,LEN(N1805)-SEARCH("/",N1805,1))</f>
        <v>rock</v>
      </c>
      <c r="S1805" s="14">
        <f>INT((((J1805/60)/60)/24)+DATE(1970,1,1))</f>
        <v>40250</v>
      </c>
      <c r="T1805" s="14">
        <f>INT((((I1805/60)/60)/24)+DATE(1970,1,1))</f>
        <v>40286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9">
        <f>+E1806/D1806*100</f>
        <v>107.35</v>
      </c>
      <c r="P1806" s="11">
        <f>AVERAGE(E1806/L1806)</f>
        <v>61.342857142857142</v>
      </c>
      <c r="Q1806" t="str">
        <f>LEFT(N1806,SEARCH("/",N1806,1)-1)</f>
        <v>music</v>
      </c>
      <c r="R1806" t="str">
        <f>RIGHT(N1806,LEN(N1806)-SEARCH("/",N1806,1))</f>
        <v>classical music</v>
      </c>
      <c r="S1806" s="14">
        <f>INT((((J1806/60)/60)/24)+DATE(1970,1,1))</f>
        <v>41026</v>
      </c>
      <c r="T1806" s="14">
        <f>INT((((I1806/60)/60)/24)+DATE(1970,1,1))</f>
        <v>41057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9">
        <f>+E1807/D1807*100</f>
        <v>107.2505</v>
      </c>
      <c r="P1807" s="11">
        <f>AVERAGE(E1807/L1807)</f>
        <v>46.630652173913049</v>
      </c>
      <c r="Q1807" t="str">
        <f>LEFT(N1807,SEARCH("/",N1807,1)-1)</f>
        <v>music</v>
      </c>
      <c r="R1807" t="str">
        <f>RIGHT(N1807,LEN(N1807)-SEARCH("/",N1807,1))</f>
        <v>rock</v>
      </c>
      <c r="S1807" s="14">
        <f>INT((((J1807/60)/60)/24)+DATE(1970,1,1))</f>
        <v>40987</v>
      </c>
      <c r="T1807" s="14">
        <f>INT((((I1807/60)/60)/24)+DATE(1970,1,1))</f>
        <v>41017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9">
        <f>+E1808/D1808*100</f>
        <v>107.25</v>
      </c>
      <c r="P1808" s="11">
        <f>AVERAGE(E1808/L1808)</f>
        <v>107.25</v>
      </c>
      <c r="Q1808" t="str">
        <f>LEFT(N1808,SEARCH("/",N1808,1)-1)</f>
        <v>theater</v>
      </c>
      <c r="R1808" t="str">
        <f>RIGHT(N1808,LEN(N1808)-SEARCH("/",N1808,1))</f>
        <v>plays</v>
      </c>
      <c r="S1808" s="14">
        <f>INT((((J1808/60)/60)/24)+DATE(1970,1,1))</f>
        <v>42284</v>
      </c>
      <c r="T1808" s="14">
        <f>INT((((I1808/60)/60)/24)+DATE(1970,1,1))</f>
        <v>42301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9">
        <f>+E1809/D1809*100</f>
        <v>107.21700000000001</v>
      </c>
      <c r="P1809" s="11">
        <f>AVERAGE(E1809/L1809)</f>
        <v>36.97137931034483</v>
      </c>
      <c r="Q1809" t="str">
        <f>LEFT(N1809,SEARCH("/",N1809,1)-1)</f>
        <v>music</v>
      </c>
      <c r="R1809" t="str">
        <f>RIGHT(N1809,LEN(N1809)-SEARCH("/",N1809,1))</f>
        <v>indie rock</v>
      </c>
      <c r="S1809" s="14">
        <f>INT((((J1809/60)/60)/24)+DATE(1970,1,1))</f>
        <v>41174</v>
      </c>
      <c r="T1809" s="14">
        <f>INT((((I1809/60)/60)/24)+DATE(1970,1,1))</f>
        <v>41210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9">
        <f>+E1810/D1810*100</f>
        <v>142.86666666666667</v>
      </c>
      <c r="P1810" s="11">
        <f>AVERAGE(E1810/L1810)</f>
        <v>44.645833333333336</v>
      </c>
      <c r="Q1810" t="str">
        <f>LEFT(N1810,SEARCH("/",N1810,1)-1)</f>
        <v>music</v>
      </c>
      <c r="R1810" t="str">
        <f>RIGHT(N1810,LEN(N1810)-SEARCH("/",N1810,1))</f>
        <v>pop</v>
      </c>
      <c r="S1810" s="14">
        <f>INT((((J1810/60)/60)/24)+DATE(1970,1,1))</f>
        <v>40974</v>
      </c>
      <c r="T1810" s="14">
        <f>INT((((I1810/60)/60)/24)+DATE(1970,1,1))</f>
        <v>41004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9">
        <f>+E1811/D1811*100</f>
        <v>107.1</v>
      </c>
      <c r="P1811" s="11">
        <f>AVERAGE(E1811/L1811)</f>
        <v>31.970149253731343</v>
      </c>
      <c r="Q1811" t="str">
        <f>LEFT(N1811,SEARCH("/",N1811,1)-1)</f>
        <v>theater</v>
      </c>
      <c r="R1811" t="str">
        <f>RIGHT(N1811,LEN(N1811)-SEARCH("/",N1811,1))</f>
        <v>plays</v>
      </c>
      <c r="S1811" s="14">
        <f>INT((((J1811/60)/60)/24)+DATE(1970,1,1))</f>
        <v>41796</v>
      </c>
      <c r="T1811" s="14">
        <f>INT((((I1811/60)/60)/24)+DATE(1970,1,1))</f>
        <v>41826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9">
        <f>+E1812/D1812*100</f>
        <v>107.05</v>
      </c>
      <c r="P1812" s="11">
        <f>AVERAGE(E1812/L1812)</f>
        <v>125.94117647058823</v>
      </c>
      <c r="Q1812" t="str">
        <f>LEFT(N1812,SEARCH("/",N1812,1)-1)</f>
        <v>technology</v>
      </c>
      <c r="R1812" t="str">
        <f>RIGHT(N1812,LEN(N1812)-SEARCH("/",N1812,1))</f>
        <v>wearables</v>
      </c>
      <c r="S1812" s="14">
        <f>INT((((J1812/60)/60)/24)+DATE(1970,1,1))</f>
        <v>42416</v>
      </c>
      <c r="T1812" s="14">
        <f>INT((((I1812/60)/60)/24)+DATE(1970,1,1))</f>
        <v>42446</v>
      </c>
    </row>
    <row r="1813" spans="1:20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6">
        <v>2140</v>
      </c>
      <c r="F1813" t="s">
        <v>8219</v>
      </c>
      <c r="G1813" t="s">
        <v>8224</v>
      </c>
      <c r="H1813" t="s">
        <v>8246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8271</v>
      </c>
      <c r="O1813" s="9">
        <f>+E1813/D1813*100</f>
        <v>101.9047619047619</v>
      </c>
      <c r="P1813" s="11">
        <f>AVERAGE(E1813/L1813)</f>
        <v>164.61538461538461</v>
      </c>
      <c r="Q1813" t="str">
        <f>LEFT(N1813,SEARCH("/",N1813,1)-1)</f>
        <v>theater</v>
      </c>
      <c r="R1813" t="str">
        <f>RIGHT(N1813,LEN(N1813)-SEARCH("/",N1813,1))</f>
        <v>plays</v>
      </c>
      <c r="S1813" s="14">
        <f>INT((((J1813/60)/60)/24)+DATE(1970,1,1))</f>
        <v>42411</v>
      </c>
      <c r="T1813" s="14">
        <f>INT((((I1813/60)/60)/24)+DATE(1970,1,1))</f>
        <v>42434</v>
      </c>
    </row>
    <row r="1814" spans="1:20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6">
        <v>2140</v>
      </c>
      <c r="F1814" t="s">
        <v>8219</v>
      </c>
      <c r="G1814" t="s">
        <v>8224</v>
      </c>
      <c r="H1814" t="s">
        <v>8246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8271</v>
      </c>
      <c r="O1814" s="9">
        <f>+E1814/D1814*100</f>
        <v>142.66666666666669</v>
      </c>
      <c r="P1814" s="11">
        <f>AVERAGE(E1814/L1814)</f>
        <v>164.61538461538461</v>
      </c>
      <c r="Q1814" t="str">
        <f>LEFT(N1814,SEARCH("/",N1814,1)-1)</f>
        <v>theater</v>
      </c>
      <c r="R1814" t="str">
        <f>RIGHT(N1814,LEN(N1814)-SEARCH("/",N1814,1))</f>
        <v>plays</v>
      </c>
      <c r="S1814" s="14">
        <f>INT((((J1814/60)/60)/24)+DATE(1970,1,1))</f>
        <v>42171</v>
      </c>
      <c r="T1814" s="14">
        <f>INT((((I1814/60)/60)/24)+DATE(1970,1,1))</f>
        <v>42195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9">
        <f>+E1815/D1815*100</f>
        <v>106.60000000000001</v>
      </c>
      <c r="P1815" s="11">
        <f>AVERAGE(E1815/L1815)</f>
        <v>21.755102040816325</v>
      </c>
      <c r="Q1815" t="str">
        <f>LEFT(N1815,SEARCH("/",N1815,1)-1)</f>
        <v>film &amp; video</v>
      </c>
      <c r="R1815" t="str">
        <f>RIGHT(N1815,LEN(N1815)-SEARCH("/",N1815,1))</f>
        <v>television</v>
      </c>
      <c r="S1815" s="14">
        <f>INT((((J1815/60)/60)/24)+DATE(1970,1,1))</f>
        <v>42256</v>
      </c>
      <c r="T1815" s="14">
        <f>INT((((I1815/60)/60)/24)+DATE(1970,1,1))</f>
        <v>42274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9">
        <f>+E1816/D1816*100</f>
        <v>106.60000000000001</v>
      </c>
      <c r="P1816" s="11">
        <f>AVERAGE(E1816/L1816)</f>
        <v>48.454545454545453</v>
      </c>
      <c r="Q1816" t="str">
        <f>LEFT(N1816,SEARCH("/",N1816,1)-1)</f>
        <v>music</v>
      </c>
      <c r="R1816" t="str">
        <f>RIGHT(N1816,LEN(N1816)-SEARCH("/",N1816,1))</f>
        <v>indie rock</v>
      </c>
      <c r="S1816" s="14">
        <f>INT((((J1816/60)/60)/24)+DATE(1970,1,1))</f>
        <v>41299</v>
      </c>
      <c r="T1816" s="14">
        <f>INT((((I1816/60)/60)/24)+DATE(1970,1,1))</f>
        <v>41344</v>
      </c>
    </row>
    <row r="1817" spans="1:20" ht="60" x14ac:dyDescent="0.25">
      <c r="A1817">
        <v>2111</v>
      </c>
      <c r="B1817" s="3" t="s">
        <v>2112</v>
      </c>
      <c r="C1817" s="3" t="s">
        <v>6221</v>
      </c>
      <c r="D1817" s="6">
        <v>2000</v>
      </c>
      <c r="E1817" s="6">
        <v>2130</v>
      </c>
      <c r="F1817" t="s">
        <v>8219</v>
      </c>
      <c r="G1817" t="s">
        <v>8224</v>
      </c>
      <c r="H1817" t="s">
        <v>8246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8279</v>
      </c>
      <c r="O1817" s="9">
        <f>+E1817/D1817*100</f>
        <v>106.5</v>
      </c>
      <c r="P1817" s="11">
        <f>AVERAGE(E1817/L1817)</f>
        <v>54.615384615384613</v>
      </c>
      <c r="Q1817" t="str">
        <f>LEFT(N1817,SEARCH("/",N1817,1)-1)</f>
        <v>music</v>
      </c>
      <c r="R1817" t="str">
        <f>RIGHT(N1817,LEN(N1817)-SEARCH("/",N1817,1))</f>
        <v>indie rock</v>
      </c>
      <c r="S1817" s="14">
        <f>INT((((J1817/60)/60)/24)+DATE(1970,1,1))</f>
        <v>40703</v>
      </c>
      <c r="T1817" s="14">
        <f>INT((((I1817/60)/60)/24)+DATE(1970,1,1))</f>
        <v>40770</v>
      </c>
    </row>
    <row r="1818" spans="1:20" ht="45" x14ac:dyDescent="0.25">
      <c r="A1818">
        <v>207</v>
      </c>
      <c r="B1818" s="3" t="s">
        <v>209</v>
      </c>
      <c r="C1818" s="3" t="s">
        <v>4317</v>
      </c>
      <c r="D1818" s="6">
        <v>14000</v>
      </c>
      <c r="E1818" s="6">
        <v>2130</v>
      </c>
      <c r="F1818" t="s">
        <v>8221</v>
      </c>
      <c r="G1818" t="s">
        <v>8229</v>
      </c>
      <c r="H1818" t="s">
        <v>8251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8268</v>
      </c>
      <c r="O1818" s="9">
        <f>+E1818/D1818*100</f>
        <v>15.214285714285714</v>
      </c>
      <c r="P1818" s="11">
        <f>AVERAGE(E1818/L1818)</f>
        <v>163.84615384615384</v>
      </c>
      <c r="Q1818" t="str">
        <f>LEFT(N1818,SEARCH("/",N1818,1)-1)</f>
        <v>film &amp; video</v>
      </c>
      <c r="R1818" t="str">
        <f>RIGHT(N1818,LEN(N1818)-SEARCH("/",N1818,1))</f>
        <v>drama</v>
      </c>
      <c r="S1818" s="14">
        <f>INT((((J1818/60)/60)/24)+DATE(1970,1,1))</f>
        <v>41978</v>
      </c>
      <c r="T1818" s="14">
        <f>INT((((I1818/60)/60)/24)+DATE(1970,1,1))</f>
        <v>42008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9">
        <f>+E1819/D1819*100</f>
        <v>16.376923076923077</v>
      </c>
      <c r="P1819" s="11">
        <f>AVERAGE(E1819/L1819)</f>
        <v>49.511627906976742</v>
      </c>
      <c r="Q1819" t="str">
        <f>LEFT(N1819,SEARCH("/",N1819,1)-1)</f>
        <v>theater</v>
      </c>
      <c r="R1819" t="str">
        <f>RIGHT(N1819,LEN(N1819)-SEARCH("/",N1819,1))</f>
        <v>plays</v>
      </c>
      <c r="S1819" s="14">
        <f>INT((((J1819/60)/60)/24)+DATE(1970,1,1))</f>
        <v>42265</v>
      </c>
      <c r="T1819" s="14">
        <f>INT((((I1819/60)/60)/24)+DATE(1970,1,1))</f>
        <v>42295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9">
        <f>+E1820/D1820*100</f>
        <v>106.29949999999999</v>
      </c>
      <c r="P1820" s="11">
        <f>AVERAGE(E1820/L1820)</f>
        <v>51.853414634146333</v>
      </c>
      <c r="Q1820" t="str">
        <f>LEFT(N1820,SEARCH("/",N1820,1)-1)</f>
        <v>theater</v>
      </c>
      <c r="R1820" t="str">
        <f>RIGHT(N1820,LEN(N1820)-SEARCH("/",N1820,1))</f>
        <v>plays</v>
      </c>
      <c r="S1820" s="14">
        <f>INT((((J1820/60)/60)/24)+DATE(1970,1,1))</f>
        <v>42758</v>
      </c>
      <c r="T1820" s="14">
        <f>INT((((I1820/60)/60)/24)+DATE(1970,1,1))</f>
        <v>42788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9">
        <f>+E1821/D1821*100</f>
        <v>100.95190476190474</v>
      </c>
      <c r="P1821" s="11">
        <f>AVERAGE(E1821/L1821)</f>
        <v>78.518148148148143</v>
      </c>
      <c r="Q1821" t="str">
        <f>LEFT(N1821,SEARCH("/",N1821,1)-1)</f>
        <v>theater</v>
      </c>
      <c r="R1821" t="str">
        <f>RIGHT(N1821,LEN(N1821)-SEARCH("/",N1821,1))</f>
        <v>plays</v>
      </c>
      <c r="S1821" s="14">
        <f>INT((((J1821/60)/60)/24)+DATE(1970,1,1))</f>
        <v>42497</v>
      </c>
      <c r="T1821" s="14">
        <f>INT((((I1821/60)/60)/24)+DATE(1970,1,1))</f>
        <v>42535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9">
        <f>+E1822/D1822*100</f>
        <v>49.186046511627907</v>
      </c>
      <c r="P1822" s="11">
        <f>AVERAGE(E1822/L1822)</f>
        <v>132.1875</v>
      </c>
      <c r="Q1822" t="str">
        <f>LEFT(N1822,SEARCH("/",N1822,1)-1)</f>
        <v>photography</v>
      </c>
      <c r="R1822" t="str">
        <f>RIGHT(N1822,LEN(N1822)-SEARCH("/",N1822,1))</f>
        <v>nature</v>
      </c>
      <c r="S1822" s="14">
        <f>INT((((J1822/60)/60)/24)+DATE(1970,1,1))</f>
        <v>41892</v>
      </c>
      <c r="T1822" s="14">
        <f>INT((((I1822/60)/60)/24)+DATE(1970,1,1))</f>
        <v>41913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9">
        <f>+E1823/D1823*100</f>
        <v>7.043333333333333</v>
      </c>
      <c r="P1823" s="11">
        <f>AVERAGE(E1823/L1823)</f>
        <v>75.464285714285708</v>
      </c>
      <c r="Q1823" t="str">
        <f>LEFT(N1823,SEARCH("/",N1823,1)-1)</f>
        <v>theater</v>
      </c>
      <c r="R1823" t="str">
        <f>RIGHT(N1823,LEN(N1823)-SEARCH("/",N1823,1))</f>
        <v>plays</v>
      </c>
      <c r="S1823" s="14">
        <f>INT((((J1823/60)/60)/24)+DATE(1970,1,1))</f>
        <v>42136</v>
      </c>
      <c r="T1823" s="14">
        <f>INT((((I1823/60)/60)/24)+DATE(1970,1,1))</f>
        <v>42166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9">
        <f>+E1824/D1824*100</f>
        <v>2.1129899999999995</v>
      </c>
      <c r="P1824" s="11">
        <f>AVERAGE(E1824/L1824)</f>
        <v>21.34333333333333</v>
      </c>
      <c r="Q1824" t="str">
        <f>LEFT(N1824,SEARCH("/",N1824,1)-1)</f>
        <v>games</v>
      </c>
      <c r="R1824" t="str">
        <f>RIGHT(N1824,LEN(N1824)-SEARCH("/",N1824,1))</f>
        <v>video games</v>
      </c>
      <c r="S1824" s="14">
        <f>INT((((J1824/60)/60)/24)+DATE(1970,1,1))</f>
        <v>41643</v>
      </c>
      <c r="T1824" s="14">
        <f>INT((((I1824/60)/60)/24)+DATE(1970,1,1))</f>
        <v>41673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9">
        <f>+E1825/D1825*100</f>
        <v>211.05</v>
      </c>
      <c r="P1825" s="11">
        <f>AVERAGE(E1825/L1825)</f>
        <v>95.931818181818187</v>
      </c>
      <c r="Q1825" t="str">
        <f>LEFT(N1825,SEARCH("/",N1825,1)-1)</f>
        <v>music</v>
      </c>
      <c r="R1825" t="str">
        <f>RIGHT(N1825,LEN(N1825)-SEARCH("/",N1825,1))</f>
        <v>rock</v>
      </c>
      <c r="S1825" s="14">
        <f>INT((((J1825/60)/60)/24)+DATE(1970,1,1))</f>
        <v>41320</v>
      </c>
      <c r="T1825" s="14">
        <f>INT((((I1825/60)/60)/24)+DATE(1970,1,1))</f>
        <v>41344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9">
        <f>+E1826/D1826*100</f>
        <v>105.5</v>
      </c>
      <c r="P1826" s="11">
        <f>AVERAGE(E1826/L1826)</f>
        <v>60.285714285714285</v>
      </c>
      <c r="Q1826" t="str">
        <f>LEFT(N1826,SEARCH("/",N1826,1)-1)</f>
        <v>theater</v>
      </c>
      <c r="R1826" t="str">
        <f>RIGHT(N1826,LEN(N1826)-SEARCH("/",N1826,1))</f>
        <v>plays</v>
      </c>
      <c r="S1826" s="14">
        <f>INT((((J1826/60)/60)/24)+DATE(1970,1,1))</f>
        <v>42132</v>
      </c>
      <c r="T1826" s="14">
        <f>INT((((I1826/60)/60)/24)+DATE(1970,1,1))</f>
        <v>42186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9">
        <f>+E1827/D1827*100</f>
        <v>105.35000000000001</v>
      </c>
      <c r="P1827" s="11">
        <f>AVERAGE(E1827/L1827)</f>
        <v>123.94117647058823</v>
      </c>
      <c r="Q1827" t="str">
        <f>LEFT(N1827,SEARCH("/",N1827,1)-1)</f>
        <v>theater</v>
      </c>
      <c r="R1827" t="str">
        <f>RIGHT(N1827,LEN(N1827)-SEARCH("/",N1827,1))</f>
        <v>plays</v>
      </c>
      <c r="S1827" s="14">
        <f>INT((((J1827/60)/60)/24)+DATE(1970,1,1))</f>
        <v>42694</v>
      </c>
      <c r="T1827" s="14">
        <f>INT((((I1827/60)/60)/24)+DATE(1970,1,1))</f>
        <v>42709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9">
        <f>+E1828/D1828*100</f>
        <v>0.21029999999999999</v>
      </c>
      <c r="P1828" s="11">
        <f>AVERAGE(E1828/L1828)</f>
        <v>420.6</v>
      </c>
      <c r="Q1828" t="str">
        <f>LEFT(N1828,SEARCH("/",N1828,1)-1)</f>
        <v>theater</v>
      </c>
      <c r="R1828" t="str">
        <f>RIGHT(N1828,LEN(N1828)-SEARCH("/",N1828,1))</f>
        <v>spaces</v>
      </c>
      <c r="S1828" s="14">
        <f>INT((((J1828/60)/60)/24)+DATE(1970,1,1))</f>
        <v>42237</v>
      </c>
      <c r="T1828" s="14">
        <f>INT((((I1828/60)/60)/24)+DATE(1970,1,1))</f>
        <v>42267</v>
      </c>
    </row>
    <row r="1829" spans="1:20" ht="60" x14ac:dyDescent="0.25">
      <c r="A1829">
        <v>3814</v>
      </c>
      <c r="B1829" s="3" t="s">
        <v>3811</v>
      </c>
      <c r="C1829" s="3" t="s">
        <v>7924</v>
      </c>
      <c r="D1829" s="6">
        <v>1500</v>
      </c>
      <c r="E1829" s="6">
        <v>2102</v>
      </c>
      <c r="F1829" t="s">
        <v>8219</v>
      </c>
      <c r="G1829" t="s">
        <v>8224</v>
      </c>
      <c r="H1829" t="s">
        <v>8246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8271</v>
      </c>
      <c r="O1829" s="9">
        <f>+E1829/D1829*100</f>
        <v>140.13333333333333</v>
      </c>
      <c r="P1829" s="11">
        <f>AVERAGE(E1829/L1829)</f>
        <v>61.823529411764703</v>
      </c>
      <c r="Q1829" t="str">
        <f>LEFT(N1829,SEARCH("/",N1829,1)-1)</f>
        <v>theater</v>
      </c>
      <c r="R1829" t="str">
        <f>RIGHT(N1829,LEN(N1829)-SEARCH("/",N1829,1))</f>
        <v>plays</v>
      </c>
      <c r="S1829" s="14">
        <f>INT((((J1829/60)/60)/24)+DATE(1970,1,1))</f>
        <v>42058</v>
      </c>
      <c r="T1829" s="14">
        <f>INT((((I1829/60)/60)/24)+DATE(1970,1,1))</f>
        <v>42095</v>
      </c>
    </row>
    <row r="1830" spans="1:20" ht="60" x14ac:dyDescent="0.25">
      <c r="A1830">
        <v>3161</v>
      </c>
      <c r="B1830" s="3" t="s">
        <v>3161</v>
      </c>
      <c r="C1830" s="3" t="s">
        <v>7271</v>
      </c>
      <c r="D1830" s="6">
        <v>2000</v>
      </c>
      <c r="E1830" s="6">
        <v>2102</v>
      </c>
      <c r="F1830" t="s">
        <v>8219</v>
      </c>
      <c r="G1830" t="s">
        <v>8225</v>
      </c>
      <c r="H1830" t="s">
        <v>8247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8271</v>
      </c>
      <c r="O1830" s="9">
        <f>+E1830/D1830*100</f>
        <v>105.1</v>
      </c>
      <c r="P1830" s="11">
        <f>AVERAGE(E1830/L1830)</f>
        <v>28.405405405405407</v>
      </c>
      <c r="Q1830" t="str">
        <f>LEFT(N1830,SEARCH("/",N1830,1)-1)</f>
        <v>theater</v>
      </c>
      <c r="R1830" t="str">
        <f>RIGHT(N1830,LEN(N1830)-SEARCH("/",N1830,1))</f>
        <v>plays</v>
      </c>
      <c r="S1830" s="14">
        <f>INT((((J1830/60)/60)/24)+DATE(1970,1,1))</f>
        <v>41897</v>
      </c>
      <c r="T1830" s="14">
        <f>INT((((I1830/60)/60)/24)+DATE(1970,1,1))</f>
        <v>41927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9">
        <f>+E1831/D1831*100</f>
        <v>105.05</v>
      </c>
      <c r="P1831" s="11">
        <f>AVERAGE(E1831/L1831)</f>
        <v>42.02</v>
      </c>
      <c r="Q1831" t="str">
        <f>LEFT(N1831,SEARCH("/",N1831,1)-1)</f>
        <v>music</v>
      </c>
      <c r="R1831" t="str">
        <f>RIGHT(N1831,LEN(N1831)-SEARCH("/",N1831,1))</f>
        <v>rock</v>
      </c>
      <c r="S1831" s="14">
        <f>INT((((J1831/60)/60)/24)+DATE(1970,1,1))</f>
        <v>41443</v>
      </c>
      <c r="T1831" s="14">
        <f>INT((((I1831/60)/60)/24)+DATE(1970,1,1))</f>
        <v>41466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t="s">
        <v>8219</v>
      </c>
      <c r="G1832" t="s">
        <v>8224</v>
      </c>
      <c r="H1832" t="s">
        <v>8246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8300</v>
      </c>
      <c r="O1832" s="9">
        <f>+E1832/D1832*100</f>
        <v>105</v>
      </c>
      <c r="P1832" s="11">
        <f>AVERAGE(E1832/L1832)</f>
        <v>150</v>
      </c>
      <c r="Q1832" t="str">
        <f>LEFT(N1832,SEARCH("/",N1832,1)-1)</f>
        <v>music</v>
      </c>
      <c r="R1832" t="str">
        <f>RIGHT(N1832,LEN(N1832)-SEARCH("/",N1832,1))</f>
        <v>classical music</v>
      </c>
      <c r="S1832" s="14">
        <f>INT((((J1832/60)/60)/24)+DATE(1970,1,1))</f>
        <v>40127</v>
      </c>
      <c r="T1832" s="14">
        <f>INT((((I1832/60)/60)/24)+DATE(1970,1,1))</f>
        <v>40179</v>
      </c>
    </row>
    <row r="1833" spans="1:20" ht="60" x14ac:dyDescent="0.25">
      <c r="A1833">
        <v>3386</v>
      </c>
      <c r="B1833" s="3" t="s">
        <v>3385</v>
      </c>
      <c r="C1833" s="3" t="s">
        <v>7496</v>
      </c>
      <c r="D1833" s="6">
        <v>2000</v>
      </c>
      <c r="E1833" s="6">
        <v>2100</v>
      </c>
      <c r="F1833" t="s">
        <v>8219</v>
      </c>
      <c r="G1833" t="s">
        <v>8224</v>
      </c>
      <c r="H1833" t="s">
        <v>8246</v>
      </c>
      <c r="I1833">
        <v>1417620506</v>
      </c>
      <c r="J1833">
        <v>1415028506</v>
      </c>
      <c r="K1833" t="b">
        <v>0</v>
      </c>
      <c r="L1833">
        <v>41</v>
      </c>
      <c r="M1833" t="b">
        <v>1</v>
      </c>
      <c r="N1833" t="s">
        <v>8271</v>
      </c>
      <c r="O1833" s="9">
        <f>+E1833/D1833*100</f>
        <v>105</v>
      </c>
      <c r="P1833" s="11">
        <f>AVERAGE(E1833/L1833)</f>
        <v>51.219512195121951</v>
      </c>
      <c r="Q1833" t="str">
        <f>LEFT(N1833,SEARCH("/",N1833,1)-1)</f>
        <v>theater</v>
      </c>
      <c r="R1833" t="str">
        <f>RIGHT(N1833,LEN(N1833)-SEARCH("/",N1833,1))</f>
        <v>plays</v>
      </c>
      <c r="S1833" s="14">
        <f>INT((((J1833/60)/60)/24)+DATE(1970,1,1))</f>
        <v>41946</v>
      </c>
      <c r="T1833" s="14">
        <f>INT((((I1833/60)/60)/24)+DATE(1970,1,1))</f>
        <v>41976</v>
      </c>
    </row>
    <row r="1834" spans="1:20" ht="60" x14ac:dyDescent="0.25">
      <c r="A1834">
        <v>3708</v>
      </c>
      <c r="B1834" s="3" t="s">
        <v>3705</v>
      </c>
      <c r="C1834" s="3" t="s">
        <v>7818</v>
      </c>
      <c r="D1834" s="6">
        <v>700</v>
      </c>
      <c r="E1834" s="6">
        <v>2100</v>
      </c>
      <c r="F1834" t="s">
        <v>8219</v>
      </c>
      <c r="G1834" t="s">
        <v>8224</v>
      </c>
      <c r="H1834" t="s">
        <v>8246</v>
      </c>
      <c r="I1834">
        <v>1404444286</v>
      </c>
      <c r="J1834">
        <v>1403234686</v>
      </c>
      <c r="K1834" t="b">
        <v>0</v>
      </c>
      <c r="L1834">
        <v>39</v>
      </c>
      <c r="M1834" t="b">
        <v>1</v>
      </c>
      <c r="N1834" t="s">
        <v>8271</v>
      </c>
      <c r="O1834" s="9">
        <f>+E1834/D1834*100</f>
        <v>300</v>
      </c>
      <c r="P1834" s="11">
        <f>AVERAGE(E1834/L1834)</f>
        <v>53.846153846153847</v>
      </c>
      <c r="Q1834" t="str">
        <f>LEFT(N1834,SEARCH("/",N1834,1)-1)</f>
        <v>theater</v>
      </c>
      <c r="R1834" t="str">
        <f>RIGHT(N1834,LEN(N1834)-SEARCH("/",N1834,1))</f>
        <v>plays</v>
      </c>
      <c r="S1834" s="14">
        <f>INT((((J1834/60)/60)/24)+DATE(1970,1,1))</f>
        <v>41810</v>
      </c>
      <c r="T1834" s="14">
        <f>INT((((I1834/60)/60)/24)+DATE(1970,1,1))</f>
        <v>41824</v>
      </c>
    </row>
    <row r="1835" spans="1:20" ht="60" x14ac:dyDescent="0.25">
      <c r="A1835">
        <v>2645</v>
      </c>
      <c r="B1835" s="3" t="s">
        <v>2645</v>
      </c>
      <c r="C1835" s="3" t="s">
        <v>6755</v>
      </c>
      <c r="D1835" s="6">
        <v>20000</v>
      </c>
      <c r="E1835" s="6">
        <v>2100</v>
      </c>
      <c r="F1835" t="s">
        <v>8220</v>
      </c>
      <c r="G1835" t="s">
        <v>8226</v>
      </c>
      <c r="H1835" t="s">
        <v>8248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8301</v>
      </c>
      <c r="O1835" s="9">
        <f>+E1835/D1835*100</f>
        <v>10.5</v>
      </c>
      <c r="P1835" s="11">
        <f>AVERAGE(E1835/L1835)</f>
        <v>91.304347826086953</v>
      </c>
      <c r="Q1835" t="str">
        <f>LEFT(N1835,SEARCH("/",N1835,1)-1)</f>
        <v>technology</v>
      </c>
      <c r="R1835" t="str">
        <f>RIGHT(N1835,LEN(N1835)-SEARCH("/",N1835,1))</f>
        <v>space exploration</v>
      </c>
      <c r="S1835" s="14">
        <f>INT((((J1835/60)/60)/24)+DATE(1970,1,1))</f>
        <v>41921</v>
      </c>
      <c r="T1835" s="14">
        <f>INT((((I1835/60)/60)/24)+DATE(1970,1,1))</f>
        <v>41951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9">
        <f>+E1836/D1836*100</f>
        <v>106.65777537961894</v>
      </c>
      <c r="P1836" s="11">
        <f>AVERAGE(E1836/L1836)</f>
        <v>27.936800000000002</v>
      </c>
      <c r="Q1836" t="str">
        <f>LEFT(N1836,SEARCH("/",N1836,1)-1)</f>
        <v>music</v>
      </c>
      <c r="R1836" t="str">
        <f>RIGHT(N1836,LEN(N1836)-SEARCH("/",N1836,1))</f>
        <v>indie rock</v>
      </c>
      <c r="S1836" s="14">
        <f>INT((((J1836/60)/60)/24)+DATE(1970,1,1))</f>
        <v>41004</v>
      </c>
      <c r="T1836" s="14">
        <f>INT((((I1836/60)/60)/24)+DATE(1970,1,1))</f>
        <v>41034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9">
        <f>+E1837/D1837*100</f>
        <v>104.75000000000001</v>
      </c>
      <c r="P1837" s="11">
        <f>AVERAGE(E1837/L1837)</f>
        <v>55.131578947368418</v>
      </c>
      <c r="Q1837" t="str">
        <f>LEFT(N1837,SEARCH("/",N1837,1)-1)</f>
        <v>theater</v>
      </c>
      <c r="R1837" t="str">
        <f>RIGHT(N1837,LEN(N1837)-SEARCH("/",N1837,1))</f>
        <v>plays</v>
      </c>
      <c r="S1837" s="14">
        <f>INT((((J1837/60)/60)/24)+DATE(1970,1,1))</f>
        <v>41997</v>
      </c>
      <c r="T1837" s="14">
        <f>INT((((I1837/60)/60)/24)+DATE(1970,1,1))</f>
        <v>42027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9">
        <f>+E1838/D1838*100</f>
        <v>104.65</v>
      </c>
      <c r="P1838" s="11">
        <f>AVERAGE(E1838/L1838)</f>
        <v>63.424242424242422</v>
      </c>
      <c r="Q1838" t="str">
        <f>LEFT(N1838,SEARCH("/",N1838,1)-1)</f>
        <v>theater</v>
      </c>
      <c r="R1838" t="str">
        <f>RIGHT(N1838,LEN(N1838)-SEARCH("/",N1838,1))</f>
        <v>plays</v>
      </c>
      <c r="S1838" s="14">
        <f>INT((((J1838/60)/60)/24)+DATE(1970,1,1))</f>
        <v>42458</v>
      </c>
      <c r="T1838" s="14">
        <f>INT((((I1838/60)/60)/24)+DATE(1970,1,1))</f>
        <v>42488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9">
        <f>+E1839/D1839*100</f>
        <v>104.35000000000001</v>
      </c>
      <c r="P1839" s="11">
        <f>AVERAGE(E1839/L1839)</f>
        <v>39.377358490566039</v>
      </c>
      <c r="Q1839" t="str">
        <f>LEFT(N1839,SEARCH("/",N1839,1)-1)</f>
        <v>theater</v>
      </c>
      <c r="R1839" t="str">
        <f>RIGHT(N1839,LEN(N1839)-SEARCH("/",N1839,1))</f>
        <v>plays</v>
      </c>
      <c r="S1839" s="14">
        <f>INT((((J1839/60)/60)/24)+DATE(1970,1,1))</f>
        <v>41990</v>
      </c>
      <c r="T1839" s="14">
        <f>INT((((I1839/60)/60)/24)+DATE(1970,1,1))</f>
        <v>42020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9">
        <f>+E1840/D1840*100</f>
        <v>115.88888888888889</v>
      </c>
      <c r="P1840" s="11">
        <f>AVERAGE(E1840/L1840)</f>
        <v>59.6</v>
      </c>
      <c r="Q1840" t="str">
        <f>LEFT(N1840,SEARCH("/",N1840,1)-1)</f>
        <v>theater</v>
      </c>
      <c r="R1840" t="str">
        <f>RIGHT(N1840,LEN(N1840)-SEARCH("/",N1840,1))</f>
        <v>plays</v>
      </c>
      <c r="S1840" s="14">
        <f>INT((((J1840/60)/60)/24)+DATE(1970,1,1))</f>
        <v>42056</v>
      </c>
      <c r="T1840" s="14">
        <f>INT((((I1840/60)/60)/24)+DATE(1970,1,1))</f>
        <v>42091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9">
        <f>+E1841/D1841*100</f>
        <v>10.411249999999999</v>
      </c>
      <c r="P1841" s="11">
        <f>AVERAGE(E1841/L1841)</f>
        <v>63.098484848484851</v>
      </c>
      <c r="Q1841" t="str">
        <f>LEFT(N1841,SEARCH("/",N1841,1)-1)</f>
        <v>publishing</v>
      </c>
      <c r="R1841" t="str">
        <f>RIGHT(N1841,LEN(N1841)-SEARCH("/",N1841,1))</f>
        <v>children's books</v>
      </c>
      <c r="S1841" s="14">
        <f>INT((((J1841/60)/60)/24)+DATE(1970,1,1))</f>
        <v>41686</v>
      </c>
      <c r="T1841" s="14">
        <f>INT((((I1841/60)/60)/24)+DATE(1970,1,1))</f>
        <v>41716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9">
        <f>+E1842/D1842*100</f>
        <v>173.33333333333334</v>
      </c>
      <c r="P1842" s="11">
        <f>AVERAGE(E1842/L1842)</f>
        <v>86.666666666666671</v>
      </c>
      <c r="Q1842" t="str">
        <f>LEFT(N1842,SEARCH("/",N1842,1)-1)</f>
        <v>film &amp; video</v>
      </c>
      <c r="R1842" t="str">
        <f>RIGHT(N1842,LEN(N1842)-SEARCH("/",N1842,1))</f>
        <v>shorts</v>
      </c>
      <c r="S1842" s="14">
        <f>INT((((J1842/60)/60)/24)+DATE(1970,1,1))</f>
        <v>41433</v>
      </c>
      <c r="T1842" s="14">
        <f>INT((((I1842/60)/60)/24)+DATE(1970,1,1))</f>
        <v>41463</v>
      </c>
    </row>
    <row r="1843" spans="1:20" ht="45" x14ac:dyDescent="0.25">
      <c r="A1843">
        <v>3477</v>
      </c>
      <c r="B1843" s="3" t="s">
        <v>3476</v>
      </c>
      <c r="C1843" s="3" t="s">
        <v>7587</v>
      </c>
      <c r="D1843" s="6">
        <v>1800</v>
      </c>
      <c r="E1843" s="6">
        <v>2076</v>
      </c>
      <c r="F1843" t="s">
        <v>8219</v>
      </c>
      <c r="G1843" t="s">
        <v>8224</v>
      </c>
      <c r="H1843" t="s">
        <v>8246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8271</v>
      </c>
      <c r="O1843" s="9">
        <f>+E1843/D1843*100</f>
        <v>115.33333333333333</v>
      </c>
      <c r="P1843" s="11">
        <f>AVERAGE(E1843/L1843)</f>
        <v>53.230769230769234</v>
      </c>
      <c r="Q1843" t="str">
        <f>LEFT(N1843,SEARCH("/",N1843,1)-1)</f>
        <v>theater</v>
      </c>
      <c r="R1843" t="str">
        <f>RIGHT(N1843,LEN(N1843)-SEARCH("/",N1843,1))</f>
        <v>plays</v>
      </c>
      <c r="S1843" s="14">
        <f>INT((((J1843/60)/60)/24)+DATE(1970,1,1))</f>
        <v>42128</v>
      </c>
      <c r="T1843" s="14">
        <f>INT((((I1843/60)/60)/24)+DATE(1970,1,1))</f>
        <v>42141</v>
      </c>
    </row>
    <row r="1844" spans="1:20" ht="45" x14ac:dyDescent="0.25">
      <c r="A1844">
        <v>1244</v>
      </c>
      <c r="B1844" s="3" t="s">
        <v>1245</v>
      </c>
      <c r="C1844" s="3" t="s">
        <v>5354</v>
      </c>
      <c r="D1844" s="6">
        <v>2000</v>
      </c>
      <c r="E1844" s="6">
        <v>2076</v>
      </c>
      <c r="F1844" t="s">
        <v>8219</v>
      </c>
      <c r="G1844" t="s">
        <v>8224</v>
      </c>
      <c r="H1844" t="s">
        <v>8246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8276</v>
      </c>
      <c r="O1844" s="9">
        <f>+E1844/D1844*100</f>
        <v>103.8</v>
      </c>
      <c r="P1844" s="11">
        <f>AVERAGE(E1844/L1844)</f>
        <v>46.133333333333333</v>
      </c>
      <c r="Q1844" t="str">
        <f>LEFT(N1844,SEARCH("/",N1844,1)-1)</f>
        <v>music</v>
      </c>
      <c r="R1844" t="str">
        <f>RIGHT(N1844,LEN(N1844)-SEARCH("/",N1844,1))</f>
        <v>rock</v>
      </c>
      <c r="S1844" s="14">
        <f>INT((((J1844/60)/60)/24)+DATE(1970,1,1))</f>
        <v>41355</v>
      </c>
      <c r="T1844" s="14">
        <f>INT((((I1844/60)/60)/24)+DATE(1970,1,1))</f>
        <v>41386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9">
        <f>+E1845/D1845*100</f>
        <v>103.75000000000001</v>
      </c>
      <c r="P1845" s="11">
        <f>AVERAGE(E1845/L1845)</f>
        <v>42.346938775510203</v>
      </c>
      <c r="Q1845" t="str">
        <f>LEFT(N1845,SEARCH("/",N1845,1)-1)</f>
        <v>publishing</v>
      </c>
      <c r="R1845" t="str">
        <f>RIGHT(N1845,LEN(N1845)-SEARCH("/",N1845,1))</f>
        <v>nonfiction</v>
      </c>
      <c r="S1845" s="14">
        <f>INT((((J1845/60)/60)/24)+DATE(1970,1,1))</f>
        <v>41249</v>
      </c>
      <c r="T1845" s="14">
        <f>INT((((I1845/60)/60)/24)+DATE(1970,1,1))</f>
        <v>41279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9">
        <f>+E1846/D1846*100</f>
        <v>103.64999999999999</v>
      </c>
      <c r="P1846" s="11">
        <f>AVERAGE(E1846/L1846)</f>
        <v>54.55263157894737</v>
      </c>
      <c r="Q1846" t="str">
        <f>LEFT(N1846,SEARCH("/",N1846,1)-1)</f>
        <v>theater</v>
      </c>
      <c r="R1846" t="str">
        <f>RIGHT(N1846,LEN(N1846)-SEARCH("/",N1846,1))</f>
        <v>plays</v>
      </c>
      <c r="S1846" s="14">
        <f>INT((((J1846/60)/60)/24)+DATE(1970,1,1))</f>
        <v>42225</v>
      </c>
      <c r="T1846" s="14">
        <f>INT((((I1846/60)/60)/24)+DATE(1970,1,1))</f>
        <v>42242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9">
        <f>+E1847/D1847*100</f>
        <v>20.705000000000002</v>
      </c>
      <c r="P1847" s="11">
        <f>AVERAGE(E1847/L1847)</f>
        <v>82.82</v>
      </c>
      <c r="Q1847" t="str">
        <f>LEFT(N1847,SEARCH("/",N1847,1)-1)</f>
        <v>food</v>
      </c>
      <c r="R1847" t="str">
        <f>RIGHT(N1847,LEN(N1847)-SEARCH("/",N1847,1))</f>
        <v>food trucks</v>
      </c>
      <c r="S1847" s="14">
        <f>INT((((J1847/60)/60)/24)+DATE(1970,1,1))</f>
        <v>41792</v>
      </c>
      <c r="T1847" s="14">
        <f>INT((((I1847/60)/60)/24)+DATE(1970,1,1))</f>
        <v>41826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8267</v>
      </c>
      <c r="O1848" s="9">
        <f>+E1848/D1848*100</f>
        <v>27.6</v>
      </c>
      <c r="P1848" s="11">
        <f>AVERAGE(E1848/L1848)</f>
        <v>55.945945945945944</v>
      </c>
      <c r="Q1848" t="str">
        <f>LEFT(N1848,SEARCH("/",N1848,1)-1)</f>
        <v>film &amp; video</v>
      </c>
      <c r="R1848" t="str">
        <f>RIGHT(N1848,LEN(N1848)-SEARCH("/",N1848,1))</f>
        <v>science fiction</v>
      </c>
      <c r="S1848" s="14">
        <f>INT((((J1848/60)/60)/24)+DATE(1970,1,1))</f>
        <v>42047</v>
      </c>
      <c r="T1848" s="14">
        <f>INT((((I1848/60)/60)/24)+DATE(1970,1,1))</f>
        <v>42107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8305</v>
      </c>
      <c r="O1849" s="9">
        <f>+E1849/D1849*100</f>
        <v>59.142857142857139</v>
      </c>
      <c r="P1849" s="11">
        <f>AVERAGE(E1849/L1849)</f>
        <v>53.07692307692308</v>
      </c>
      <c r="Q1849" t="str">
        <f>LEFT(N1849,SEARCH("/",N1849,1)-1)</f>
        <v>theater</v>
      </c>
      <c r="R1849" t="str">
        <f>RIGHT(N1849,LEN(N1849)-SEARCH("/",N1849,1))</f>
        <v>musical</v>
      </c>
      <c r="S1849" s="14">
        <f>INT((((J1849/60)/60)/24)+DATE(1970,1,1))</f>
        <v>42017</v>
      </c>
      <c r="T1849" s="14">
        <f>INT((((I1849/60)/60)/24)+DATE(1970,1,1))</f>
        <v>42047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9">
        <f>+E1850/D1850*100</f>
        <v>206.70670670670671</v>
      </c>
      <c r="P1850" s="11">
        <f>AVERAGE(E1850/L1850)</f>
        <v>43.020833333333336</v>
      </c>
      <c r="Q1850" t="str">
        <f>LEFT(N1850,SEARCH("/",N1850,1)-1)</f>
        <v>film &amp; video</v>
      </c>
      <c r="R1850" t="str">
        <f>RIGHT(N1850,LEN(N1850)-SEARCH("/",N1850,1))</f>
        <v>documentary</v>
      </c>
      <c r="S1850" s="14">
        <f>INT((((J1850/60)/60)/24)+DATE(1970,1,1))</f>
        <v>41755</v>
      </c>
      <c r="T1850" s="14">
        <f>INT((((I1850/60)/60)/24)+DATE(1970,1,1))</f>
        <v>41778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9">
        <f>+E1851/D1851*100</f>
        <v>103.25</v>
      </c>
      <c r="P1851" s="11">
        <f>AVERAGE(E1851/L1851)</f>
        <v>50.365853658536587</v>
      </c>
      <c r="Q1851" t="str">
        <f>LEFT(N1851,SEARCH("/",N1851,1)-1)</f>
        <v>music</v>
      </c>
      <c r="R1851" t="str">
        <f>RIGHT(N1851,LEN(N1851)-SEARCH("/",N1851,1))</f>
        <v>indie rock</v>
      </c>
      <c r="S1851" s="14">
        <f>INT((((J1851/60)/60)/24)+DATE(1970,1,1))</f>
        <v>40793</v>
      </c>
      <c r="T1851" s="14">
        <f>INT((((I1851/60)/60)/24)+DATE(1970,1,1))</f>
        <v>40828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9">
        <f>+E1852/D1852*100</f>
        <v>103.15</v>
      </c>
      <c r="P1852" s="11">
        <f>AVERAGE(E1852/L1852)</f>
        <v>44.847826086956523</v>
      </c>
      <c r="Q1852" t="str">
        <f>LEFT(N1852,SEARCH("/",N1852,1)-1)</f>
        <v>theater</v>
      </c>
      <c r="R1852" t="str">
        <f>RIGHT(N1852,LEN(N1852)-SEARCH("/",N1852,1))</f>
        <v>plays</v>
      </c>
      <c r="S1852" s="14">
        <f>INT((((J1852/60)/60)/24)+DATE(1970,1,1))</f>
        <v>42248</v>
      </c>
      <c r="T1852" s="14">
        <f>INT((((I1852/60)/60)/24)+DATE(1970,1,1))</f>
        <v>42279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8271</v>
      </c>
      <c r="O1853" s="9">
        <f>+E1853/D1853*100</f>
        <v>103</v>
      </c>
      <c r="P1853" s="11">
        <f>AVERAGE(E1853/L1853)</f>
        <v>68.666666666666671</v>
      </c>
      <c r="Q1853" t="str">
        <f>LEFT(N1853,SEARCH("/",N1853,1)-1)</f>
        <v>theater</v>
      </c>
      <c r="R1853" t="str">
        <f>RIGHT(N1853,LEN(N1853)-SEARCH("/",N1853,1))</f>
        <v>plays</v>
      </c>
      <c r="S1853" s="14">
        <f>INT((((J1853/60)/60)/24)+DATE(1970,1,1))</f>
        <v>42121</v>
      </c>
      <c r="T1853" s="14">
        <f>INT((((I1853/60)/60)/24)+DATE(1970,1,1))</f>
        <v>42156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8271</v>
      </c>
      <c r="O1854" s="9">
        <f>+E1854/D1854*100</f>
        <v>103</v>
      </c>
      <c r="P1854" s="11">
        <f>AVERAGE(E1854/L1854)</f>
        <v>57.222222222222221</v>
      </c>
      <c r="Q1854" t="str">
        <f>LEFT(N1854,SEARCH("/",N1854,1)-1)</f>
        <v>theater</v>
      </c>
      <c r="R1854" t="str">
        <f>RIGHT(N1854,LEN(N1854)-SEARCH("/",N1854,1))</f>
        <v>plays</v>
      </c>
      <c r="S1854" s="14">
        <f>INT((((J1854/60)/60)/24)+DATE(1970,1,1))</f>
        <v>42200</v>
      </c>
      <c r="T1854" s="14">
        <f>INT((((I1854/60)/60)/24)+DATE(1970,1,1))</f>
        <v>42225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9">
        <f>+E1855/D1855*100</f>
        <v>52.794871794871788</v>
      </c>
      <c r="P1855" s="11">
        <f>AVERAGE(E1855/L1855)</f>
        <v>44.760869565217391</v>
      </c>
      <c r="Q1855" t="str">
        <f>LEFT(N1855,SEARCH("/",N1855,1)-1)</f>
        <v>theater</v>
      </c>
      <c r="R1855" t="str">
        <f>RIGHT(N1855,LEN(N1855)-SEARCH("/",N1855,1))</f>
        <v>musical</v>
      </c>
      <c r="S1855" s="14">
        <f>INT((((J1855/60)/60)/24)+DATE(1970,1,1))</f>
        <v>42372</v>
      </c>
      <c r="T1855" s="14">
        <f>INT((((I1855/60)/60)/24)+DATE(1970,1,1))</f>
        <v>42402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9">
        <f>+E1856/D1856*100</f>
        <v>137.11066666666665</v>
      </c>
      <c r="P1856" s="11">
        <f>AVERAGE(E1856/L1856)</f>
        <v>89.419999999999987</v>
      </c>
      <c r="Q1856" t="str">
        <f>LEFT(N1856,SEARCH("/",N1856,1)-1)</f>
        <v>music</v>
      </c>
      <c r="R1856" t="str">
        <f>RIGHT(N1856,LEN(N1856)-SEARCH("/",N1856,1))</f>
        <v>rock</v>
      </c>
      <c r="S1856" s="14">
        <f>INT((((J1856/60)/60)/24)+DATE(1970,1,1))</f>
        <v>40925</v>
      </c>
      <c r="T1856" s="14">
        <f>INT((((I1856/60)/60)/24)+DATE(1970,1,1))</f>
        <v>40979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8271</v>
      </c>
      <c r="O1857" s="9">
        <f>+E1857/D1857*100</f>
        <v>102.75000000000001</v>
      </c>
      <c r="P1857" s="11">
        <f>AVERAGE(E1857/L1857)</f>
        <v>70.862068965517238</v>
      </c>
      <c r="Q1857" t="str">
        <f>LEFT(N1857,SEARCH("/",N1857,1)-1)</f>
        <v>theater</v>
      </c>
      <c r="R1857" t="str">
        <f>RIGHT(N1857,LEN(N1857)-SEARCH("/",N1857,1))</f>
        <v>plays</v>
      </c>
      <c r="S1857" s="14">
        <f>INT((((J1857/60)/60)/24)+DATE(1970,1,1))</f>
        <v>42195</v>
      </c>
      <c r="T1857" s="14">
        <f>INT((((I1857/60)/60)/24)+DATE(1970,1,1))</f>
        <v>42206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8271</v>
      </c>
      <c r="O1858" s="9">
        <f>+E1858/D1858*100</f>
        <v>102.75000000000001</v>
      </c>
      <c r="P1858" s="11">
        <f>AVERAGE(E1858/L1858)</f>
        <v>40.294117647058826</v>
      </c>
      <c r="Q1858" t="str">
        <f>LEFT(N1858,SEARCH("/",N1858,1)-1)</f>
        <v>theater</v>
      </c>
      <c r="R1858" t="str">
        <f>RIGHT(N1858,LEN(N1858)-SEARCH("/",N1858,1))</f>
        <v>plays</v>
      </c>
      <c r="S1858" s="14">
        <f>INT((((J1858/60)/60)/24)+DATE(1970,1,1))</f>
        <v>42038</v>
      </c>
      <c r="T1858" s="14">
        <f>INT((((I1858/60)/60)/24)+DATE(1970,1,1))</f>
        <v>42063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9">
        <f>+E1859/D1859*100</f>
        <v>205.29999999999998</v>
      </c>
      <c r="P1859" s="11">
        <f>AVERAGE(E1859/L1859)</f>
        <v>45.62222222222222</v>
      </c>
      <c r="Q1859" t="str">
        <f>LEFT(N1859,SEARCH("/",N1859,1)-1)</f>
        <v>music</v>
      </c>
      <c r="R1859" t="str">
        <f>RIGHT(N1859,LEN(N1859)-SEARCH("/",N1859,1))</f>
        <v>rock</v>
      </c>
      <c r="S1859" s="14">
        <f>INT((((J1859/60)/60)/24)+DATE(1970,1,1))</f>
        <v>42614</v>
      </c>
      <c r="T1859" s="14">
        <f>INT((((I1859/60)/60)/24)+DATE(1970,1,1))</f>
        <v>42644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9">
        <f>+E1860/D1860*100</f>
        <v>2.0529999999999999</v>
      </c>
      <c r="P1860" s="11">
        <f>AVERAGE(E1860/L1860)</f>
        <v>39.480769230769234</v>
      </c>
      <c r="Q1860" t="str">
        <f>LEFT(N1860,SEARCH("/",N1860,1)-1)</f>
        <v>technology</v>
      </c>
      <c r="R1860" t="str">
        <f>RIGHT(N1860,LEN(N1860)-SEARCH("/",N1860,1))</f>
        <v>space exploration</v>
      </c>
      <c r="S1860" s="14">
        <f>INT((((J1860/60)/60)/24)+DATE(1970,1,1))</f>
        <v>42774</v>
      </c>
      <c r="T1860" s="14">
        <f>INT((((I1860/60)/60)/24)+DATE(1970,1,1))</f>
        <v>42804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9">
        <f>+E1861/D1861*100</f>
        <v>136.80000000000001</v>
      </c>
      <c r="P1861" s="11">
        <f>AVERAGE(E1861/L1861)</f>
        <v>54</v>
      </c>
      <c r="Q1861" t="str">
        <f>LEFT(N1861,SEARCH("/",N1861,1)-1)</f>
        <v>music</v>
      </c>
      <c r="R1861" t="str">
        <f>RIGHT(N1861,LEN(N1861)-SEARCH("/",N1861,1))</f>
        <v>indie rock</v>
      </c>
      <c r="S1861" s="14">
        <f>INT((((J1861/60)/60)/24)+DATE(1970,1,1))</f>
        <v>41074</v>
      </c>
      <c r="T1861" s="14">
        <f>INT((((I1861/60)/60)/24)+DATE(1970,1,1))</f>
        <v>41104</v>
      </c>
    </row>
    <row r="1862" spans="1:20" ht="45" x14ac:dyDescent="0.25">
      <c r="A1862">
        <v>2788</v>
      </c>
      <c r="B1862" s="3" t="s">
        <v>2788</v>
      </c>
      <c r="C1862" s="3" t="s">
        <v>6898</v>
      </c>
      <c r="D1862" s="6">
        <v>2000</v>
      </c>
      <c r="E1862" s="6">
        <v>2050</v>
      </c>
      <c r="F1862" t="s">
        <v>8219</v>
      </c>
      <c r="G1862" t="s">
        <v>8224</v>
      </c>
      <c r="H1862" t="s">
        <v>8246</v>
      </c>
      <c r="I1862">
        <v>1469811043</v>
      </c>
      <c r="J1862">
        <v>1467219043</v>
      </c>
      <c r="K1862" t="b">
        <v>0</v>
      </c>
      <c r="L1862">
        <v>20</v>
      </c>
      <c r="M1862" t="b">
        <v>1</v>
      </c>
      <c r="N1862" t="s">
        <v>8271</v>
      </c>
      <c r="O1862" s="9">
        <f>+E1862/D1862*100</f>
        <v>102.49999999999999</v>
      </c>
      <c r="P1862" s="11">
        <f>AVERAGE(E1862/L1862)</f>
        <v>102.5</v>
      </c>
      <c r="Q1862" t="str">
        <f>LEFT(N1862,SEARCH("/",N1862,1)-1)</f>
        <v>theater</v>
      </c>
      <c r="R1862" t="str">
        <f>RIGHT(N1862,LEN(N1862)-SEARCH("/",N1862,1))</f>
        <v>plays</v>
      </c>
      <c r="S1862" s="14">
        <f>INT((((J1862/60)/60)/24)+DATE(1970,1,1))</f>
        <v>42550</v>
      </c>
      <c r="T1862" s="14">
        <f>INT((((I1862/60)/60)/24)+DATE(1970,1,1))</f>
        <v>42580</v>
      </c>
    </row>
    <row r="1863" spans="1:20" ht="60" x14ac:dyDescent="0.25">
      <c r="A1863">
        <v>2791</v>
      </c>
      <c r="B1863" s="3" t="s">
        <v>2791</v>
      </c>
      <c r="C1863" s="3" t="s">
        <v>6901</v>
      </c>
      <c r="D1863" s="6">
        <v>2000</v>
      </c>
      <c r="E1863" s="6">
        <v>2050</v>
      </c>
      <c r="F1863" t="s">
        <v>8219</v>
      </c>
      <c r="G1863" t="s">
        <v>8224</v>
      </c>
      <c r="H1863" t="s">
        <v>8246</v>
      </c>
      <c r="I1863">
        <v>1473393600</v>
      </c>
      <c r="J1863">
        <v>1470778559</v>
      </c>
      <c r="K1863" t="b">
        <v>0</v>
      </c>
      <c r="L1863">
        <v>28</v>
      </c>
      <c r="M1863" t="b">
        <v>1</v>
      </c>
      <c r="N1863" t="s">
        <v>8271</v>
      </c>
      <c r="O1863" s="9">
        <f>+E1863/D1863*100</f>
        <v>102.49999999999999</v>
      </c>
      <c r="P1863" s="11">
        <f>AVERAGE(E1863/L1863)</f>
        <v>73.214285714285708</v>
      </c>
      <c r="Q1863" t="str">
        <f>LEFT(N1863,SEARCH("/",N1863,1)-1)</f>
        <v>theater</v>
      </c>
      <c r="R1863" t="str">
        <f>RIGHT(N1863,LEN(N1863)-SEARCH("/",N1863,1))</f>
        <v>plays</v>
      </c>
      <c r="S1863" s="14">
        <f>INT((((J1863/60)/60)/24)+DATE(1970,1,1))</f>
        <v>42591</v>
      </c>
      <c r="T1863" s="14">
        <f>INT((((I1863/60)/60)/24)+DATE(1970,1,1))</f>
        <v>42622</v>
      </c>
    </row>
    <row r="1864" spans="1:20" ht="45" x14ac:dyDescent="0.25">
      <c r="A1864">
        <v>3678</v>
      </c>
      <c r="B1864" s="3" t="s">
        <v>3675</v>
      </c>
      <c r="C1864" s="3" t="s">
        <v>7788</v>
      </c>
      <c r="D1864" s="6">
        <v>2000</v>
      </c>
      <c r="E1864" s="6">
        <v>2050</v>
      </c>
      <c r="F1864" t="s">
        <v>8219</v>
      </c>
      <c r="G1864" t="s">
        <v>8225</v>
      </c>
      <c r="H1864" t="s">
        <v>8247</v>
      </c>
      <c r="I1864">
        <v>1433076298</v>
      </c>
      <c r="J1864">
        <v>1430052298</v>
      </c>
      <c r="K1864" t="b">
        <v>0</v>
      </c>
      <c r="L1864">
        <v>31</v>
      </c>
      <c r="M1864" t="b">
        <v>1</v>
      </c>
      <c r="N1864" t="s">
        <v>8271</v>
      </c>
      <c r="O1864" s="9">
        <f>+E1864/D1864*100</f>
        <v>102.49999999999999</v>
      </c>
      <c r="P1864" s="11">
        <f>AVERAGE(E1864/L1864)</f>
        <v>66.129032258064512</v>
      </c>
      <c r="Q1864" t="str">
        <f>LEFT(N1864,SEARCH("/",N1864,1)-1)</f>
        <v>theater</v>
      </c>
      <c r="R1864" t="str">
        <f>RIGHT(N1864,LEN(N1864)-SEARCH("/",N1864,1))</f>
        <v>plays</v>
      </c>
      <c r="S1864" s="14">
        <f>INT((((J1864/60)/60)/24)+DATE(1970,1,1))</f>
        <v>42120</v>
      </c>
      <c r="T1864" s="14">
        <f>INT((((I1864/60)/60)/24)+DATE(1970,1,1))</f>
        <v>42155</v>
      </c>
    </row>
    <row r="1865" spans="1:20" ht="45" x14ac:dyDescent="0.25">
      <c r="A1865">
        <v>535</v>
      </c>
      <c r="B1865" s="3" t="s">
        <v>536</v>
      </c>
      <c r="C1865" s="3" t="s">
        <v>4645</v>
      </c>
      <c r="D1865" s="6">
        <v>2000</v>
      </c>
      <c r="E1865" s="6">
        <v>2050</v>
      </c>
      <c r="F1865" t="s">
        <v>8219</v>
      </c>
      <c r="G1865" t="s">
        <v>8225</v>
      </c>
      <c r="H1865" t="s">
        <v>8247</v>
      </c>
      <c r="I1865">
        <v>1483707905</v>
      </c>
      <c r="J1865">
        <v>1481115905</v>
      </c>
      <c r="K1865" t="b">
        <v>0</v>
      </c>
      <c r="L1865">
        <v>59</v>
      </c>
      <c r="M1865" t="b">
        <v>1</v>
      </c>
      <c r="N1865" t="s">
        <v>8271</v>
      </c>
      <c r="O1865" s="9">
        <f>+E1865/D1865*100</f>
        <v>102.49999999999999</v>
      </c>
      <c r="P1865" s="11">
        <f>AVERAGE(E1865/L1865)</f>
        <v>34.745762711864408</v>
      </c>
      <c r="Q1865" t="str">
        <f>LEFT(N1865,SEARCH("/",N1865,1)-1)</f>
        <v>theater</v>
      </c>
      <c r="R1865" t="str">
        <f>RIGHT(N1865,LEN(N1865)-SEARCH("/",N1865,1))</f>
        <v>plays</v>
      </c>
      <c r="S1865" s="14">
        <f>INT((((J1865/60)/60)/24)+DATE(1970,1,1))</f>
        <v>42711</v>
      </c>
      <c r="T1865" s="14">
        <f>INT((((I1865/60)/60)/24)+DATE(1970,1,1))</f>
        <v>42741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9">
        <f>+E1866/D1866*100</f>
        <v>102.35000000000001</v>
      </c>
      <c r="P1866" s="11">
        <f>AVERAGE(E1866/L1866)</f>
        <v>52.487179487179489</v>
      </c>
      <c r="Q1866" t="str">
        <f>LEFT(N1866,SEARCH("/",N1866,1)-1)</f>
        <v>theater</v>
      </c>
      <c r="R1866" t="str">
        <f>RIGHT(N1866,LEN(N1866)-SEARCH("/",N1866,1))</f>
        <v>plays</v>
      </c>
      <c r="S1866" s="14">
        <f>INT((((J1866/60)/60)/24)+DATE(1970,1,1))</f>
        <v>42503</v>
      </c>
      <c r="T1866" s="14">
        <f>INT((((I1866/60)/60)/24)+DATE(1970,1,1))</f>
        <v>42524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9">
        <f>+E1867/D1867*100</f>
        <v>102.1</v>
      </c>
      <c r="P1867" s="11">
        <f>AVERAGE(E1867/L1867)</f>
        <v>120.11764705882354</v>
      </c>
      <c r="Q1867" t="str">
        <f>LEFT(N1867,SEARCH("/",N1867,1)-1)</f>
        <v>theater</v>
      </c>
      <c r="R1867" t="str">
        <f>RIGHT(N1867,LEN(N1867)-SEARCH("/",N1867,1))</f>
        <v>plays</v>
      </c>
      <c r="S1867" s="14">
        <f>INT((((J1867/60)/60)/24)+DATE(1970,1,1))</f>
        <v>42152</v>
      </c>
      <c r="T1867" s="14">
        <f>INT((((I1867/60)/60)/24)+DATE(1970,1,1))</f>
        <v>42188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9">
        <f>+E1868/D1868*100</f>
        <v>102.05</v>
      </c>
      <c r="P1868" s="11">
        <f>AVERAGE(E1868/L1868)</f>
        <v>88.739130434782609</v>
      </c>
      <c r="Q1868" t="str">
        <f>LEFT(N1868,SEARCH("/",N1868,1)-1)</f>
        <v>theater</v>
      </c>
      <c r="R1868" t="str">
        <f>RIGHT(N1868,LEN(N1868)-SEARCH("/",N1868,1))</f>
        <v>plays</v>
      </c>
      <c r="S1868" s="14">
        <f>INT((((J1868/60)/60)/24)+DATE(1970,1,1))</f>
        <v>41928</v>
      </c>
      <c r="T1868" s="14">
        <f>INT((((I1868/60)/60)/24)+DATE(1970,1,1))</f>
        <v>41949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9">
        <f>+E1869/D1869*100</f>
        <v>203.505</v>
      </c>
      <c r="P1869" s="11">
        <f>AVERAGE(E1869/L1869)</f>
        <v>59.85441176470588</v>
      </c>
      <c r="Q1869" t="str">
        <f>LEFT(N1869,SEARCH("/",N1869,1)-1)</f>
        <v>music</v>
      </c>
      <c r="R1869" t="str">
        <f>RIGHT(N1869,LEN(N1869)-SEARCH("/",N1869,1))</f>
        <v>rock</v>
      </c>
      <c r="S1869" s="14">
        <f>INT((((J1869/60)/60)/24)+DATE(1970,1,1))</f>
        <v>41059</v>
      </c>
      <c r="T1869" s="14">
        <f>INT((((I1869/60)/60)/24)+DATE(1970,1,1))</f>
        <v>41097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8276</v>
      </c>
      <c r="O1870" s="9">
        <f>+E1870/D1870*100</f>
        <v>101.75</v>
      </c>
      <c r="P1870" s="11">
        <f>AVERAGE(E1870/L1870)</f>
        <v>50.875</v>
      </c>
      <c r="Q1870" t="str">
        <f>LEFT(N1870,SEARCH("/",N1870,1)-1)</f>
        <v>music</v>
      </c>
      <c r="R1870" t="str">
        <f>RIGHT(N1870,LEN(N1870)-SEARCH("/",N1870,1))</f>
        <v>rock</v>
      </c>
      <c r="S1870" s="14">
        <f>INT((((J1870/60)/60)/24)+DATE(1970,1,1))</f>
        <v>41745</v>
      </c>
      <c r="T1870" s="14">
        <f>INT((((I1870/60)/60)/24)+DATE(1970,1,1))</f>
        <v>41779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8305</v>
      </c>
      <c r="O1871" s="9">
        <f>+E1871/D1871*100</f>
        <v>101.75</v>
      </c>
      <c r="P1871" s="11">
        <f>AVERAGE(E1871/L1871)</f>
        <v>75.370370370370367</v>
      </c>
      <c r="Q1871" t="str">
        <f>LEFT(N1871,SEARCH("/",N1871,1)-1)</f>
        <v>theater</v>
      </c>
      <c r="R1871" t="str">
        <f>RIGHT(N1871,LEN(N1871)-SEARCH("/",N1871,1))</f>
        <v>musical</v>
      </c>
      <c r="S1871" s="14">
        <f>INT((((J1871/60)/60)/24)+DATE(1970,1,1))</f>
        <v>42546</v>
      </c>
      <c r="T1871" s="14">
        <f>INT((((I1871/60)/60)/24)+DATE(1970,1,1))</f>
        <v>42575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9">
        <f>+E1872/D1872*100</f>
        <v>101.64999999999999</v>
      </c>
      <c r="P1872" s="11">
        <f>AVERAGE(E1872/L1872)</f>
        <v>32.269841269841272</v>
      </c>
      <c r="Q1872" t="str">
        <f>LEFT(N1872,SEARCH("/",N1872,1)-1)</f>
        <v>theater</v>
      </c>
      <c r="R1872" t="str">
        <f>RIGHT(N1872,LEN(N1872)-SEARCH("/",N1872,1))</f>
        <v>plays</v>
      </c>
      <c r="S1872" s="14">
        <f>INT((((J1872/60)/60)/24)+DATE(1970,1,1))</f>
        <v>42160</v>
      </c>
      <c r="T1872" s="14">
        <f>INT((((I1872/60)/60)/24)+DATE(1970,1,1))</f>
        <v>42175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9">
        <f>+E1873/D1873*100</f>
        <v>101.55000000000001</v>
      </c>
      <c r="P1873" s="11">
        <f>AVERAGE(E1873/L1873)</f>
        <v>92.318181818181813</v>
      </c>
      <c r="Q1873" t="str">
        <f>LEFT(N1873,SEARCH("/",N1873,1)-1)</f>
        <v>film &amp; video</v>
      </c>
      <c r="R1873" t="str">
        <f>RIGHT(N1873,LEN(N1873)-SEARCH("/",N1873,1))</f>
        <v>documentary</v>
      </c>
      <c r="S1873" s="14">
        <f>INT((((J1873/60)/60)/24)+DATE(1970,1,1))</f>
        <v>40806</v>
      </c>
      <c r="T1873" s="14">
        <f>INT((((I1873/60)/60)/24)+DATE(1970,1,1))</f>
        <v>40866</v>
      </c>
    </row>
    <row r="1874" spans="1:20" ht="45" x14ac:dyDescent="0.25">
      <c r="A1874">
        <v>3713</v>
      </c>
      <c r="B1874" s="3" t="s">
        <v>3710</v>
      </c>
      <c r="C1874" s="3" t="s">
        <v>7823</v>
      </c>
      <c r="D1874" s="6">
        <v>2000</v>
      </c>
      <c r="E1874" s="6">
        <v>2030</v>
      </c>
      <c r="F1874" t="s">
        <v>8219</v>
      </c>
      <c r="G1874" t="s">
        <v>8224</v>
      </c>
      <c r="H1874" t="s">
        <v>8246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8271</v>
      </c>
      <c r="O1874" s="9">
        <f>+E1874/D1874*100</f>
        <v>101.49999999999999</v>
      </c>
      <c r="P1874" s="11">
        <f>AVERAGE(E1874/L1874)</f>
        <v>106.84210526315789</v>
      </c>
      <c r="Q1874" t="str">
        <f>LEFT(N1874,SEARCH("/",N1874,1)-1)</f>
        <v>theater</v>
      </c>
      <c r="R1874" t="str">
        <f>RIGHT(N1874,LEN(N1874)-SEARCH("/",N1874,1))</f>
        <v>plays</v>
      </c>
      <c r="S1874" s="14">
        <f>INT((((J1874/60)/60)/24)+DATE(1970,1,1))</f>
        <v>42505</v>
      </c>
      <c r="T1874" s="14">
        <f>INT((((I1874/60)/60)/24)+DATE(1970,1,1))</f>
        <v>42525</v>
      </c>
    </row>
    <row r="1875" spans="1:20" ht="60" x14ac:dyDescent="0.25">
      <c r="A1875">
        <v>2912</v>
      </c>
      <c r="B1875" s="3" t="s">
        <v>2912</v>
      </c>
      <c r="C1875" s="3" t="s">
        <v>7022</v>
      </c>
      <c r="D1875" s="6">
        <v>14440</v>
      </c>
      <c r="E1875" s="6">
        <v>2030</v>
      </c>
      <c r="F1875" t="s">
        <v>8221</v>
      </c>
      <c r="G1875" t="s">
        <v>8224</v>
      </c>
      <c r="H1875" t="s">
        <v>8246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8271</v>
      </c>
      <c r="O1875" s="9">
        <f>+E1875/D1875*100</f>
        <v>14.058171745152354</v>
      </c>
      <c r="P1875" s="11">
        <f>AVERAGE(E1875/L1875)</f>
        <v>78.07692307692308</v>
      </c>
      <c r="Q1875" t="str">
        <f>LEFT(N1875,SEARCH("/",N1875,1)-1)</f>
        <v>theater</v>
      </c>
      <c r="R1875" t="str">
        <f>RIGHT(N1875,LEN(N1875)-SEARCH("/",N1875,1))</f>
        <v>plays</v>
      </c>
      <c r="S1875" s="14">
        <f>INT((((J1875/60)/60)/24)+DATE(1970,1,1))</f>
        <v>42354</v>
      </c>
      <c r="T1875" s="14">
        <f>INT((((I1875/60)/60)/24)+DATE(1970,1,1))</f>
        <v>42384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9">
        <f>+E1876/D1876*100</f>
        <v>1.1266666666666667</v>
      </c>
      <c r="P1876" s="11">
        <f>AVERAGE(E1876/L1876)</f>
        <v>184.36363636363637</v>
      </c>
      <c r="Q1876" t="str">
        <f>LEFT(N1876,SEARCH("/",N1876,1)-1)</f>
        <v>technology</v>
      </c>
      <c r="R1876" t="str">
        <f>RIGHT(N1876,LEN(N1876)-SEARCH("/",N1876,1))</f>
        <v>wearables</v>
      </c>
      <c r="S1876" s="14">
        <f>INT((((J1876/60)/60)/24)+DATE(1970,1,1))</f>
        <v>42604</v>
      </c>
      <c r="T1876" s="14">
        <f>INT((((I1876/60)/60)/24)+DATE(1970,1,1))</f>
        <v>42664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8265</v>
      </c>
      <c r="O1877" s="9">
        <f>+E1877/D1877*100</f>
        <v>101.35000000000001</v>
      </c>
      <c r="P1877" s="11">
        <f>AVERAGE(E1877/L1877)</f>
        <v>126.6875</v>
      </c>
      <c r="Q1877" t="str">
        <f>LEFT(N1877,SEARCH("/",N1877,1)-1)</f>
        <v>film &amp; video</v>
      </c>
      <c r="R1877" t="str">
        <f>RIGHT(N1877,LEN(N1877)-SEARCH("/",N1877,1))</f>
        <v>television</v>
      </c>
      <c r="S1877" s="14">
        <f>INT((((J1877/60)/60)/24)+DATE(1970,1,1))</f>
        <v>41789</v>
      </c>
      <c r="T1877" s="14">
        <f>INT((((I1877/60)/60)/24)+DATE(1970,1,1))</f>
        <v>41809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8271</v>
      </c>
      <c r="O1878" s="9">
        <f>+E1878/D1878*100</f>
        <v>101.35000000000001</v>
      </c>
      <c r="P1878" s="11">
        <f>AVERAGE(E1878/L1878)</f>
        <v>72.392857142857139</v>
      </c>
      <c r="Q1878" t="str">
        <f>LEFT(N1878,SEARCH("/",N1878,1)-1)</f>
        <v>theater</v>
      </c>
      <c r="R1878" t="str">
        <f>RIGHT(N1878,LEN(N1878)-SEARCH("/",N1878,1))</f>
        <v>plays</v>
      </c>
      <c r="S1878" s="14">
        <f>INT((((J1878/60)/60)/24)+DATE(1970,1,1))</f>
        <v>42037</v>
      </c>
      <c r="T1878" s="14">
        <f>INT((((I1878/60)/60)/24)+DATE(1970,1,1))</f>
        <v>42067</v>
      </c>
    </row>
    <row r="1879" spans="1:20" ht="60" x14ac:dyDescent="0.25">
      <c r="A1879">
        <v>1856</v>
      </c>
      <c r="B1879" s="3" t="s">
        <v>1857</v>
      </c>
      <c r="C1879" s="3" t="s">
        <v>5966</v>
      </c>
      <c r="D1879" s="6">
        <v>2000</v>
      </c>
      <c r="E1879" s="6">
        <v>2025</v>
      </c>
      <c r="F1879" t="s">
        <v>8219</v>
      </c>
      <c r="G1879" t="s">
        <v>8224</v>
      </c>
      <c r="H1879" t="s">
        <v>8246</v>
      </c>
      <c r="I1879">
        <v>1405715472</v>
      </c>
      <c r="J1879">
        <v>1403901072</v>
      </c>
      <c r="K1879" t="b">
        <v>0</v>
      </c>
      <c r="L1879">
        <v>38</v>
      </c>
      <c r="M1879" t="b">
        <v>1</v>
      </c>
      <c r="N1879" t="s">
        <v>8276</v>
      </c>
      <c r="O1879" s="9">
        <f>+E1879/D1879*100</f>
        <v>101.25</v>
      </c>
      <c r="P1879" s="11">
        <f>AVERAGE(E1879/L1879)</f>
        <v>53.289473684210527</v>
      </c>
      <c r="Q1879" t="str">
        <f>LEFT(N1879,SEARCH("/",N1879,1)-1)</f>
        <v>music</v>
      </c>
      <c r="R1879" t="str">
        <f>RIGHT(N1879,LEN(N1879)-SEARCH("/",N1879,1))</f>
        <v>rock</v>
      </c>
      <c r="S1879" s="14">
        <f>INT((((J1879/60)/60)/24)+DATE(1970,1,1))</f>
        <v>41817</v>
      </c>
      <c r="T1879" s="14">
        <f>INT((((I1879/60)/60)/24)+DATE(1970,1,1))</f>
        <v>41838</v>
      </c>
    </row>
    <row r="1880" spans="1:20" ht="60" x14ac:dyDescent="0.25">
      <c r="A1880">
        <v>3839</v>
      </c>
      <c r="B1880" s="3" t="s">
        <v>3836</v>
      </c>
      <c r="C1880" s="3" t="s">
        <v>7948</v>
      </c>
      <c r="D1880" s="6">
        <v>2000</v>
      </c>
      <c r="E1880" s="6">
        <v>2025</v>
      </c>
      <c r="F1880" t="s">
        <v>8219</v>
      </c>
      <c r="G1880" t="s">
        <v>8224</v>
      </c>
      <c r="H1880" t="s">
        <v>8246</v>
      </c>
      <c r="I1880">
        <v>1438226724</v>
      </c>
      <c r="J1880">
        <v>1433042724</v>
      </c>
      <c r="K1880" t="b">
        <v>0</v>
      </c>
      <c r="L1880">
        <v>32</v>
      </c>
      <c r="M1880" t="b">
        <v>1</v>
      </c>
      <c r="N1880" t="s">
        <v>8271</v>
      </c>
      <c r="O1880" s="9">
        <f>+E1880/D1880*100</f>
        <v>101.25</v>
      </c>
      <c r="P1880" s="11">
        <f>AVERAGE(E1880/L1880)</f>
        <v>63.28125</v>
      </c>
      <c r="Q1880" t="str">
        <f>LEFT(N1880,SEARCH("/",N1880,1)-1)</f>
        <v>theater</v>
      </c>
      <c r="R1880" t="str">
        <f>RIGHT(N1880,LEN(N1880)-SEARCH("/",N1880,1))</f>
        <v>plays</v>
      </c>
      <c r="S1880" s="14">
        <f>INT((((J1880/60)/60)/24)+DATE(1970,1,1))</f>
        <v>42155</v>
      </c>
      <c r="T1880" s="14">
        <f>INT((((I1880/60)/60)/24)+DATE(1970,1,1))</f>
        <v>42215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9">
        <f>+E1881/D1881*100</f>
        <v>101.25</v>
      </c>
      <c r="P1881" s="11">
        <f>AVERAGE(E1881/L1881)</f>
        <v>53.289473684210527</v>
      </c>
      <c r="Q1881" t="str">
        <f>LEFT(N1881,SEARCH("/",N1881,1)-1)</f>
        <v>theater</v>
      </c>
      <c r="R1881" t="str">
        <f>RIGHT(N1881,LEN(N1881)-SEARCH("/",N1881,1))</f>
        <v>plays</v>
      </c>
      <c r="S1881" s="14">
        <f>INT((((J1881/60)/60)/24)+DATE(1970,1,1))</f>
        <v>41800</v>
      </c>
      <c r="T1881" s="14">
        <f>INT((((I1881/60)/60)/24)+DATE(1970,1,1))</f>
        <v>41850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 s="6">
        <v>2000</v>
      </c>
      <c r="E1882" s="6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9">
        <f>+E1882/D1882*100</f>
        <v>101.25</v>
      </c>
      <c r="P1882" s="11">
        <f>AVERAGE(E1882/L1882)</f>
        <v>38.942307692307693</v>
      </c>
      <c r="Q1882" t="str">
        <f>LEFT(N1882,SEARCH("/",N1882,1)-1)</f>
        <v>music</v>
      </c>
      <c r="R1882" t="str">
        <f>RIGHT(N1882,LEN(N1882)-SEARCH("/",N1882,1))</f>
        <v>rock</v>
      </c>
      <c r="S1882" s="14">
        <f>INT((((J1882/60)/60)/24)+DATE(1970,1,1))</f>
        <v>41638</v>
      </c>
      <c r="T1882" s="14">
        <f>INT((((I1882/60)/60)/24)+DATE(1970,1,1))</f>
        <v>41668</v>
      </c>
    </row>
    <row r="1883" spans="1:20" ht="30" x14ac:dyDescent="0.25">
      <c r="A1883">
        <v>1826</v>
      </c>
      <c r="B1883" s="3" t="s">
        <v>1827</v>
      </c>
      <c r="C1883" s="3" t="s">
        <v>5936</v>
      </c>
      <c r="D1883" s="6">
        <v>2000</v>
      </c>
      <c r="E1883" s="6">
        <v>2020</v>
      </c>
      <c r="F1883" t="s">
        <v>8219</v>
      </c>
      <c r="G1883" t="s">
        <v>8224</v>
      </c>
      <c r="H1883" t="s">
        <v>8246</v>
      </c>
      <c r="I1883">
        <v>1392675017</v>
      </c>
      <c r="J1883">
        <v>1390083017</v>
      </c>
      <c r="K1883" t="b">
        <v>0</v>
      </c>
      <c r="L1883">
        <v>38</v>
      </c>
      <c r="M1883" t="b">
        <v>1</v>
      </c>
      <c r="N1883" t="s">
        <v>8276</v>
      </c>
      <c r="O1883" s="9">
        <f>+E1883/D1883*100</f>
        <v>101</v>
      </c>
      <c r="P1883" s="11">
        <f>AVERAGE(E1883/L1883)</f>
        <v>53.157894736842103</v>
      </c>
      <c r="Q1883" t="str">
        <f>LEFT(N1883,SEARCH("/",N1883,1)-1)</f>
        <v>music</v>
      </c>
      <c r="R1883" t="str">
        <f>RIGHT(N1883,LEN(N1883)-SEARCH("/",N1883,1))</f>
        <v>rock</v>
      </c>
      <c r="S1883" s="14">
        <f>INT((((J1883/60)/60)/24)+DATE(1970,1,1))</f>
        <v>41657</v>
      </c>
      <c r="T1883" s="14">
        <f>INT((((I1883/60)/60)/24)+DATE(1970,1,1))</f>
        <v>41687</v>
      </c>
    </row>
    <row r="1884" spans="1:20" ht="60" x14ac:dyDescent="0.25">
      <c r="A1884">
        <v>3357</v>
      </c>
      <c r="B1884" s="3" t="s">
        <v>3356</v>
      </c>
      <c r="C1884" s="3" t="s">
        <v>7467</v>
      </c>
      <c r="D1884" s="6">
        <v>2000</v>
      </c>
      <c r="E1884" s="6">
        <v>2020</v>
      </c>
      <c r="F1884" t="s">
        <v>8219</v>
      </c>
      <c r="G1884" t="s">
        <v>8225</v>
      </c>
      <c r="H1884" t="s">
        <v>8247</v>
      </c>
      <c r="I1884">
        <v>1406887310</v>
      </c>
      <c r="J1884">
        <v>1404295310</v>
      </c>
      <c r="K1884" t="b">
        <v>0</v>
      </c>
      <c r="L1884">
        <v>21</v>
      </c>
      <c r="M1884" t="b">
        <v>1</v>
      </c>
      <c r="N1884" t="s">
        <v>8271</v>
      </c>
      <c r="O1884" s="9">
        <f>+E1884/D1884*100</f>
        <v>101</v>
      </c>
      <c r="P1884" s="11">
        <f>AVERAGE(E1884/L1884)</f>
        <v>96.19047619047619</v>
      </c>
      <c r="Q1884" t="str">
        <f>LEFT(N1884,SEARCH("/",N1884,1)-1)</f>
        <v>theater</v>
      </c>
      <c r="R1884" t="str">
        <f>RIGHT(N1884,LEN(N1884)-SEARCH("/",N1884,1))</f>
        <v>plays</v>
      </c>
      <c r="S1884" s="14">
        <f>INT((((J1884/60)/60)/24)+DATE(1970,1,1))</f>
        <v>41822</v>
      </c>
      <c r="T1884" s="14">
        <f>INT((((I1884/60)/60)/24)+DATE(1970,1,1))</f>
        <v>41852</v>
      </c>
    </row>
    <row r="1885" spans="1:20" ht="60" x14ac:dyDescent="0.25">
      <c r="A1885">
        <v>1284</v>
      </c>
      <c r="B1885" s="3" t="s">
        <v>1285</v>
      </c>
      <c r="C1885" s="3" t="s">
        <v>5394</v>
      </c>
      <c r="D1885" s="6">
        <v>2000</v>
      </c>
      <c r="E1885" s="6">
        <v>2020</v>
      </c>
      <c r="F1885" t="s">
        <v>8219</v>
      </c>
      <c r="G1885" t="s">
        <v>8224</v>
      </c>
      <c r="H1885" t="s">
        <v>8246</v>
      </c>
      <c r="I1885">
        <v>1483203540</v>
      </c>
      <c r="J1885">
        <v>1481175482</v>
      </c>
      <c r="K1885" t="b">
        <v>0</v>
      </c>
      <c r="L1885">
        <v>31</v>
      </c>
      <c r="M1885" t="b">
        <v>1</v>
      </c>
      <c r="N1885" t="s">
        <v>8271</v>
      </c>
      <c r="O1885" s="9">
        <f>+E1885/D1885*100</f>
        <v>101</v>
      </c>
      <c r="P1885" s="11">
        <f>AVERAGE(E1885/L1885)</f>
        <v>65.161290322580641</v>
      </c>
      <c r="Q1885" t="str">
        <f>LEFT(N1885,SEARCH("/",N1885,1)-1)</f>
        <v>theater</v>
      </c>
      <c r="R1885" t="str">
        <f>RIGHT(N1885,LEN(N1885)-SEARCH("/",N1885,1))</f>
        <v>plays</v>
      </c>
      <c r="S1885" s="14">
        <f>INT((((J1885/60)/60)/24)+DATE(1970,1,1))</f>
        <v>42712</v>
      </c>
      <c r="T1885" s="14">
        <f>INT((((I1885/60)/60)/24)+DATE(1970,1,1))</f>
        <v>42735</v>
      </c>
    </row>
    <row r="1886" spans="1:20" ht="60" x14ac:dyDescent="0.25">
      <c r="A1886">
        <v>3474</v>
      </c>
      <c r="B1886" s="3" t="s">
        <v>3473</v>
      </c>
      <c r="C1886" s="3" t="s">
        <v>7584</v>
      </c>
      <c r="D1886" s="6">
        <v>2000</v>
      </c>
      <c r="E1886" s="6">
        <v>2020</v>
      </c>
      <c r="F1886" t="s">
        <v>8219</v>
      </c>
      <c r="G1886" t="s">
        <v>8225</v>
      </c>
      <c r="H1886" t="s">
        <v>8247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8271</v>
      </c>
      <c r="O1886" s="9">
        <f>+E1886/D1886*100</f>
        <v>101</v>
      </c>
      <c r="P1886" s="11">
        <f>AVERAGE(E1886/L1886)</f>
        <v>51.794871794871796</v>
      </c>
      <c r="Q1886" t="str">
        <f>LEFT(N1886,SEARCH("/",N1886,1)-1)</f>
        <v>theater</v>
      </c>
      <c r="R1886" t="str">
        <f>RIGHT(N1886,LEN(N1886)-SEARCH("/",N1886,1))</f>
        <v>plays</v>
      </c>
      <c r="S1886" s="14">
        <f>INT((((J1886/60)/60)/24)+DATE(1970,1,1))</f>
        <v>42541</v>
      </c>
      <c r="T1886" s="14">
        <f>INT((((I1886/60)/60)/24)+DATE(1970,1,1))</f>
        <v>42571</v>
      </c>
    </row>
    <row r="1887" spans="1:20" ht="60" x14ac:dyDescent="0.25">
      <c r="A1887">
        <v>3618</v>
      </c>
      <c r="B1887" s="3" t="s">
        <v>3616</v>
      </c>
      <c r="C1887" s="3" t="s">
        <v>7728</v>
      </c>
      <c r="D1887" s="6">
        <v>2000</v>
      </c>
      <c r="E1887" s="6">
        <v>2020</v>
      </c>
      <c r="F1887" t="s">
        <v>8219</v>
      </c>
      <c r="G1887" t="s">
        <v>8225</v>
      </c>
      <c r="H1887" t="s">
        <v>8247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8271</v>
      </c>
      <c r="O1887" s="9">
        <f>+E1887/D1887*100</f>
        <v>101</v>
      </c>
      <c r="P1887" s="11">
        <f>AVERAGE(E1887/L1887)</f>
        <v>36.071428571428569</v>
      </c>
      <c r="Q1887" t="str">
        <f>LEFT(N1887,SEARCH("/",N1887,1)-1)</f>
        <v>theater</v>
      </c>
      <c r="R1887" t="str">
        <f>RIGHT(N1887,LEN(N1887)-SEARCH("/",N1887,1))</f>
        <v>plays</v>
      </c>
      <c r="S1887" s="14">
        <f>INT((((J1887/60)/60)/24)+DATE(1970,1,1))</f>
        <v>42128</v>
      </c>
      <c r="T1887" s="14">
        <f>INT((((I1887/60)/60)/24)+DATE(1970,1,1))</f>
        <v>42158</v>
      </c>
    </row>
    <row r="1888" spans="1:20" ht="60" x14ac:dyDescent="0.25">
      <c r="A1888">
        <v>1441</v>
      </c>
      <c r="B1888" s="3" t="s">
        <v>1442</v>
      </c>
      <c r="C1888" s="3" t="s">
        <v>5551</v>
      </c>
      <c r="D1888" s="6">
        <v>180000</v>
      </c>
      <c r="E1888" s="6">
        <v>2020</v>
      </c>
      <c r="F1888" t="s">
        <v>8221</v>
      </c>
      <c r="G1888" t="s">
        <v>8225</v>
      </c>
      <c r="H1888" t="s">
        <v>8247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8287</v>
      </c>
      <c r="O1888" s="9">
        <f>+E1888/D1888*100</f>
        <v>1.1222222222222222</v>
      </c>
      <c r="P1888" s="11">
        <f>AVERAGE(E1888/L1888)</f>
        <v>673.33333333333337</v>
      </c>
      <c r="Q1888" t="str">
        <f>LEFT(N1888,SEARCH("/",N1888,1)-1)</f>
        <v>publishing</v>
      </c>
      <c r="R1888" t="str">
        <f>RIGHT(N1888,LEN(N1888)-SEARCH("/",N1888,1))</f>
        <v>translations</v>
      </c>
      <c r="S1888" s="14">
        <f>INT((((J1888/60)/60)/24)+DATE(1970,1,1))</f>
        <v>42198</v>
      </c>
      <c r="T1888" s="14">
        <f>INT((((I1888/60)/60)/24)+DATE(1970,1,1))</f>
        <v>42258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t="s">
        <v>8219</v>
      </c>
      <c r="G1889" t="s">
        <v>8224</v>
      </c>
      <c r="H1889" t="s">
        <v>8246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8292</v>
      </c>
      <c r="O1889" s="9">
        <f>+E1889/D1889*100</f>
        <v>100.75</v>
      </c>
      <c r="P1889" s="11">
        <f>AVERAGE(E1889/L1889)</f>
        <v>100.75</v>
      </c>
      <c r="Q1889" t="str">
        <f>LEFT(N1889,SEARCH("/",N1889,1)-1)</f>
        <v>music</v>
      </c>
      <c r="R1889" t="str">
        <f>RIGHT(N1889,LEN(N1889)-SEARCH("/",N1889,1))</f>
        <v>pop</v>
      </c>
      <c r="S1889" s="14">
        <f>INT((((J1889/60)/60)/24)+DATE(1970,1,1))</f>
        <v>40625</v>
      </c>
      <c r="T1889" s="14">
        <f>INT((((I1889/60)/60)/24)+DATE(1970,1,1))</f>
        <v>40659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t="s">
        <v>8219</v>
      </c>
      <c r="G1890" t="s">
        <v>8224</v>
      </c>
      <c r="H1890" t="s">
        <v>8246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8279</v>
      </c>
      <c r="O1890" s="9">
        <f>+E1890/D1890*100</f>
        <v>100.75</v>
      </c>
      <c r="P1890" s="11">
        <f>AVERAGE(E1890/L1890)</f>
        <v>91.590909090909093</v>
      </c>
      <c r="Q1890" t="str">
        <f>LEFT(N1890,SEARCH("/",N1890,1)-1)</f>
        <v>music</v>
      </c>
      <c r="R1890" t="str">
        <f>RIGHT(N1890,LEN(N1890)-SEARCH("/",N1890,1))</f>
        <v>indie rock</v>
      </c>
      <c r="S1890" s="14">
        <f>INT((((J1890/60)/60)/24)+DATE(1970,1,1))</f>
        <v>41107</v>
      </c>
      <c r="T1890" s="14">
        <f>INT((((I1890/60)/60)/24)+DATE(1970,1,1))</f>
        <v>41137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t="s">
        <v>8219</v>
      </c>
      <c r="G1891" t="s">
        <v>8225</v>
      </c>
      <c r="H1891" t="s">
        <v>8247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8271</v>
      </c>
      <c r="O1891" s="9">
        <f>+E1891/D1891*100</f>
        <v>100.75</v>
      </c>
      <c r="P1891" s="11">
        <f>AVERAGE(E1891/L1891)</f>
        <v>95.952380952380949</v>
      </c>
      <c r="Q1891" t="str">
        <f>LEFT(N1891,SEARCH("/",N1891,1)-1)</f>
        <v>theater</v>
      </c>
      <c r="R1891" t="str">
        <f>RIGHT(N1891,LEN(N1891)-SEARCH("/",N1891,1))</f>
        <v>plays</v>
      </c>
      <c r="S1891" s="14">
        <f>INT((((J1891/60)/60)/24)+DATE(1970,1,1))</f>
        <v>42227</v>
      </c>
      <c r="T1891" s="14">
        <f>INT((((I1891/60)/60)/24)+DATE(1970,1,1))</f>
        <v>42253</v>
      </c>
    </row>
    <row r="1892" spans="1:20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6">
        <v>2015</v>
      </c>
      <c r="F1892" t="s">
        <v>8219</v>
      </c>
      <c r="G1892" t="s">
        <v>8224</v>
      </c>
      <c r="H1892" t="s">
        <v>8246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8271</v>
      </c>
      <c r="O1892" s="9">
        <f>+E1892/D1892*100</f>
        <v>100.75</v>
      </c>
      <c r="P1892" s="11">
        <f>AVERAGE(E1892/L1892)</f>
        <v>61.060606060606062</v>
      </c>
      <c r="Q1892" t="str">
        <f>LEFT(N1892,SEARCH("/",N1892,1)-1)</f>
        <v>theater</v>
      </c>
      <c r="R1892" t="str">
        <f>RIGHT(N1892,LEN(N1892)-SEARCH("/",N1892,1))</f>
        <v>plays</v>
      </c>
      <c r="S1892" s="14">
        <f>INT((((J1892/60)/60)/24)+DATE(1970,1,1))</f>
        <v>42632</v>
      </c>
      <c r="T1892" s="14">
        <f>INT((((I1892/60)/60)/24)+DATE(1970,1,1))</f>
        <v>42663</v>
      </c>
    </row>
    <row r="1893" spans="1:20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6">
        <v>2015</v>
      </c>
      <c r="F1893" t="s">
        <v>8219</v>
      </c>
      <c r="G1893" t="s">
        <v>8224</v>
      </c>
      <c r="H1893" t="s">
        <v>8246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8271</v>
      </c>
      <c r="O1893" s="9">
        <f>+E1893/D1893*100</f>
        <v>125.93749999999999</v>
      </c>
      <c r="P1893" s="11">
        <f>AVERAGE(E1893/L1893)</f>
        <v>55.972222222222221</v>
      </c>
      <c r="Q1893" t="str">
        <f>LEFT(N1893,SEARCH("/",N1893,1)-1)</f>
        <v>theater</v>
      </c>
      <c r="R1893" t="str">
        <f>RIGHT(N1893,LEN(N1893)-SEARCH("/",N1893,1))</f>
        <v>plays</v>
      </c>
      <c r="S1893" s="14">
        <f>INT((((J1893/60)/60)/24)+DATE(1970,1,1))</f>
        <v>42592</v>
      </c>
      <c r="T1893" s="14">
        <f>INT((((I1893/60)/60)/24)+DATE(1970,1,1))</f>
        <v>42617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9">
        <f>+E1894/D1894*100</f>
        <v>100.67349999999999</v>
      </c>
      <c r="P1894" s="11">
        <f>AVERAGE(E1894/L1894)</f>
        <v>26.148961038961041</v>
      </c>
      <c r="Q1894" t="str">
        <f>LEFT(N1894,SEARCH("/",N1894,1)-1)</f>
        <v>music</v>
      </c>
      <c r="R1894" t="str">
        <f>RIGHT(N1894,LEN(N1894)-SEARCH("/",N1894,1))</f>
        <v>pop</v>
      </c>
      <c r="S1894" s="14">
        <f>INT((((J1894/60)/60)/24)+DATE(1970,1,1))</f>
        <v>42553</v>
      </c>
      <c r="T1894" s="14">
        <f>INT((((I1894/60)/60)/24)+DATE(1970,1,1))</f>
        <v>42583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8276</v>
      </c>
      <c r="O1895" s="9">
        <f>+E1895/D1895*100</f>
        <v>100.49999999999999</v>
      </c>
      <c r="P1895" s="11">
        <f>AVERAGE(E1895/L1895)</f>
        <v>62.8125</v>
      </c>
      <c r="Q1895" t="str">
        <f>LEFT(N1895,SEARCH("/",N1895,1)-1)</f>
        <v>music</v>
      </c>
      <c r="R1895" t="str">
        <f>RIGHT(N1895,LEN(N1895)-SEARCH("/",N1895,1))</f>
        <v>rock</v>
      </c>
      <c r="S1895" s="14">
        <f>INT((((J1895/60)/60)/24)+DATE(1970,1,1))</f>
        <v>40658</v>
      </c>
      <c r="T1895" s="14">
        <f>INT((((I1895/60)/60)/24)+DATE(1970,1,1))</f>
        <v>40696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8271</v>
      </c>
      <c r="O1896" s="9">
        <f>+E1896/D1896*100</f>
        <v>100.49999999999999</v>
      </c>
      <c r="P1896" s="11">
        <f>AVERAGE(E1896/L1896)</f>
        <v>60.909090909090907</v>
      </c>
      <c r="Q1896" t="str">
        <f>LEFT(N1896,SEARCH("/",N1896,1)-1)</f>
        <v>theater</v>
      </c>
      <c r="R1896" t="str">
        <f>RIGHT(N1896,LEN(N1896)-SEARCH("/",N1896,1))</f>
        <v>plays</v>
      </c>
      <c r="S1896" s="14">
        <f>INT((((J1896/60)/60)/24)+DATE(1970,1,1))</f>
        <v>42191</v>
      </c>
      <c r="T1896" s="14">
        <f>INT((((I1896/60)/60)/24)+DATE(1970,1,1))</f>
        <v>42221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9">
        <f>+E1897/D1897*100</f>
        <v>100.35000000000001</v>
      </c>
      <c r="P1897" s="11">
        <f>AVERAGE(E1897/L1897)</f>
        <v>52.815789473684212</v>
      </c>
      <c r="Q1897" t="str">
        <f>LEFT(N1897,SEARCH("/",N1897,1)-1)</f>
        <v>music</v>
      </c>
      <c r="R1897" t="str">
        <f>RIGHT(N1897,LEN(N1897)-SEARCH("/",N1897,1))</f>
        <v>indie rock</v>
      </c>
      <c r="S1897" s="14">
        <f>INT((((J1897/60)/60)/24)+DATE(1970,1,1))</f>
        <v>41759</v>
      </c>
      <c r="T1897" s="14">
        <f>INT((((I1897/60)/60)/24)+DATE(1970,1,1))</f>
        <v>41787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8274</v>
      </c>
      <c r="O1898" s="9">
        <f>+E1898/D1898*100</f>
        <v>100.25</v>
      </c>
      <c r="P1898" s="11">
        <f>AVERAGE(E1898/L1898)</f>
        <v>45.56818181818182</v>
      </c>
      <c r="Q1898" t="str">
        <f>LEFT(N1898,SEARCH("/",N1898,1)-1)</f>
        <v>publishing</v>
      </c>
      <c r="R1898" t="str">
        <f>RIGHT(N1898,LEN(N1898)-SEARCH("/",N1898,1))</f>
        <v>nonfiction</v>
      </c>
      <c r="S1898" s="14">
        <f>INT((((J1898/60)/60)/24)+DATE(1970,1,1))</f>
        <v>41831</v>
      </c>
      <c r="T1898" s="14">
        <f>INT((((I1898/60)/60)/24)+DATE(1970,1,1))</f>
        <v>41861</v>
      </c>
    </row>
    <row r="1899" spans="1:20" ht="45" x14ac:dyDescent="0.25">
      <c r="A1899">
        <v>3775</v>
      </c>
      <c r="B1899" s="3" t="s">
        <v>3772</v>
      </c>
      <c r="C1899" s="3" t="s">
        <v>7885</v>
      </c>
      <c r="D1899" s="6">
        <v>2000</v>
      </c>
      <c r="E1899" s="6">
        <v>2005</v>
      </c>
      <c r="F1899" t="s">
        <v>8219</v>
      </c>
      <c r="G1899" t="s">
        <v>8224</v>
      </c>
      <c r="H1899" t="s">
        <v>8246</v>
      </c>
      <c r="I1899">
        <v>1428552000</v>
      </c>
      <c r="J1899">
        <v>1426199843</v>
      </c>
      <c r="K1899" t="b">
        <v>0</v>
      </c>
      <c r="L1899">
        <v>14</v>
      </c>
      <c r="M1899" t="b">
        <v>1</v>
      </c>
      <c r="N1899" t="s">
        <v>8305</v>
      </c>
      <c r="O1899" s="9">
        <f>+E1899/D1899*100</f>
        <v>100.25</v>
      </c>
      <c r="P1899" s="11">
        <f>AVERAGE(E1899/L1899)</f>
        <v>143.21428571428572</v>
      </c>
      <c r="Q1899" t="str">
        <f>LEFT(N1899,SEARCH("/",N1899,1)-1)</f>
        <v>theater</v>
      </c>
      <c r="R1899" t="str">
        <f>RIGHT(N1899,LEN(N1899)-SEARCH("/",N1899,1))</f>
        <v>musical</v>
      </c>
      <c r="S1899" s="14">
        <f>INT((((J1899/60)/60)/24)+DATE(1970,1,1))</f>
        <v>42075</v>
      </c>
      <c r="T1899" s="14">
        <f>INT((((I1899/60)/60)/24)+DATE(1970,1,1))</f>
        <v>42103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t="s">
        <v>8219</v>
      </c>
      <c r="G1900" t="s">
        <v>8225</v>
      </c>
      <c r="H1900" t="s">
        <v>8247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8271</v>
      </c>
      <c r="O1900" s="9">
        <f>+E1900/D1900*100</f>
        <v>100.25</v>
      </c>
      <c r="P1900" s="11">
        <f>AVERAGE(E1900/L1900)</f>
        <v>66.833333333333329</v>
      </c>
      <c r="Q1900" t="str">
        <f>LEFT(N1900,SEARCH("/",N1900,1)-1)</f>
        <v>theater</v>
      </c>
      <c r="R1900" t="str">
        <f>RIGHT(N1900,LEN(N1900)-SEARCH("/",N1900,1))</f>
        <v>plays</v>
      </c>
      <c r="S1900" s="14">
        <f>INT((((J1900/60)/60)/24)+DATE(1970,1,1))</f>
        <v>42179</v>
      </c>
      <c r="T1900" s="14">
        <f>INT((((I1900/60)/60)/24)+DATE(1970,1,1))</f>
        <v>42203</v>
      </c>
    </row>
    <row r="1901" spans="1:20" ht="45" x14ac:dyDescent="0.25">
      <c r="A1901">
        <v>2429</v>
      </c>
      <c r="B1901" s="3" t="s">
        <v>2430</v>
      </c>
      <c r="C1901" s="3" t="s">
        <v>6539</v>
      </c>
      <c r="D1901" s="6">
        <v>140000</v>
      </c>
      <c r="E1901" s="6">
        <v>2005</v>
      </c>
      <c r="F1901" t="s">
        <v>8221</v>
      </c>
      <c r="G1901" t="s">
        <v>8234</v>
      </c>
      <c r="H1901" t="s">
        <v>8254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8284</v>
      </c>
      <c r="O1901" s="9">
        <f>+E1901/D1901*100</f>
        <v>1.4321428571428572</v>
      </c>
      <c r="P1901" s="11">
        <f>AVERAGE(E1901/L1901)</f>
        <v>501.25</v>
      </c>
      <c r="Q1901" t="str">
        <f>LEFT(N1901,SEARCH("/",N1901,1)-1)</f>
        <v>food</v>
      </c>
      <c r="R1901" t="str">
        <f>RIGHT(N1901,LEN(N1901)-SEARCH("/",N1901,1))</f>
        <v>food trucks</v>
      </c>
      <c r="S1901" s="14">
        <f>INT((((J1901/60)/60)/24)+DATE(1970,1,1))</f>
        <v>42734</v>
      </c>
      <c r="T1901" s="14">
        <f>INT((((I1901/60)/60)/24)+DATE(1970,1,1))</f>
        <v>42771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8265</v>
      </c>
      <c r="O1902" s="9">
        <f>+E1902/D1902*100</f>
        <v>100.2</v>
      </c>
      <c r="P1902" s="11">
        <f>AVERAGE(E1902/L1902)</f>
        <v>80.16</v>
      </c>
      <c r="Q1902" t="str">
        <f>LEFT(N1902,SEARCH("/",N1902,1)-1)</f>
        <v>film &amp; video</v>
      </c>
      <c r="R1902" t="str">
        <f>RIGHT(N1902,LEN(N1902)-SEARCH("/",N1902,1))</f>
        <v>television</v>
      </c>
      <c r="S1902" s="14">
        <f>INT((((J1902/60)/60)/24)+DATE(1970,1,1))</f>
        <v>42200</v>
      </c>
      <c r="T1902" s="14">
        <f>INT((((I1902/60)/60)/24)+DATE(1970,1,1))</f>
        <v>42260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8271</v>
      </c>
      <c r="O1903" s="9">
        <f>+E1903/D1903*100</f>
        <v>100.2</v>
      </c>
      <c r="P1903" s="11">
        <f>AVERAGE(E1903/L1903)</f>
        <v>117.88235294117646</v>
      </c>
      <c r="Q1903" t="str">
        <f>LEFT(N1903,SEARCH("/",N1903,1)-1)</f>
        <v>theater</v>
      </c>
      <c r="R1903" t="str">
        <f>RIGHT(N1903,LEN(N1903)-SEARCH("/",N1903,1))</f>
        <v>plays</v>
      </c>
      <c r="S1903" s="14">
        <f>INT((((J1903/60)/60)/24)+DATE(1970,1,1))</f>
        <v>42482</v>
      </c>
      <c r="T1903" s="14">
        <f>INT((((I1903/60)/60)/24)+DATE(1970,1,1))</f>
        <v>42506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9">
        <f>+E1904/D1904*100</f>
        <v>133.48133333333334</v>
      </c>
      <c r="P1904" s="11">
        <f>AVERAGE(E1904/L1904)</f>
        <v>38.504230769230773</v>
      </c>
      <c r="Q1904" t="str">
        <f>LEFT(N1904,SEARCH("/",N1904,1)-1)</f>
        <v>theater</v>
      </c>
      <c r="R1904" t="str">
        <f>RIGHT(N1904,LEN(N1904)-SEARCH("/",N1904,1))</f>
        <v>plays</v>
      </c>
      <c r="S1904" s="14">
        <f>INT((((J1904/60)/60)/24)+DATE(1970,1,1))</f>
        <v>40884</v>
      </c>
      <c r="T1904" s="14">
        <f>INT((((I1904/60)/60)/24)+DATE(1970,1,1))</f>
        <v>40926</v>
      </c>
    </row>
    <row r="1905" spans="1:20" ht="60" x14ac:dyDescent="0.25">
      <c r="A1905">
        <v>3216</v>
      </c>
      <c r="B1905" s="3" t="s">
        <v>3216</v>
      </c>
      <c r="C1905" s="3" t="s">
        <v>7326</v>
      </c>
      <c r="D1905" s="6">
        <v>2000</v>
      </c>
      <c r="E1905" s="6">
        <v>2001</v>
      </c>
      <c r="F1905" t="s">
        <v>8219</v>
      </c>
      <c r="G1905" t="s">
        <v>8225</v>
      </c>
      <c r="H1905" t="s">
        <v>8247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8271</v>
      </c>
      <c r="O1905" s="9">
        <f>+E1905/D1905*100</f>
        <v>100.05</v>
      </c>
      <c r="P1905" s="11">
        <f>AVERAGE(E1905/L1905)</f>
        <v>57.171428571428571</v>
      </c>
      <c r="Q1905" t="str">
        <f>LEFT(N1905,SEARCH("/",N1905,1)-1)</f>
        <v>theater</v>
      </c>
      <c r="R1905" t="str">
        <f>RIGHT(N1905,LEN(N1905)-SEARCH("/",N1905,1))</f>
        <v>plays</v>
      </c>
      <c r="S1905" s="14">
        <f>INT((((J1905/60)/60)/24)+DATE(1970,1,1))</f>
        <v>42165</v>
      </c>
      <c r="T1905" s="14">
        <f>INT((((I1905/60)/60)/24)+DATE(1970,1,1))</f>
        <v>42196</v>
      </c>
    </row>
    <row r="1906" spans="1:20" ht="60" x14ac:dyDescent="0.25">
      <c r="A1906">
        <v>883</v>
      </c>
      <c r="B1906" s="3" t="s">
        <v>884</v>
      </c>
      <c r="C1906" s="3" t="s">
        <v>4993</v>
      </c>
      <c r="D1906" s="6">
        <v>5000</v>
      </c>
      <c r="E1906" s="6">
        <v>2001</v>
      </c>
      <c r="F1906" t="s">
        <v>8221</v>
      </c>
      <c r="G1906" t="s">
        <v>8224</v>
      </c>
      <c r="H1906" t="s">
        <v>8246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8279</v>
      </c>
      <c r="O1906" s="9">
        <f>+E1906/D1906*100</f>
        <v>40.020000000000003</v>
      </c>
      <c r="P1906" s="11">
        <f>AVERAGE(E1906/L1906)</f>
        <v>83.375</v>
      </c>
      <c r="Q1906" t="str">
        <f>LEFT(N1906,SEARCH("/",N1906,1)-1)</f>
        <v>music</v>
      </c>
      <c r="R1906" t="str">
        <f>RIGHT(N1906,LEN(N1906)-SEARCH("/",N1906,1))</f>
        <v>indie rock</v>
      </c>
      <c r="S1906" s="14">
        <f>INT((((J1906/60)/60)/24)+DATE(1970,1,1))</f>
        <v>42371</v>
      </c>
      <c r="T1906" s="14">
        <f>INT((((I1906/60)/60)/24)+DATE(1970,1,1))</f>
        <v>42431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9">
        <f>+E1907/D1907*100</f>
        <v>100.03299999999999</v>
      </c>
      <c r="P1907" s="11">
        <f>AVERAGE(E1907/L1907)</f>
        <v>66.688666666666663</v>
      </c>
      <c r="Q1907" t="str">
        <f>LEFT(N1907,SEARCH("/",N1907,1)-1)</f>
        <v>music</v>
      </c>
      <c r="R1907" t="str">
        <f>RIGHT(N1907,LEN(N1907)-SEARCH("/",N1907,1))</f>
        <v>rock</v>
      </c>
      <c r="S1907" s="14">
        <f>INT((((J1907/60)/60)/24)+DATE(1970,1,1))</f>
        <v>40876</v>
      </c>
      <c r="T1907" s="14">
        <f>INT((((I1907/60)/60)/24)+DATE(1970,1,1))</f>
        <v>40936</v>
      </c>
    </row>
    <row r="1908" spans="1:20" ht="60" x14ac:dyDescent="0.25">
      <c r="A1908">
        <v>44</v>
      </c>
      <c r="B1908" s="3" t="s">
        <v>46</v>
      </c>
      <c r="C1908" s="3" t="s">
        <v>4155</v>
      </c>
      <c r="D1908" s="6">
        <v>2000</v>
      </c>
      <c r="E1908" s="6">
        <v>2000</v>
      </c>
      <c r="F1908" t="s">
        <v>8219</v>
      </c>
      <c r="G1908" t="s">
        <v>8224</v>
      </c>
      <c r="H1908" t="s">
        <v>8246</v>
      </c>
      <c r="I1908">
        <v>1412648537</v>
      </c>
      <c r="J1908">
        <v>1408760537</v>
      </c>
      <c r="K1908" t="b">
        <v>0</v>
      </c>
      <c r="L1908">
        <v>15</v>
      </c>
      <c r="M1908" t="b">
        <v>1</v>
      </c>
      <c r="N1908" t="s">
        <v>8265</v>
      </c>
      <c r="O1908" s="9">
        <f>+E1908/D1908*100</f>
        <v>100</v>
      </c>
      <c r="P1908" s="11">
        <f>AVERAGE(E1908/L1908)</f>
        <v>133.33333333333334</v>
      </c>
      <c r="Q1908" t="str">
        <f>LEFT(N1908,SEARCH("/",N1908,1)-1)</f>
        <v>film &amp; video</v>
      </c>
      <c r="R1908" t="str">
        <f>RIGHT(N1908,LEN(N1908)-SEARCH("/",N1908,1))</f>
        <v>television</v>
      </c>
      <c r="S1908" s="14">
        <f>INT((((J1908/60)/60)/24)+DATE(1970,1,1))</f>
        <v>41874</v>
      </c>
      <c r="T1908" s="14">
        <f>INT((((I1908/60)/60)/24)+DATE(1970,1,1))</f>
        <v>41919</v>
      </c>
    </row>
    <row r="1909" spans="1:20" ht="60" x14ac:dyDescent="0.25">
      <c r="A1909">
        <v>41</v>
      </c>
      <c r="B1909" s="3" t="s">
        <v>43</v>
      </c>
      <c r="C1909" s="3" t="s">
        <v>4152</v>
      </c>
      <c r="D1909" s="6">
        <v>2000</v>
      </c>
      <c r="E1909" s="6">
        <v>2000</v>
      </c>
      <c r="F1909" t="s">
        <v>8219</v>
      </c>
      <c r="G1909" t="s">
        <v>8224</v>
      </c>
      <c r="H1909" t="s">
        <v>8246</v>
      </c>
      <c r="I1909">
        <v>1412516354</v>
      </c>
      <c r="J1909">
        <v>1409924354</v>
      </c>
      <c r="K1909" t="b">
        <v>0</v>
      </c>
      <c r="L1909">
        <v>19</v>
      </c>
      <c r="M1909" t="b">
        <v>1</v>
      </c>
      <c r="N1909" t="s">
        <v>8265</v>
      </c>
      <c r="O1909" s="9">
        <f>+E1909/D1909*100</f>
        <v>100</v>
      </c>
      <c r="P1909" s="11">
        <f>AVERAGE(E1909/L1909)</f>
        <v>105.26315789473684</v>
      </c>
      <c r="Q1909" t="str">
        <f>LEFT(N1909,SEARCH("/",N1909,1)-1)</f>
        <v>film &amp; video</v>
      </c>
      <c r="R1909" t="str">
        <f>RIGHT(N1909,LEN(N1909)-SEARCH("/",N1909,1))</f>
        <v>television</v>
      </c>
      <c r="S1909" s="14">
        <f>INT((((J1909/60)/60)/24)+DATE(1970,1,1))</f>
        <v>41887</v>
      </c>
      <c r="T1909" s="14">
        <f>INT((((I1909/60)/60)/24)+DATE(1970,1,1))</f>
        <v>41917</v>
      </c>
    </row>
    <row r="1910" spans="1:20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6">
        <v>2000</v>
      </c>
      <c r="F1910" t="s">
        <v>8219</v>
      </c>
      <c r="G1910" t="s">
        <v>8224</v>
      </c>
      <c r="H1910" t="s">
        <v>8246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8280</v>
      </c>
      <c r="O1910" s="9">
        <f>+E1910/D1910*100</f>
        <v>100</v>
      </c>
      <c r="P1910" s="11">
        <f>AVERAGE(E1910/L1910)</f>
        <v>285.71428571428572</v>
      </c>
      <c r="Q1910" t="str">
        <f>LEFT(N1910,SEARCH("/",N1910,1)-1)</f>
        <v>music</v>
      </c>
      <c r="R1910" t="str">
        <f>RIGHT(N1910,LEN(N1910)-SEARCH("/",N1910,1))</f>
        <v>electronic music</v>
      </c>
      <c r="S1910" s="14">
        <f>INT((((J1910/60)/60)/24)+DATE(1970,1,1))</f>
        <v>41564</v>
      </c>
      <c r="T1910" s="14">
        <f>INT((((I1910/60)/60)/24)+DATE(1970,1,1))</f>
        <v>41594</v>
      </c>
    </row>
    <row r="1911" spans="1:20" ht="60" x14ac:dyDescent="0.25">
      <c r="A1911">
        <v>2480</v>
      </c>
      <c r="B1911" s="3" t="s">
        <v>2480</v>
      </c>
      <c r="C1911" s="3" t="s">
        <v>6590</v>
      </c>
      <c r="D1911" s="6">
        <v>2000</v>
      </c>
      <c r="E1911" s="6">
        <v>2000</v>
      </c>
      <c r="F1911" t="s">
        <v>8219</v>
      </c>
      <c r="G1911" t="s">
        <v>8224</v>
      </c>
      <c r="H1911" t="s">
        <v>8246</v>
      </c>
      <c r="I1911">
        <v>1444516084</v>
      </c>
      <c r="J1911">
        <v>1439332084</v>
      </c>
      <c r="K1911" t="b">
        <v>0</v>
      </c>
      <c r="L1911">
        <v>8</v>
      </c>
      <c r="M1911" t="b">
        <v>1</v>
      </c>
      <c r="N1911" t="s">
        <v>8279</v>
      </c>
      <c r="O1911" s="9">
        <f>+E1911/D1911*100</f>
        <v>100</v>
      </c>
      <c r="P1911" s="11">
        <f>AVERAGE(E1911/L1911)</f>
        <v>250</v>
      </c>
      <c r="Q1911" t="str">
        <f>LEFT(N1911,SEARCH("/",N1911,1)-1)</f>
        <v>music</v>
      </c>
      <c r="R1911" t="str">
        <f>RIGHT(N1911,LEN(N1911)-SEARCH("/",N1911,1))</f>
        <v>indie rock</v>
      </c>
      <c r="S1911" s="14">
        <f>INT((((J1911/60)/60)/24)+DATE(1970,1,1))</f>
        <v>42227</v>
      </c>
      <c r="T1911" s="14">
        <f>INT((((I1911/60)/60)/24)+DATE(1970,1,1))</f>
        <v>42287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t="s">
        <v>8219</v>
      </c>
      <c r="G1912" t="s">
        <v>8224</v>
      </c>
      <c r="H1912" t="s">
        <v>8246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8279</v>
      </c>
      <c r="O1912" s="9">
        <f>+E1912/D1912*100</f>
        <v>100</v>
      </c>
      <c r="P1912" s="11">
        <f>AVERAGE(E1912/L1912)</f>
        <v>42.553191489361701</v>
      </c>
      <c r="Q1912" t="str">
        <f>LEFT(N1912,SEARCH("/",N1912,1)-1)</f>
        <v>music</v>
      </c>
      <c r="R1912" t="str">
        <f>RIGHT(N1912,LEN(N1912)-SEARCH("/",N1912,1))</f>
        <v>indie rock</v>
      </c>
      <c r="S1912" s="14">
        <f>INT((((J1912/60)/60)/24)+DATE(1970,1,1))</f>
        <v>41193</v>
      </c>
      <c r="T1912" s="14">
        <f>INT((((I1912/60)/60)/24)+DATE(1970,1,1))</f>
        <v>41223</v>
      </c>
    </row>
    <row r="1913" spans="1:20" ht="60" x14ac:dyDescent="0.25">
      <c r="A1913">
        <v>1619</v>
      </c>
      <c r="B1913" s="3" t="s">
        <v>1620</v>
      </c>
      <c r="C1913" s="3" t="s">
        <v>5729</v>
      </c>
      <c r="D1913" s="6">
        <v>1500</v>
      </c>
      <c r="E1913" s="6">
        <v>2000</v>
      </c>
      <c r="F1913" t="s">
        <v>8219</v>
      </c>
      <c r="G1913" t="s">
        <v>8224</v>
      </c>
      <c r="H1913" t="s">
        <v>8246</v>
      </c>
      <c r="I1913">
        <v>1410755286</v>
      </c>
      <c r="J1913">
        <v>1408940886</v>
      </c>
      <c r="K1913" t="b">
        <v>0</v>
      </c>
      <c r="L1913">
        <v>23</v>
      </c>
      <c r="M1913" t="b">
        <v>1</v>
      </c>
      <c r="N1913" t="s">
        <v>8276</v>
      </c>
      <c r="O1913" s="9">
        <f>+E1913/D1913*100</f>
        <v>133.33333333333331</v>
      </c>
      <c r="P1913" s="11">
        <f>AVERAGE(E1913/L1913)</f>
        <v>86.956521739130437</v>
      </c>
      <c r="Q1913" t="str">
        <f>LEFT(N1913,SEARCH("/",N1913,1)-1)</f>
        <v>music</v>
      </c>
      <c r="R1913" t="str">
        <f>RIGHT(N1913,LEN(N1913)-SEARCH("/",N1913,1))</f>
        <v>rock</v>
      </c>
      <c r="S1913" s="14">
        <f>INT((((J1913/60)/60)/24)+DATE(1970,1,1))</f>
        <v>41876</v>
      </c>
      <c r="T1913" s="14">
        <f>INT((((I1913/60)/60)/24)+DATE(1970,1,1))</f>
        <v>41897</v>
      </c>
    </row>
    <row r="1914" spans="1:20" ht="60" x14ac:dyDescent="0.25">
      <c r="A1914">
        <v>3385</v>
      </c>
      <c r="B1914" s="3" t="s">
        <v>3384</v>
      </c>
      <c r="C1914" s="3" t="s">
        <v>7495</v>
      </c>
      <c r="D1914" s="6">
        <v>2000</v>
      </c>
      <c r="E1914" s="6">
        <v>2000</v>
      </c>
      <c r="F1914" t="s">
        <v>8219</v>
      </c>
      <c r="G1914" t="s">
        <v>8224</v>
      </c>
      <c r="H1914" t="s">
        <v>8246</v>
      </c>
      <c r="I1914">
        <v>1418244552</v>
      </c>
      <c r="J1914">
        <v>1415652552</v>
      </c>
      <c r="K1914" t="b">
        <v>0</v>
      </c>
      <c r="L1914">
        <v>15</v>
      </c>
      <c r="M1914" t="b">
        <v>1</v>
      </c>
      <c r="N1914" t="s">
        <v>8271</v>
      </c>
      <c r="O1914" s="9">
        <f>+E1914/D1914*100</f>
        <v>100</v>
      </c>
      <c r="P1914" s="11">
        <f>AVERAGE(E1914/L1914)</f>
        <v>133.33333333333334</v>
      </c>
      <c r="Q1914" t="str">
        <f>LEFT(N1914,SEARCH("/",N1914,1)-1)</f>
        <v>theater</v>
      </c>
      <c r="R1914" t="str">
        <f>RIGHT(N1914,LEN(N1914)-SEARCH("/",N1914,1))</f>
        <v>plays</v>
      </c>
      <c r="S1914" s="14">
        <f>INT((((J1914/60)/60)/24)+DATE(1970,1,1))</f>
        <v>41953</v>
      </c>
      <c r="T1914" s="14">
        <f>INT((((I1914/60)/60)/24)+DATE(1970,1,1))</f>
        <v>41983</v>
      </c>
    </row>
    <row r="1915" spans="1:20" ht="45" x14ac:dyDescent="0.25">
      <c r="A1915">
        <v>3403</v>
      </c>
      <c r="B1915" s="3" t="s">
        <v>3402</v>
      </c>
      <c r="C1915" s="3" t="s">
        <v>7513</v>
      </c>
      <c r="D1915" s="6">
        <v>2000</v>
      </c>
      <c r="E1915" s="6">
        <v>2000</v>
      </c>
      <c r="F1915" t="s">
        <v>8219</v>
      </c>
      <c r="G1915" t="s">
        <v>8225</v>
      </c>
      <c r="H1915" t="s">
        <v>8247</v>
      </c>
      <c r="I1915">
        <v>1435230324</v>
      </c>
      <c r="J1915">
        <v>1432638324</v>
      </c>
      <c r="K1915" t="b">
        <v>0</v>
      </c>
      <c r="L1915">
        <v>17</v>
      </c>
      <c r="M1915" t="b">
        <v>1</v>
      </c>
      <c r="N1915" t="s">
        <v>8271</v>
      </c>
      <c r="O1915" s="9">
        <f>+E1915/D1915*100</f>
        <v>100</v>
      </c>
      <c r="P1915" s="11">
        <f>AVERAGE(E1915/L1915)</f>
        <v>117.64705882352941</v>
      </c>
      <c r="Q1915" t="str">
        <f>LEFT(N1915,SEARCH("/",N1915,1)-1)</f>
        <v>theater</v>
      </c>
      <c r="R1915" t="str">
        <f>RIGHT(N1915,LEN(N1915)-SEARCH("/",N1915,1))</f>
        <v>plays</v>
      </c>
      <c r="S1915" s="14">
        <f>INT((((J1915/60)/60)/24)+DATE(1970,1,1))</f>
        <v>42150</v>
      </c>
      <c r="T1915" s="14">
        <f>INT((((I1915/60)/60)/24)+DATE(1970,1,1))</f>
        <v>42180</v>
      </c>
    </row>
    <row r="1916" spans="1:20" ht="60" x14ac:dyDescent="0.25">
      <c r="A1916">
        <v>3770</v>
      </c>
      <c r="B1916" s="3" t="s">
        <v>3767</v>
      </c>
      <c r="C1916" s="3" t="s">
        <v>7880</v>
      </c>
      <c r="D1916" s="6">
        <v>2000</v>
      </c>
      <c r="E1916" s="6">
        <v>2000</v>
      </c>
      <c r="F1916" t="s">
        <v>8219</v>
      </c>
      <c r="G1916" t="s">
        <v>8225</v>
      </c>
      <c r="H1916" t="s">
        <v>8247</v>
      </c>
      <c r="I1916">
        <v>1434234010</v>
      </c>
      <c r="J1916">
        <v>1431642010</v>
      </c>
      <c r="K1916" t="b">
        <v>0</v>
      </c>
      <c r="L1916">
        <v>20</v>
      </c>
      <c r="M1916" t="b">
        <v>1</v>
      </c>
      <c r="N1916" t="s">
        <v>8305</v>
      </c>
      <c r="O1916" s="9">
        <f>+E1916/D1916*100</f>
        <v>100</v>
      </c>
      <c r="P1916" s="11">
        <f>AVERAGE(E1916/L1916)</f>
        <v>100</v>
      </c>
      <c r="Q1916" t="str">
        <f>LEFT(N1916,SEARCH("/",N1916,1)-1)</f>
        <v>theater</v>
      </c>
      <c r="R1916" t="str">
        <f>RIGHT(N1916,LEN(N1916)-SEARCH("/",N1916,1))</f>
        <v>musical</v>
      </c>
      <c r="S1916" s="14">
        <f>INT((((J1916/60)/60)/24)+DATE(1970,1,1))</f>
        <v>42138</v>
      </c>
      <c r="T1916" s="14">
        <f>INT((((I1916/60)/60)/24)+DATE(1970,1,1))</f>
        <v>42168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8271</v>
      </c>
      <c r="O1917" s="9">
        <f>+E1917/D1917*100</f>
        <v>100</v>
      </c>
      <c r="P1917" s="11">
        <f>AVERAGE(E1917/L1917)</f>
        <v>95.238095238095241</v>
      </c>
      <c r="Q1917" t="str">
        <f>LEFT(N1917,SEARCH("/",N1917,1)-1)</f>
        <v>theater</v>
      </c>
      <c r="R1917" t="str">
        <f>RIGHT(N1917,LEN(N1917)-SEARCH("/",N1917,1))</f>
        <v>plays</v>
      </c>
      <c r="S1917" s="14">
        <f>INT((((J1917/60)/60)/24)+DATE(1970,1,1))</f>
        <v>41839</v>
      </c>
      <c r="T1917" s="14">
        <f>INT((((I1917/60)/60)/24)+DATE(1970,1,1))</f>
        <v>41869</v>
      </c>
    </row>
    <row r="1918" spans="1:20" ht="60" x14ac:dyDescent="0.25">
      <c r="A1918">
        <v>3627</v>
      </c>
      <c r="B1918" s="3" t="s">
        <v>3625</v>
      </c>
      <c r="C1918" s="3" t="s">
        <v>7737</v>
      </c>
      <c r="D1918" s="6">
        <v>2000</v>
      </c>
      <c r="E1918" s="6">
        <v>2000</v>
      </c>
      <c r="F1918" t="s">
        <v>8219</v>
      </c>
      <c r="G1918" t="s">
        <v>8224</v>
      </c>
      <c r="H1918" t="s">
        <v>8246</v>
      </c>
      <c r="I1918">
        <v>1463803140</v>
      </c>
      <c r="J1918">
        <v>1459446487</v>
      </c>
      <c r="K1918" t="b">
        <v>0</v>
      </c>
      <c r="L1918">
        <v>29</v>
      </c>
      <c r="M1918" t="b">
        <v>1</v>
      </c>
      <c r="N1918" t="s">
        <v>8271</v>
      </c>
      <c r="O1918" s="9">
        <f>+E1918/D1918*100</f>
        <v>100</v>
      </c>
      <c r="P1918" s="11">
        <f>AVERAGE(E1918/L1918)</f>
        <v>68.965517241379317</v>
      </c>
      <c r="Q1918" t="str">
        <f>LEFT(N1918,SEARCH("/",N1918,1)-1)</f>
        <v>theater</v>
      </c>
      <c r="R1918" t="str">
        <f>RIGHT(N1918,LEN(N1918)-SEARCH("/",N1918,1))</f>
        <v>plays</v>
      </c>
      <c r="S1918" s="14">
        <f>INT((((J1918/60)/60)/24)+DATE(1970,1,1))</f>
        <v>42460</v>
      </c>
      <c r="T1918" s="14">
        <f>INT((((I1918/60)/60)/24)+DATE(1970,1,1))</f>
        <v>42511</v>
      </c>
    </row>
    <row r="1919" spans="1:20" ht="45" x14ac:dyDescent="0.25">
      <c r="A1919">
        <v>3445</v>
      </c>
      <c r="B1919" s="3" t="s">
        <v>3444</v>
      </c>
      <c r="C1919" s="3" t="s">
        <v>7555</v>
      </c>
      <c r="D1919" s="6">
        <v>2000</v>
      </c>
      <c r="E1919" s="6">
        <v>2000</v>
      </c>
      <c r="F1919" t="s">
        <v>8219</v>
      </c>
      <c r="G1919" t="s">
        <v>8225</v>
      </c>
      <c r="H1919" t="s">
        <v>8247</v>
      </c>
      <c r="I1919">
        <v>1445604236</v>
      </c>
      <c r="J1919">
        <v>1443185036</v>
      </c>
      <c r="K1919" t="b">
        <v>0</v>
      </c>
      <c r="L1919">
        <v>31</v>
      </c>
      <c r="M1919" t="b">
        <v>1</v>
      </c>
      <c r="N1919" t="s">
        <v>8271</v>
      </c>
      <c r="O1919" s="9">
        <f>+E1919/D1919*100</f>
        <v>100</v>
      </c>
      <c r="P1919" s="11">
        <f>AVERAGE(E1919/L1919)</f>
        <v>64.516129032258064</v>
      </c>
      <c r="Q1919" t="str">
        <f>LEFT(N1919,SEARCH("/",N1919,1)-1)</f>
        <v>theater</v>
      </c>
      <c r="R1919" t="str">
        <f>RIGHT(N1919,LEN(N1919)-SEARCH("/",N1919,1))</f>
        <v>plays</v>
      </c>
      <c r="S1919" s="14">
        <f>INT((((J1919/60)/60)/24)+DATE(1970,1,1))</f>
        <v>42272</v>
      </c>
      <c r="T1919" s="14">
        <f>INT((((I1919/60)/60)/24)+DATE(1970,1,1))</f>
        <v>42300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6">
        <v>2000</v>
      </c>
      <c r="F1920" t="s">
        <v>8219</v>
      </c>
      <c r="G1920" t="s">
        <v>8225</v>
      </c>
      <c r="H1920" t="s">
        <v>8247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8305</v>
      </c>
      <c r="O1920" s="9">
        <f>+E1920/D1920*100</f>
        <v>133.33333333333331</v>
      </c>
      <c r="P1920" s="11">
        <f>AVERAGE(E1920/L1920)</f>
        <v>36.363636363636367</v>
      </c>
      <c r="Q1920" t="str">
        <f>LEFT(N1920,SEARCH("/",N1920,1)-1)</f>
        <v>theater</v>
      </c>
      <c r="R1920" t="str">
        <f>RIGHT(N1920,LEN(N1920)-SEARCH("/",N1920,1))</f>
        <v>musical</v>
      </c>
      <c r="S1920" s="14">
        <f>INT((((J1920/60)/60)/24)+DATE(1970,1,1))</f>
        <v>41803</v>
      </c>
      <c r="T1920" s="14">
        <f>INT((((I1920/60)/60)/24)+DATE(1970,1,1))</f>
        <v>41833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9">
        <f>+E1921/D1921*100</f>
        <v>132.86666666666667</v>
      </c>
      <c r="P1921" s="11">
        <f>AVERAGE(E1921/L1921)</f>
        <v>27.301369863013697</v>
      </c>
      <c r="Q1921" t="str">
        <f>LEFT(N1921,SEARCH("/",N1921,1)-1)</f>
        <v>music</v>
      </c>
      <c r="R1921" t="str">
        <f>RIGHT(N1921,LEN(N1921)-SEARCH("/",N1921,1))</f>
        <v>electronic music</v>
      </c>
      <c r="S1921" s="14">
        <f>INT((((J1921/60)/60)/24)+DATE(1970,1,1))</f>
        <v>41312</v>
      </c>
      <c r="T1921" s="14">
        <f>INT((((I1921/60)/60)/24)+DATE(1970,1,1))</f>
        <v>41342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9">
        <f>+E1922/D1922*100</f>
        <v>39.76</v>
      </c>
      <c r="P1922" s="11">
        <f>AVERAGE(E1922/L1922)</f>
        <v>60.242424242424242</v>
      </c>
      <c r="Q1922" t="str">
        <f>LEFT(N1922,SEARCH("/",N1922,1)-1)</f>
        <v>photography</v>
      </c>
      <c r="R1922" t="str">
        <f>RIGHT(N1922,LEN(N1922)-SEARCH("/",N1922,1))</f>
        <v>photobooks</v>
      </c>
      <c r="S1922" s="14">
        <f>INT((((J1922/60)/60)/24)+DATE(1970,1,1))</f>
        <v>42003</v>
      </c>
      <c r="T1922" s="14">
        <f>INT((((I1922/60)/60)/24)+DATE(1970,1,1))</f>
        <v>42035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9">
        <f>+E1923/D1923*100</f>
        <v>6.6066666666666665</v>
      </c>
      <c r="P1923" s="11">
        <f>AVERAGE(E1923/L1923)</f>
        <v>82.583333333333329</v>
      </c>
      <c r="Q1923" t="str">
        <f>LEFT(N1923,SEARCH("/",N1923,1)-1)</f>
        <v>music</v>
      </c>
      <c r="R1923" t="str">
        <f>RIGHT(N1923,LEN(N1923)-SEARCH("/",N1923,1))</f>
        <v>jazz</v>
      </c>
      <c r="S1923" s="14">
        <f>INT((((J1923/60)/60)/24)+DATE(1970,1,1))</f>
        <v>41004</v>
      </c>
      <c r="T1923" s="14">
        <f>INT((((I1923/60)/60)/24)+DATE(1970,1,1))</f>
        <v>41034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9">
        <f>+E1924/D1924*100</f>
        <v>131.184</v>
      </c>
      <c r="P1924" s="11">
        <f>AVERAGE(E1924/L1924)</f>
        <v>26.591351351351353</v>
      </c>
      <c r="Q1924" t="str">
        <f>LEFT(N1924,SEARCH("/",N1924,1)-1)</f>
        <v>technology</v>
      </c>
      <c r="R1924" t="str">
        <f>RIGHT(N1924,LEN(N1924)-SEARCH("/",N1924,1))</f>
        <v>space exploration</v>
      </c>
      <c r="S1924" s="14">
        <f>INT((((J1924/60)/60)/24)+DATE(1970,1,1))</f>
        <v>42689</v>
      </c>
      <c r="T1924" s="14">
        <f>INT((((I1924/60)/60)/24)+DATE(1970,1,1))</f>
        <v>42734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9">
        <f>+E1925/D1925*100</f>
        <v>7.8680000000000003</v>
      </c>
      <c r="P1925" s="11">
        <f>AVERAGE(E1925/L1925)</f>
        <v>115.70588235294117</v>
      </c>
      <c r="Q1925" t="str">
        <f>LEFT(N1925,SEARCH("/",N1925,1)-1)</f>
        <v>music</v>
      </c>
      <c r="R1925" t="str">
        <f>RIGHT(N1925,LEN(N1925)-SEARCH("/",N1925,1))</f>
        <v>faith</v>
      </c>
      <c r="S1925" s="14">
        <f>INT((((J1925/60)/60)/24)+DATE(1970,1,1))</f>
        <v>42095</v>
      </c>
      <c r="T1925" s="14">
        <f>INT((((I1925/60)/60)/24)+DATE(1970,1,1))</f>
        <v>42125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9">
        <f>+E1926/D1926*100</f>
        <v>111.71428571428572</v>
      </c>
      <c r="P1926" s="11">
        <f>AVERAGE(E1926/L1926)</f>
        <v>65.166666666666671</v>
      </c>
      <c r="Q1926" t="str">
        <f>LEFT(N1926,SEARCH("/",N1926,1)-1)</f>
        <v>theater</v>
      </c>
      <c r="R1926" t="str">
        <f>RIGHT(N1926,LEN(N1926)-SEARCH("/",N1926,1))</f>
        <v>plays</v>
      </c>
      <c r="S1926" s="14">
        <f>INT((((J1926/60)/60)/24)+DATE(1970,1,1))</f>
        <v>42524</v>
      </c>
      <c r="T1926" s="14">
        <f>INT((((I1926/60)/60)/24)+DATE(1970,1,1))</f>
        <v>42544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9">
        <f>+E1927/D1927*100</f>
        <v>130</v>
      </c>
      <c r="P1927" s="11">
        <f>AVERAGE(E1927/L1927)</f>
        <v>38.235294117647058</v>
      </c>
      <c r="Q1927" t="str">
        <f>LEFT(N1927,SEARCH("/",N1927,1)-1)</f>
        <v>theater</v>
      </c>
      <c r="R1927" t="str">
        <f>RIGHT(N1927,LEN(N1927)-SEARCH("/",N1927,1))</f>
        <v>plays</v>
      </c>
      <c r="S1927" s="14">
        <f>INT((((J1927/60)/60)/24)+DATE(1970,1,1))</f>
        <v>41915</v>
      </c>
      <c r="T1927" s="14">
        <f>INT((((I1927/60)/60)/24)+DATE(1970,1,1))</f>
        <v>41945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9">
        <f>+E1928/D1928*100</f>
        <v>107.83333333333334</v>
      </c>
      <c r="P1928" s="11">
        <f>AVERAGE(E1928/L1928)</f>
        <v>60.65625</v>
      </c>
      <c r="Q1928" t="str">
        <f>LEFT(N1928,SEARCH("/",N1928,1)-1)</f>
        <v>music</v>
      </c>
      <c r="R1928" t="str">
        <f>RIGHT(N1928,LEN(N1928)-SEARCH("/",N1928,1))</f>
        <v>rock</v>
      </c>
      <c r="S1928" s="14">
        <f>INT((((J1928/60)/60)/24)+DATE(1970,1,1))</f>
        <v>41325</v>
      </c>
      <c r="T1928" s="14">
        <f>INT((((I1928/60)/60)/24)+DATE(1970,1,1))</f>
        <v>41355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9">
        <f>+E1929/D1929*100</f>
        <v>155.20000000000002</v>
      </c>
      <c r="P1929" s="11">
        <f>AVERAGE(E1929/L1929)</f>
        <v>102.10526315789474</v>
      </c>
      <c r="Q1929" t="str">
        <f>LEFT(N1929,SEARCH("/",N1929,1)-1)</f>
        <v>film &amp; video</v>
      </c>
      <c r="R1929" t="str">
        <f>RIGHT(N1929,LEN(N1929)-SEARCH("/",N1929,1))</f>
        <v>television</v>
      </c>
      <c r="S1929" s="14">
        <f>INT((((J1929/60)/60)/24)+DATE(1970,1,1))</f>
        <v>41828</v>
      </c>
      <c r="T1929" s="14">
        <f>INT((((I1929/60)/60)/24)+DATE(1970,1,1))</f>
        <v>41868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9">
        <f>+E1930/D1930*100</f>
        <v>3.8739999999999997</v>
      </c>
      <c r="P1930" s="11">
        <f>AVERAGE(E1930/L1930)</f>
        <v>48.424999999999997</v>
      </c>
      <c r="Q1930" t="str">
        <f>LEFT(N1930,SEARCH("/",N1930,1)-1)</f>
        <v>music</v>
      </c>
      <c r="R1930" t="str">
        <f>RIGHT(N1930,LEN(N1930)-SEARCH("/",N1930,1))</f>
        <v>world music</v>
      </c>
      <c r="S1930" s="14">
        <f>INT((((J1930/60)/60)/24)+DATE(1970,1,1))</f>
        <v>41715</v>
      </c>
      <c r="T1930" s="14">
        <f>INT((((I1930/60)/60)/24)+DATE(1970,1,1))</f>
        <v>41750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8292</v>
      </c>
      <c r="O1931" s="9">
        <f>+E1931/D1931*100</f>
        <v>112.94117647058823</v>
      </c>
      <c r="P1931" s="11">
        <f>AVERAGE(E1931/L1931)</f>
        <v>39.183673469387756</v>
      </c>
      <c r="Q1931" t="str">
        <f>LEFT(N1931,SEARCH("/",N1931,1)-1)</f>
        <v>music</v>
      </c>
      <c r="R1931" t="str">
        <f>RIGHT(N1931,LEN(N1931)-SEARCH("/",N1931,1))</f>
        <v>pop</v>
      </c>
      <c r="S1931" s="14">
        <f>INT((((J1931/60)/60)/24)+DATE(1970,1,1))</f>
        <v>41034</v>
      </c>
      <c r="T1931" s="14">
        <f>INT((((I1931/60)/60)/24)+DATE(1970,1,1))</f>
        <v>41064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8303</v>
      </c>
      <c r="O1932" s="9">
        <f>+E1932/D1932*100</f>
        <v>128</v>
      </c>
      <c r="P1932" s="11">
        <f>AVERAGE(E1932/L1932)</f>
        <v>51.891891891891895</v>
      </c>
      <c r="Q1932" t="str">
        <f>LEFT(N1932,SEARCH("/",N1932,1)-1)</f>
        <v>theater</v>
      </c>
      <c r="R1932" t="str">
        <f>RIGHT(N1932,LEN(N1932)-SEARCH("/",N1932,1))</f>
        <v>spaces</v>
      </c>
      <c r="S1932" s="14">
        <f>INT((((J1932/60)/60)/24)+DATE(1970,1,1))</f>
        <v>42253</v>
      </c>
      <c r="T1932" s="14">
        <f>INT((((I1932/60)/60)/24)+DATE(1970,1,1))</f>
        <v>42283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9">
        <f>+E1933/D1933*100</f>
        <v>127.86666666666666</v>
      </c>
      <c r="P1933" s="11">
        <f>AVERAGE(E1933/L1933)</f>
        <v>34.25</v>
      </c>
      <c r="Q1933" t="str">
        <f>LEFT(N1933,SEARCH("/",N1933,1)-1)</f>
        <v>theater</v>
      </c>
      <c r="R1933" t="str">
        <f>RIGHT(N1933,LEN(N1933)-SEARCH("/",N1933,1))</f>
        <v>plays</v>
      </c>
      <c r="S1933" s="14">
        <f>INT((((J1933/60)/60)/24)+DATE(1970,1,1))</f>
        <v>41781</v>
      </c>
      <c r="T1933" s="14">
        <f>INT((((I1933/60)/60)/24)+DATE(1970,1,1))</f>
        <v>41811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9">
        <f>+E1934/D1934*100</f>
        <v>127.53666666666665</v>
      </c>
      <c r="P1934" s="11">
        <f>AVERAGE(E1934/L1934)</f>
        <v>45.548809523809524</v>
      </c>
      <c r="Q1934" t="str">
        <f>LEFT(N1934,SEARCH("/",N1934,1)-1)</f>
        <v>music</v>
      </c>
      <c r="R1934" t="str">
        <f>RIGHT(N1934,LEN(N1934)-SEARCH("/",N1934,1))</f>
        <v>indie rock</v>
      </c>
      <c r="S1934" s="14">
        <f>INT((((J1934/60)/60)/24)+DATE(1970,1,1))</f>
        <v>41036</v>
      </c>
      <c r="T1934" s="14">
        <f>INT((((I1934/60)/60)/24)+DATE(1970,1,1))</f>
        <v>41066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9">
        <f>+E1935/D1935*100</f>
        <v>9.5500000000000007</v>
      </c>
      <c r="P1935" s="11">
        <f>AVERAGE(E1935/L1935)</f>
        <v>73.461538461538467</v>
      </c>
      <c r="Q1935" t="str">
        <f>LEFT(N1935,SEARCH("/",N1935,1)-1)</f>
        <v>film &amp; video</v>
      </c>
      <c r="R1935" t="str">
        <f>RIGHT(N1935,LEN(N1935)-SEARCH("/",N1935,1))</f>
        <v>animation</v>
      </c>
      <c r="S1935" s="14">
        <f>INT((((J1935/60)/60)/24)+DATE(1970,1,1))</f>
        <v>40043</v>
      </c>
      <c r="T1935" s="14">
        <f>INT((((I1935/60)/60)/24)+DATE(1970,1,1))</f>
        <v>40098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9">
        <f>+E1936/D1936*100</f>
        <v>19.079999999999998</v>
      </c>
      <c r="P1936" s="11">
        <f>AVERAGE(E1936/L1936)</f>
        <v>381.6</v>
      </c>
      <c r="Q1936" t="str">
        <f>LEFT(N1936,SEARCH("/",N1936,1)-1)</f>
        <v>theater</v>
      </c>
      <c r="R1936" t="str">
        <f>RIGHT(N1936,LEN(N1936)-SEARCH("/",N1936,1))</f>
        <v>plays</v>
      </c>
      <c r="S1936" s="14">
        <f>INT((((J1936/60)/60)/24)+DATE(1970,1,1))</f>
        <v>42370</v>
      </c>
      <c r="T1936" s="14">
        <f>INT((((I1936/60)/60)/24)+DATE(1970,1,1))</f>
        <v>42406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9">
        <f>+E1937/D1937*100</f>
        <v>7.5880000000000001</v>
      </c>
      <c r="P1937" s="11">
        <f>AVERAGE(E1937/L1937)</f>
        <v>65.41379310344827</v>
      </c>
      <c r="Q1937" t="str">
        <f>LEFT(N1937,SEARCH("/",N1937,1)-1)</f>
        <v>technology</v>
      </c>
      <c r="R1937" t="str">
        <f>RIGHT(N1937,LEN(N1937)-SEARCH("/",N1937,1))</f>
        <v>makerspaces</v>
      </c>
      <c r="S1937" s="14">
        <f>INT((((J1937/60)/60)/24)+DATE(1970,1,1))</f>
        <v>41923</v>
      </c>
      <c r="T1937" s="14">
        <f>INT((((I1937/60)/60)/24)+DATE(1970,1,1))</f>
        <v>41953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9">
        <f>+E1938/D1938*100</f>
        <v>6.293333333333333</v>
      </c>
      <c r="P1938" s="11">
        <f>AVERAGE(E1938/L1938)</f>
        <v>82.086956521739125</v>
      </c>
      <c r="Q1938" t="str">
        <f>LEFT(N1938,SEARCH("/",N1938,1)-1)</f>
        <v>technology</v>
      </c>
      <c r="R1938" t="str">
        <f>RIGHT(N1938,LEN(N1938)-SEARCH("/",N1938,1))</f>
        <v>wearables</v>
      </c>
      <c r="S1938" s="14">
        <f>INT((((J1938/60)/60)/24)+DATE(1970,1,1))</f>
        <v>42339</v>
      </c>
      <c r="T1938" s="14">
        <f>INT((((I1938/60)/60)/24)+DATE(1970,1,1))</f>
        <v>42369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9">
        <f>+E1939/D1939*100</f>
        <v>188.39999999999998</v>
      </c>
      <c r="P1939" s="11">
        <f>AVERAGE(E1939/L1939)</f>
        <v>35.547169811320757</v>
      </c>
      <c r="Q1939" t="str">
        <f>LEFT(N1939,SEARCH("/",N1939,1)-1)</f>
        <v>technology</v>
      </c>
      <c r="R1939" t="str">
        <f>RIGHT(N1939,LEN(N1939)-SEARCH("/",N1939,1))</f>
        <v>space exploration</v>
      </c>
      <c r="S1939" s="14">
        <f>INT((((J1939/60)/60)/24)+DATE(1970,1,1))</f>
        <v>42273</v>
      </c>
      <c r="T1939" s="14">
        <f>INT((((I1939/60)/60)/24)+DATE(1970,1,1))</f>
        <v>42300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9">
        <f>+E1940/D1940*100</f>
        <v>156.97</v>
      </c>
      <c r="P1940" s="11">
        <f>AVERAGE(E1940/L1940)</f>
        <v>37.672800000000002</v>
      </c>
      <c r="Q1940" t="str">
        <f>LEFT(N1940,SEARCH("/",N1940,1)-1)</f>
        <v>music</v>
      </c>
      <c r="R1940" t="str">
        <f>RIGHT(N1940,LEN(N1940)-SEARCH("/",N1940,1))</f>
        <v>indie rock</v>
      </c>
      <c r="S1940" s="14">
        <f>INT((((J1940/60)/60)/24)+DATE(1970,1,1))</f>
        <v>41037</v>
      </c>
      <c r="T1940" s="14">
        <f>INT((((I1940/60)/60)/24)+DATE(1970,1,1))</f>
        <v>41067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9">
        <f>+E1941/D1941*100</f>
        <v>125.13333333333334</v>
      </c>
      <c r="P1941" s="11">
        <f>AVERAGE(E1941/L1941)</f>
        <v>23.172839506172838</v>
      </c>
      <c r="Q1941" t="str">
        <f>LEFT(N1941,SEARCH("/",N1941,1)-1)</f>
        <v>publishing</v>
      </c>
      <c r="R1941" t="str">
        <f>RIGHT(N1941,LEN(N1941)-SEARCH("/",N1941,1))</f>
        <v>radio &amp; podcasts</v>
      </c>
      <c r="S1941" s="14">
        <f>INT((((J1941/60)/60)/24)+DATE(1970,1,1))</f>
        <v>41250</v>
      </c>
      <c r="T1941" s="14">
        <f>INT((((I1941/60)/60)/24)+DATE(1970,1,1))</f>
        <v>41271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9">
        <f>+E1942/D1942*100</f>
        <v>6.2566666666666677</v>
      </c>
      <c r="P1942" s="11">
        <f>AVERAGE(E1942/L1942)</f>
        <v>98.78947368421052</v>
      </c>
      <c r="Q1942" t="str">
        <f>LEFT(N1942,SEARCH("/",N1942,1)-1)</f>
        <v>photography</v>
      </c>
      <c r="R1942" t="str">
        <f>RIGHT(N1942,LEN(N1942)-SEARCH("/",N1942,1))</f>
        <v>photobooks</v>
      </c>
      <c r="S1942" s="14">
        <f>INT((((J1942/60)/60)/24)+DATE(1970,1,1))</f>
        <v>41978</v>
      </c>
      <c r="T1942" s="14">
        <f>INT((((I1942/60)/60)/24)+DATE(1970,1,1))</f>
        <v>42023</v>
      </c>
    </row>
    <row r="1943" spans="1:20" ht="45" x14ac:dyDescent="0.25">
      <c r="A1943">
        <v>1289</v>
      </c>
      <c r="B1943" s="3" t="s">
        <v>1290</v>
      </c>
      <c r="C1943" s="3" t="s">
        <v>5399</v>
      </c>
      <c r="D1943" s="6">
        <v>1500</v>
      </c>
      <c r="E1943" s="6">
        <v>1876</v>
      </c>
      <c r="F1943" t="s">
        <v>8219</v>
      </c>
      <c r="G1943" t="s">
        <v>8224</v>
      </c>
      <c r="H1943" t="s">
        <v>8246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8271</v>
      </c>
      <c r="O1943" s="9">
        <f>+E1943/D1943*100</f>
        <v>125.06666666666666</v>
      </c>
      <c r="P1943" s="11">
        <f>AVERAGE(E1943/L1943)</f>
        <v>36.07692307692308</v>
      </c>
      <c r="Q1943" t="str">
        <f>LEFT(N1943,SEARCH("/",N1943,1)-1)</f>
        <v>theater</v>
      </c>
      <c r="R1943" t="str">
        <f>RIGHT(N1943,LEN(N1943)-SEARCH("/",N1943,1))</f>
        <v>plays</v>
      </c>
      <c r="S1943" s="14">
        <f>INT((((J1943/60)/60)/24)+DATE(1970,1,1))</f>
        <v>42709</v>
      </c>
      <c r="T1943" s="14">
        <f>INT((((I1943/60)/60)/24)+DATE(1970,1,1))</f>
        <v>42739</v>
      </c>
    </row>
    <row r="1944" spans="1:20" ht="45" x14ac:dyDescent="0.25">
      <c r="A1944">
        <v>438</v>
      </c>
      <c r="B1944" s="3" t="s">
        <v>439</v>
      </c>
      <c r="C1944" s="3" t="s">
        <v>4548</v>
      </c>
      <c r="D1944" s="6">
        <v>20000</v>
      </c>
      <c r="E1944" s="6">
        <v>1876</v>
      </c>
      <c r="F1944" t="s">
        <v>8221</v>
      </c>
      <c r="G1944" t="s">
        <v>8224</v>
      </c>
      <c r="H1944" t="s">
        <v>8246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8270</v>
      </c>
      <c r="O1944" s="9">
        <f>+E1944/D1944*100</f>
        <v>9.379999999999999</v>
      </c>
      <c r="P1944" s="11">
        <f>AVERAGE(E1944/L1944)</f>
        <v>170.54545454545453</v>
      </c>
      <c r="Q1944" t="str">
        <f>LEFT(N1944,SEARCH("/",N1944,1)-1)</f>
        <v>film &amp; video</v>
      </c>
      <c r="R1944" t="str">
        <f>RIGHT(N1944,LEN(N1944)-SEARCH("/",N1944,1))</f>
        <v>animation</v>
      </c>
      <c r="S1944" s="14">
        <f>INT((((J1944/60)/60)/24)+DATE(1970,1,1))</f>
        <v>42296</v>
      </c>
      <c r="T1944" s="14">
        <f>INT((((I1944/60)/60)/24)+DATE(1970,1,1))</f>
        <v>42326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9">
        <f>+E1945/D1945*100</f>
        <v>187.3</v>
      </c>
      <c r="P1945" s="11">
        <f>AVERAGE(E1945/L1945)</f>
        <v>37.46</v>
      </c>
      <c r="Q1945" t="str">
        <f>LEFT(N1945,SEARCH("/",N1945,1)-1)</f>
        <v>technology</v>
      </c>
      <c r="R1945" t="str">
        <f>RIGHT(N1945,LEN(N1945)-SEARCH("/",N1945,1))</f>
        <v>space exploration</v>
      </c>
      <c r="S1945" s="14">
        <f>INT((((J1945/60)/60)/24)+DATE(1970,1,1))</f>
        <v>42636</v>
      </c>
      <c r="T1945" s="14">
        <f>INT((((I1945/60)/60)/24)+DATE(1970,1,1))</f>
        <v>42659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9">
        <f>+E1946/D1946*100</f>
        <v>187.09899999999999</v>
      </c>
      <c r="P1946" s="11">
        <f>AVERAGE(E1946/L1946)</f>
        <v>20.118172043010752</v>
      </c>
      <c r="Q1946" t="str">
        <f>LEFT(N1946,SEARCH("/",N1946,1)-1)</f>
        <v>theater</v>
      </c>
      <c r="R1946" t="str">
        <f>RIGHT(N1946,LEN(N1946)-SEARCH("/",N1946,1))</f>
        <v>plays</v>
      </c>
      <c r="S1946" s="14">
        <f>INT((((J1946/60)/60)/24)+DATE(1970,1,1))</f>
        <v>42313</v>
      </c>
      <c r="T1946" s="14">
        <f>INT((((I1946/60)/60)/24)+DATE(1970,1,1))</f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9">
        <f>+E1947/D1947*100</f>
        <v>110.00000000000001</v>
      </c>
      <c r="P1947" s="11">
        <f>AVERAGE(E1947/L1947)</f>
        <v>35.96153846153846</v>
      </c>
      <c r="Q1947" t="str">
        <f>LEFT(N1947,SEARCH("/",N1947,1)-1)</f>
        <v>theater</v>
      </c>
      <c r="R1947" t="str">
        <f>RIGHT(N1947,LEN(N1947)-SEARCH("/",N1947,1))</f>
        <v>plays</v>
      </c>
      <c r="S1947" s="14">
        <f>INT((((J1947/60)/60)/24)+DATE(1970,1,1))</f>
        <v>42256</v>
      </c>
      <c r="T1947" s="14">
        <f>INT((((I1947/60)/60)/24)+DATE(1970,1,1))</f>
        <v>42283</v>
      </c>
    </row>
    <row r="1948" spans="1:20" ht="60" x14ac:dyDescent="0.25">
      <c r="A1948">
        <v>3030</v>
      </c>
      <c r="B1948" s="3" t="s">
        <v>3030</v>
      </c>
      <c r="C1948" s="3" t="s">
        <v>7140</v>
      </c>
      <c r="D1948" s="6">
        <v>1750</v>
      </c>
      <c r="E1948" s="6">
        <v>1867</v>
      </c>
      <c r="F1948" t="s">
        <v>8219</v>
      </c>
      <c r="G1948" t="s">
        <v>8224</v>
      </c>
      <c r="H1948" t="s">
        <v>8246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8303</v>
      </c>
      <c r="O1948" s="9">
        <f>+E1948/D1948*100</f>
        <v>106.6857142857143</v>
      </c>
      <c r="P1948" s="11">
        <f>AVERAGE(E1948/L1948)</f>
        <v>45.536585365853661</v>
      </c>
      <c r="Q1948" t="str">
        <f>LEFT(N1948,SEARCH("/",N1948,1)-1)</f>
        <v>theater</v>
      </c>
      <c r="R1948" t="str">
        <f>RIGHT(N1948,LEN(N1948)-SEARCH("/",N1948,1))</f>
        <v>spaces</v>
      </c>
      <c r="S1948" s="14">
        <f>INT((((J1948/60)/60)/24)+DATE(1970,1,1))</f>
        <v>42233</v>
      </c>
      <c r="T1948" s="14">
        <f>INT((((I1948/60)/60)/24)+DATE(1970,1,1))</f>
        <v>42263</v>
      </c>
    </row>
    <row r="1949" spans="1:20" ht="30" x14ac:dyDescent="0.25">
      <c r="A1949">
        <v>128</v>
      </c>
      <c r="B1949" s="3" t="s">
        <v>130</v>
      </c>
      <c r="C1949" s="3" t="s">
        <v>4239</v>
      </c>
      <c r="D1949" s="6">
        <v>100000</v>
      </c>
      <c r="E1949" s="6">
        <v>1867</v>
      </c>
      <c r="F1949" t="s">
        <v>8220</v>
      </c>
      <c r="G1949" t="s">
        <v>8224</v>
      </c>
      <c r="H1949" t="s">
        <v>8246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8267</v>
      </c>
      <c r="O1949" s="9">
        <f>+E1949/D1949*100</f>
        <v>1.867</v>
      </c>
      <c r="P1949" s="11">
        <f>AVERAGE(E1949/L1949)</f>
        <v>311.16666666666669</v>
      </c>
      <c r="Q1949" t="str">
        <f>LEFT(N1949,SEARCH("/",N1949,1)-1)</f>
        <v>film &amp; video</v>
      </c>
      <c r="R1949" t="str">
        <f>RIGHT(N1949,LEN(N1949)-SEARCH("/",N1949,1))</f>
        <v>science fiction</v>
      </c>
      <c r="S1949" s="14">
        <f>INT((((J1949/60)/60)/24)+DATE(1970,1,1))</f>
        <v>42628</v>
      </c>
      <c r="T1949" s="14">
        <f>INT((((I1949/60)/60)/24)+DATE(1970,1,1))</f>
        <v>42663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9">
        <f>+E1950/D1950*100</f>
        <v>18.64</v>
      </c>
      <c r="P1950" s="11">
        <f>AVERAGE(E1950/L1950)</f>
        <v>155.33333333333334</v>
      </c>
      <c r="Q1950" t="str">
        <f>LEFT(N1950,SEARCH("/",N1950,1)-1)</f>
        <v>technology</v>
      </c>
      <c r="R1950" t="str">
        <f>RIGHT(N1950,LEN(N1950)-SEARCH("/",N1950,1))</f>
        <v>wearables</v>
      </c>
      <c r="S1950" s="14">
        <f>INT((((J1950/60)/60)/24)+DATE(1970,1,1))</f>
        <v>42688</v>
      </c>
      <c r="T1950" s="14">
        <f>INT((((I1950/60)/60)/24)+DATE(1970,1,1))</f>
        <v>42748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9">
        <f>+E1951/D1951*100</f>
        <v>9.31</v>
      </c>
      <c r="P1951" s="11">
        <f>AVERAGE(E1951/L1951)</f>
        <v>60.064516129032256</v>
      </c>
      <c r="Q1951" t="str">
        <f>LEFT(N1951,SEARCH("/",N1951,1)-1)</f>
        <v>theater</v>
      </c>
      <c r="R1951" t="str">
        <f>RIGHT(N1951,LEN(N1951)-SEARCH("/",N1951,1))</f>
        <v>plays</v>
      </c>
      <c r="S1951" s="14">
        <f>INT((((J1951/60)/60)/24)+DATE(1970,1,1))</f>
        <v>42205</v>
      </c>
      <c r="T1951" s="14">
        <f>INT((((I1951/60)/60)/24)+DATE(1970,1,1))</f>
        <v>42235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8276</v>
      </c>
      <c r="O1952" s="9">
        <f>+E1952/D1952*100</f>
        <v>109.41176470588236</v>
      </c>
      <c r="P1952" s="11">
        <f>AVERAGE(E1952/L1952)</f>
        <v>132.85714285714286</v>
      </c>
      <c r="Q1952" t="str">
        <f>LEFT(N1952,SEARCH("/",N1952,1)-1)</f>
        <v>music</v>
      </c>
      <c r="R1952" t="str">
        <f>RIGHT(N1952,LEN(N1952)-SEARCH("/",N1952,1))</f>
        <v>rock</v>
      </c>
      <c r="S1952" s="14">
        <f>INT((((J1952/60)/60)/24)+DATE(1970,1,1))</f>
        <v>41277</v>
      </c>
      <c r="T1952" s="14">
        <f>INT((((I1952/60)/60)/24)+DATE(1970,1,1))</f>
        <v>41295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8271</v>
      </c>
      <c r="O1953" s="9">
        <f>+E1953/D1953*100</f>
        <v>186</v>
      </c>
      <c r="P1953" s="11">
        <f>AVERAGE(E1953/L1953)</f>
        <v>80.869565217391298</v>
      </c>
      <c r="Q1953" t="str">
        <f>LEFT(N1953,SEARCH("/",N1953,1)-1)</f>
        <v>theater</v>
      </c>
      <c r="R1953" t="str">
        <f>RIGHT(N1953,LEN(N1953)-SEARCH("/",N1953,1))</f>
        <v>plays</v>
      </c>
      <c r="S1953" s="14">
        <f>INT((((J1953/60)/60)/24)+DATE(1970,1,1))</f>
        <v>42552</v>
      </c>
      <c r="T1953" s="14">
        <f>INT((((I1953/60)/60)/24)+DATE(1970,1,1))</f>
        <v>42573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9">
        <f>+E1954/D1954*100</f>
        <v>185.5</v>
      </c>
      <c r="P1954" s="11">
        <f>AVERAGE(E1954/L1954)</f>
        <v>41.222222222222221</v>
      </c>
      <c r="Q1954" t="str">
        <f>LEFT(N1954,SEARCH("/",N1954,1)-1)</f>
        <v>theater</v>
      </c>
      <c r="R1954" t="str">
        <f>RIGHT(N1954,LEN(N1954)-SEARCH("/",N1954,1))</f>
        <v>plays</v>
      </c>
      <c r="S1954" s="14">
        <f>INT((((J1954/60)/60)/24)+DATE(1970,1,1))</f>
        <v>41861</v>
      </c>
      <c r="T1954" s="14">
        <f>INT((((I1954/60)/60)/24)+DATE(1970,1,1))</f>
        <v>41891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9">
        <f>+E1955/D1955*100</f>
        <v>306.83333333333331</v>
      </c>
      <c r="P1955" s="11">
        <f>AVERAGE(E1955/L1955)</f>
        <v>61.366666666666667</v>
      </c>
      <c r="Q1955" t="str">
        <f>LEFT(N1955,SEARCH("/",N1955,1)-1)</f>
        <v>music</v>
      </c>
      <c r="R1955" t="str">
        <f>RIGHT(N1955,LEN(N1955)-SEARCH("/",N1955,1))</f>
        <v>rock</v>
      </c>
      <c r="S1955" s="14">
        <f>INT((((J1955/60)/60)/24)+DATE(1970,1,1))</f>
        <v>40926</v>
      </c>
      <c r="T1955" s="14">
        <f>INT((((I1955/60)/60)/24)+DATE(1970,1,1))</f>
        <v>40986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9">
        <f>+E1956/D1956*100</f>
        <v>117.07484768810599</v>
      </c>
      <c r="P1956" s="11">
        <f>AVERAGE(E1956/L1956)</f>
        <v>44.853658536585364</v>
      </c>
      <c r="Q1956" t="str">
        <f>LEFT(N1956,SEARCH("/",N1956,1)-1)</f>
        <v>technology</v>
      </c>
      <c r="R1956" t="str">
        <f>RIGHT(N1956,LEN(N1956)-SEARCH("/",N1956,1))</f>
        <v>hardware</v>
      </c>
      <c r="S1956" s="14">
        <f>INT((((J1956/60)/60)/24)+DATE(1970,1,1))</f>
        <v>40761</v>
      </c>
      <c r="T1956" s="14">
        <f>INT((((I1956/60)/60)/24)+DATE(1970,1,1))</f>
        <v>40805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9">
        <f>+E1957/D1957*100</f>
        <v>141.15384615384616</v>
      </c>
      <c r="P1957" s="11">
        <f>AVERAGE(E1957/L1957)</f>
        <v>67.962962962962962</v>
      </c>
      <c r="Q1957" t="str">
        <f>LEFT(N1957,SEARCH("/",N1957,1)-1)</f>
        <v>theater</v>
      </c>
      <c r="R1957" t="str">
        <f>RIGHT(N1957,LEN(N1957)-SEARCH("/",N1957,1))</f>
        <v>plays</v>
      </c>
      <c r="S1957" s="14">
        <f>INT((((J1957/60)/60)/24)+DATE(1970,1,1))</f>
        <v>42072</v>
      </c>
      <c r="T1957" s="14">
        <f>INT((((I1957/60)/60)/24)+DATE(1970,1,1))</f>
        <v>42097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9">
        <f>+E1958/D1958*100</f>
        <v>122.06666666666666</v>
      </c>
      <c r="P1958" s="11">
        <f>AVERAGE(E1958/L1958)</f>
        <v>73.239999999999995</v>
      </c>
      <c r="Q1958" t="str">
        <f>LEFT(N1958,SEARCH("/",N1958,1)-1)</f>
        <v>theater</v>
      </c>
      <c r="R1958" t="str">
        <f>RIGHT(N1958,LEN(N1958)-SEARCH("/",N1958,1))</f>
        <v>plays</v>
      </c>
      <c r="S1958" s="14">
        <f>INT((((J1958/60)/60)/24)+DATE(1970,1,1))</f>
        <v>41912</v>
      </c>
      <c r="T1958" s="14">
        <f>INT((((I1958/60)/60)/24)+DATE(1970,1,1))</f>
        <v>41942</v>
      </c>
    </row>
    <row r="1959" spans="1:20" ht="60" x14ac:dyDescent="0.25">
      <c r="A1959">
        <v>3270</v>
      </c>
      <c r="B1959" s="3" t="s">
        <v>3270</v>
      </c>
      <c r="C1959" s="3" t="s">
        <v>7380</v>
      </c>
      <c r="D1959" s="6">
        <v>1800</v>
      </c>
      <c r="E1959" s="6">
        <v>1830</v>
      </c>
      <c r="F1959" t="s">
        <v>8219</v>
      </c>
      <c r="G1959" t="s">
        <v>8225</v>
      </c>
      <c r="H1959" t="s">
        <v>8247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8271</v>
      </c>
      <c r="O1959" s="9">
        <f>+E1959/D1959*100</f>
        <v>101.66666666666666</v>
      </c>
      <c r="P1959" s="11">
        <f>AVERAGE(E1959/L1959)</f>
        <v>61</v>
      </c>
      <c r="Q1959" t="str">
        <f>LEFT(N1959,SEARCH("/",N1959,1)-1)</f>
        <v>theater</v>
      </c>
      <c r="R1959" t="str">
        <f>RIGHT(N1959,LEN(N1959)-SEARCH("/",N1959,1))</f>
        <v>plays</v>
      </c>
      <c r="S1959" s="14">
        <f>INT((((J1959/60)/60)/24)+DATE(1970,1,1))</f>
        <v>42167</v>
      </c>
      <c r="T1959" s="14">
        <f>INT((((I1959/60)/60)/24)+DATE(1970,1,1))</f>
        <v>42197</v>
      </c>
    </row>
    <row r="1960" spans="1:20" ht="60" x14ac:dyDescent="0.25">
      <c r="A1960">
        <v>481</v>
      </c>
      <c r="B1960" s="3" t="s">
        <v>482</v>
      </c>
      <c r="C1960" s="3" t="s">
        <v>4591</v>
      </c>
      <c r="D1960" s="6">
        <v>30000</v>
      </c>
      <c r="E1960" s="6">
        <v>1830</v>
      </c>
      <c r="F1960" t="s">
        <v>8221</v>
      </c>
      <c r="G1960" t="s">
        <v>8224</v>
      </c>
      <c r="H1960" t="s">
        <v>8246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8270</v>
      </c>
      <c r="O1960" s="9">
        <f>+E1960/D1960*100</f>
        <v>6.1</v>
      </c>
      <c r="P1960" s="11">
        <f>AVERAGE(E1960/L1960)</f>
        <v>87.142857142857139</v>
      </c>
      <c r="Q1960" t="str">
        <f>LEFT(N1960,SEARCH("/",N1960,1)-1)</f>
        <v>film &amp; video</v>
      </c>
      <c r="R1960" t="str">
        <f>RIGHT(N1960,LEN(N1960)-SEARCH("/",N1960,1))</f>
        <v>animation</v>
      </c>
      <c r="S1960" s="14">
        <f>INT((((J1960/60)/60)/24)+DATE(1970,1,1))</f>
        <v>41162</v>
      </c>
      <c r="T1960" s="14">
        <f>INT((((I1960/60)/60)/24)+DATE(1970,1,1))</f>
        <v>41192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9">
        <f>+E1961/D1961*100</f>
        <v>15.225</v>
      </c>
      <c r="P1961" s="11">
        <f>AVERAGE(E1961/L1961)</f>
        <v>140.53846153846155</v>
      </c>
      <c r="Q1961" t="str">
        <f>LEFT(N1961,SEARCH("/",N1961,1)-1)</f>
        <v>theater</v>
      </c>
      <c r="R1961" t="str">
        <f>RIGHT(N1961,LEN(N1961)-SEARCH("/",N1961,1))</f>
        <v>spaces</v>
      </c>
      <c r="S1961" s="14">
        <f>INT((((J1961/60)/60)/24)+DATE(1970,1,1))</f>
        <v>41902</v>
      </c>
      <c r="T1961" s="14">
        <f>INT((((I1961/60)/60)/24)+DATE(1970,1,1))</f>
        <v>41932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9">
        <f>+E1962/D1962*100</f>
        <v>121.73333333333333</v>
      </c>
      <c r="P1962" s="11">
        <f>AVERAGE(E1962/L1962)</f>
        <v>70.230769230769226</v>
      </c>
      <c r="Q1962" t="str">
        <f>LEFT(N1962,SEARCH("/",N1962,1)-1)</f>
        <v>theater</v>
      </c>
      <c r="R1962" t="str">
        <f>RIGHT(N1962,LEN(N1962)-SEARCH("/",N1962,1))</f>
        <v>plays</v>
      </c>
      <c r="S1962" s="14">
        <f>INT((((J1962/60)/60)/24)+DATE(1970,1,1))</f>
        <v>42054</v>
      </c>
      <c r="T1962" s="14">
        <f>INT((((I1962/60)/60)/24)+DATE(1970,1,1))</f>
        <v>42084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9">
        <f>+E1963/D1963*100</f>
        <v>12.166666666666668</v>
      </c>
      <c r="P1963" s="11">
        <f>AVERAGE(E1963/L1963)</f>
        <v>96.05263157894737</v>
      </c>
      <c r="Q1963" t="str">
        <f>LEFT(N1963,SEARCH("/",N1963,1)-1)</f>
        <v>food</v>
      </c>
      <c r="R1963" t="str">
        <f>RIGHT(N1963,LEN(N1963)-SEARCH("/",N1963,1))</f>
        <v>food trucks</v>
      </c>
      <c r="S1963" s="14">
        <f>INT((((J1963/60)/60)/24)+DATE(1970,1,1))</f>
        <v>42760</v>
      </c>
      <c r="T1963" s="14">
        <f>INT((((I1963/60)/60)/24)+DATE(1970,1,1))</f>
        <v>42790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9">
        <f>+E1964/D1964*100</f>
        <v>9.1050000000000004</v>
      </c>
      <c r="P1964" s="11">
        <f>AVERAGE(E1964/L1964)</f>
        <v>18.581632653061224</v>
      </c>
      <c r="Q1964" t="str">
        <f>LEFT(N1964,SEARCH("/",N1964,1)-1)</f>
        <v>games</v>
      </c>
      <c r="R1964" t="str">
        <f>RIGHT(N1964,LEN(N1964)-SEARCH("/",N1964,1))</f>
        <v>video games</v>
      </c>
      <c r="S1964" s="14">
        <f>INT((((J1964/60)/60)/24)+DATE(1970,1,1))</f>
        <v>41740</v>
      </c>
      <c r="T1964" s="14">
        <f>INT((((I1964/60)/60)/24)+DATE(1970,1,1))</f>
        <v>41770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9">
        <f>+E1965/D1965*100</f>
        <v>121.33333333333334</v>
      </c>
      <c r="P1965" s="11">
        <f>AVERAGE(E1965/L1965)</f>
        <v>140</v>
      </c>
      <c r="Q1965" t="str">
        <f>LEFT(N1965,SEARCH("/",N1965,1)-1)</f>
        <v>theater</v>
      </c>
      <c r="R1965" t="str">
        <f>RIGHT(N1965,LEN(N1965)-SEARCH("/",N1965,1))</f>
        <v>plays</v>
      </c>
      <c r="S1965" s="14">
        <f>INT((((J1965/60)/60)/24)+DATE(1970,1,1))</f>
        <v>41879</v>
      </c>
      <c r="T1965" s="14">
        <f>INT((((I1965/60)/60)/24)+DATE(1970,1,1))</f>
        <v>41894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9">
        <f>+E1966/D1966*100</f>
        <v>120.51600000000001</v>
      </c>
      <c r="P1966" s="11">
        <f>AVERAGE(E1966/L1966)</f>
        <v>38.462553191489363</v>
      </c>
      <c r="Q1966" t="str">
        <f>LEFT(N1966,SEARCH("/",N1966,1)-1)</f>
        <v>publishing</v>
      </c>
      <c r="R1966" t="str">
        <f>RIGHT(N1966,LEN(N1966)-SEARCH("/",N1966,1))</f>
        <v>radio &amp; podcasts</v>
      </c>
      <c r="S1966" s="14">
        <f>INT((((J1966/60)/60)/24)+DATE(1970,1,1))</f>
        <v>40939</v>
      </c>
      <c r="T1966" s="14">
        <f>INT((((I1966/60)/60)/24)+DATE(1970,1,1))</f>
        <v>40969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9">
        <f>+E1967/D1967*100</f>
        <v>100.27777777777777</v>
      </c>
      <c r="P1967" s="11">
        <f>AVERAGE(E1967/L1967)</f>
        <v>150.41666666666666</v>
      </c>
      <c r="Q1967" t="str">
        <f>LEFT(N1967,SEARCH("/",N1967,1)-1)</f>
        <v>theater</v>
      </c>
      <c r="R1967" t="str">
        <f>RIGHT(N1967,LEN(N1967)-SEARCH("/",N1967,1))</f>
        <v>plays</v>
      </c>
      <c r="S1967" s="14">
        <f>INT((((J1967/60)/60)/24)+DATE(1970,1,1))</f>
        <v>42017</v>
      </c>
      <c r="T1967" s="14">
        <f>INT((((I1967/60)/60)/24)+DATE(1970,1,1))</f>
        <v>42044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9">
        <f>+E1968/D1968*100</f>
        <v>7.2120000000000006</v>
      </c>
      <c r="P1968" s="11">
        <f>AVERAGE(E1968/L1968)</f>
        <v>81.954545454545453</v>
      </c>
      <c r="Q1968" t="str">
        <f>LEFT(N1968,SEARCH("/",N1968,1)-1)</f>
        <v>games</v>
      </c>
      <c r="R1968" t="str">
        <f>RIGHT(N1968,LEN(N1968)-SEARCH("/",N1968,1))</f>
        <v>video games</v>
      </c>
      <c r="S1968" s="14">
        <f>INT((((J1968/60)/60)/24)+DATE(1970,1,1))</f>
        <v>41712</v>
      </c>
      <c r="T1968" s="14">
        <f>INT((((I1968/60)/60)/24)+DATE(1970,1,1))</f>
        <v>41742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8276</v>
      </c>
      <c r="O1969" s="9">
        <f>+E1969/D1969*100</f>
        <v>100</v>
      </c>
      <c r="P1969" s="11">
        <f>AVERAGE(E1969/L1969)</f>
        <v>94.736842105263165</v>
      </c>
      <c r="Q1969" t="str">
        <f>LEFT(N1969,SEARCH("/",N1969,1)-1)</f>
        <v>music</v>
      </c>
      <c r="R1969" t="str">
        <f>RIGHT(N1969,LEN(N1969)-SEARCH("/",N1969,1))</f>
        <v>rock</v>
      </c>
      <c r="S1969" s="14">
        <f>INT((((J1969/60)/60)/24)+DATE(1970,1,1))</f>
        <v>40941</v>
      </c>
      <c r="T1969" s="14">
        <f>INT((((I1969/60)/60)/24)+DATE(1970,1,1))</f>
        <v>40971</v>
      </c>
    </row>
    <row r="1970" spans="1:20" ht="60" x14ac:dyDescent="0.25">
      <c r="A1970">
        <v>3690</v>
      </c>
      <c r="B1970" s="3" t="s">
        <v>3687</v>
      </c>
      <c r="C1970" s="3" t="s">
        <v>7800</v>
      </c>
      <c r="D1970" s="6">
        <v>1500</v>
      </c>
      <c r="E1970" s="6">
        <v>1800</v>
      </c>
      <c r="F1970" t="s">
        <v>8219</v>
      </c>
      <c r="G1970" t="s">
        <v>8224</v>
      </c>
      <c r="H1970" t="s">
        <v>8246</v>
      </c>
      <c r="I1970">
        <v>1417101683</v>
      </c>
      <c r="J1970">
        <v>1414506083</v>
      </c>
      <c r="K1970" t="b">
        <v>0</v>
      </c>
      <c r="L1970">
        <v>31</v>
      </c>
      <c r="M1970" t="b">
        <v>1</v>
      </c>
      <c r="N1970" t="s">
        <v>8271</v>
      </c>
      <c r="O1970" s="9">
        <f>+E1970/D1970*100</f>
        <v>120</v>
      </c>
      <c r="P1970" s="11">
        <f>AVERAGE(E1970/L1970)</f>
        <v>58.064516129032256</v>
      </c>
      <c r="Q1970" t="str">
        <f>LEFT(N1970,SEARCH("/",N1970,1)-1)</f>
        <v>theater</v>
      </c>
      <c r="R1970" t="str">
        <f>RIGHT(N1970,LEN(N1970)-SEARCH("/",N1970,1))</f>
        <v>plays</v>
      </c>
      <c r="S1970" s="14">
        <f>INT((((J1970/60)/60)/24)+DATE(1970,1,1))</f>
        <v>41940</v>
      </c>
      <c r="T1970" s="14">
        <f>INT((((I1970/60)/60)/24)+DATE(1970,1,1))</f>
        <v>41970</v>
      </c>
    </row>
    <row r="1971" spans="1:20" ht="45" x14ac:dyDescent="0.25">
      <c r="A1971">
        <v>3196</v>
      </c>
      <c r="B1971" s="3" t="s">
        <v>3196</v>
      </c>
      <c r="C1971" s="3" t="s">
        <v>7306</v>
      </c>
      <c r="D1971" s="6">
        <v>3000000</v>
      </c>
      <c r="E1971" s="6">
        <v>1800</v>
      </c>
      <c r="F1971" t="s">
        <v>8221</v>
      </c>
      <c r="G1971" t="s">
        <v>8224</v>
      </c>
      <c r="H1971" t="s">
        <v>8246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8305</v>
      </c>
      <c r="O1971" s="9">
        <f>+E1971/D1971*100</f>
        <v>0.06</v>
      </c>
      <c r="P1971" s="11">
        <f>AVERAGE(E1971/L1971)</f>
        <v>300</v>
      </c>
      <c r="Q1971" t="str">
        <f>LEFT(N1971,SEARCH("/",N1971,1)-1)</f>
        <v>theater</v>
      </c>
      <c r="R1971" t="str">
        <f>RIGHT(N1971,LEN(N1971)-SEARCH("/",N1971,1))</f>
        <v>musical</v>
      </c>
      <c r="S1971" s="14">
        <f>INT((((J1971/60)/60)/24)+DATE(1970,1,1))</f>
        <v>42157</v>
      </c>
      <c r="T1971" s="14">
        <f>INT((((I1971/60)/60)/24)+DATE(1970,1,1))</f>
        <v>42217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9">
        <f>+E1972/D1972*100</f>
        <v>119.238</v>
      </c>
      <c r="P1972" s="11">
        <f>AVERAGE(E1972/L1972)</f>
        <v>48.339729729729726</v>
      </c>
      <c r="Q1972" t="str">
        <f>LEFT(N1972,SEARCH("/",N1972,1)-1)</f>
        <v>theater</v>
      </c>
      <c r="R1972" t="str">
        <f>RIGHT(N1972,LEN(N1972)-SEARCH("/",N1972,1))</f>
        <v>plays</v>
      </c>
      <c r="S1972" s="14">
        <f>INT((((J1972/60)/60)/24)+DATE(1970,1,1))</f>
        <v>41807</v>
      </c>
      <c r="T1972" s="14">
        <f>INT((((I1972/60)/60)/24)+DATE(1970,1,1))</f>
        <v>41837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9">
        <f>+E1973/D1973*100</f>
        <v>16.254545454545454</v>
      </c>
      <c r="P1973" s="11">
        <f>AVERAGE(E1973/L1973)</f>
        <v>89.4</v>
      </c>
      <c r="Q1973" t="str">
        <f>LEFT(N1973,SEARCH("/",N1973,1)-1)</f>
        <v>theater</v>
      </c>
      <c r="R1973" t="str">
        <f>RIGHT(N1973,LEN(N1973)-SEARCH("/",N1973,1))</f>
        <v>plays</v>
      </c>
      <c r="S1973" s="14">
        <f>INT((((J1973/60)/60)/24)+DATE(1970,1,1))</f>
        <v>42103</v>
      </c>
      <c r="T1973" s="14">
        <f>INT((((I1973/60)/60)/24)+DATE(1970,1,1))</f>
        <v>42133</v>
      </c>
    </row>
    <row r="1974" spans="1:20" ht="30" x14ac:dyDescent="0.25">
      <c r="A1974">
        <v>1263</v>
      </c>
      <c r="B1974" s="3" t="s">
        <v>1264</v>
      </c>
      <c r="C1974" s="3" t="s">
        <v>5373</v>
      </c>
      <c r="D1974" s="6">
        <v>1500</v>
      </c>
      <c r="E1974" s="6">
        <v>1785</v>
      </c>
      <c r="F1974" t="s">
        <v>8219</v>
      </c>
      <c r="G1974" t="s">
        <v>8224</v>
      </c>
      <c r="H1974" t="s">
        <v>8246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8276</v>
      </c>
      <c r="O1974" s="9">
        <f>+E1974/D1974*100</f>
        <v>119</v>
      </c>
      <c r="P1974" s="11">
        <f>AVERAGE(E1974/L1974)</f>
        <v>43.536585365853661</v>
      </c>
      <c r="Q1974" t="str">
        <f>LEFT(N1974,SEARCH("/",N1974,1)-1)</f>
        <v>music</v>
      </c>
      <c r="R1974" t="str">
        <f>RIGHT(N1974,LEN(N1974)-SEARCH("/",N1974,1))</f>
        <v>rock</v>
      </c>
      <c r="S1974" s="14">
        <f>INT((((J1974/60)/60)/24)+DATE(1970,1,1))</f>
        <v>41692</v>
      </c>
      <c r="T1974" s="14">
        <f>INT((((I1974/60)/60)/24)+DATE(1970,1,1))</f>
        <v>41727</v>
      </c>
    </row>
    <row r="1975" spans="1:20" ht="60" x14ac:dyDescent="0.25">
      <c r="A1975">
        <v>156</v>
      </c>
      <c r="B1975" s="3" t="s">
        <v>158</v>
      </c>
      <c r="C1975" s="3" t="s">
        <v>4266</v>
      </c>
      <c r="D1975" s="6">
        <v>35000</v>
      </c>
      <c r="E1975" s="6">
        <v>1785</v>
      </c>
      <c r="F1975" t="s">
        <v>8220</v>
      </c>
      <c r="G1975" t="s">
        <v>8229</v>
      </c>
      <c r="H1975" t="s">
        <v>8251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8267</v>
      </c>
      <c r="O1975" s="9">
        <f>+E1975/D1975*100</f>
        <v>5.0999999999999996</v>
      </c>
      <c r="P1975" s="11">
        <f>AVERAGE(E1975/L1975)</f>
        <v>119</v>
      </c>
      <c r="Q1975" t="str">
        <f>LEFT(N1975,SEARCH("/",N1975,1)-1)</f>
        <v>film &amp; video</v>
      </c>
      <c r="R1975" t="str">
        <f>RIGHT(N1975,LEN(N1975)-SEARCH("/",N1975,1))</f>
        <v>science fiction</v>
      </c>
      <c r="S1975" s="14">
        <f>INT((((J1975/60)/60)/24)+DATE(1970,1,1))</f>
        <v>41794</v>
      </c>
      <c r="T1975" s="14">
        <f>INT((((I1975/60)/60)/24)+DATE(1970,1,1))</f>
        <v>41854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9">
        <f>+E1976/D1976*100</f>
        <v>35.64</v>
      </c>
      <c r="P1976" s="11">
        <f>AVERAGE(E1976/L1976)</f>
        <v>137.07692307692307</v>
      </c>
      <c r="Q1976" t="str">
        <f>LEFT(N1976,SEARCH("/",N1976,1)-1)</f>
        <v>theater</v>
      </c>
      <c r="R1976" t="str">
        <f>RIGHT(N1976,LEN(N1976)-SEARCH("/",N1976,1))</f>
        <v>plays</v>
      </c>
      <c r="S1976" s="14">
        <f>INT((((J1976/60)/60)/24)+DATE(1970,1,1))</f>
        <v>42279</v>
      </c>
      <c r="T1976" s="14">
        <f>INT((((I1976/60)/60)/24)+DATE(1970,1,1))</f>
        <v>42310</v>
      </c>
    </row>
    <row r="1977" spans="1:20" ht="45" x14ac:dyDescent="0.25">
      <c r="A1977">
        <v>1678</v>
      </c>
      <c r="B1977" s="3" t="s">
        <v>1679</v>
      </c>
      <c r="C1977" s="3" t="s">
        <v>5788</v>
      </c>
      <c r="D1977" s="6">
        <v>1500</v>
      </c>
      <c r="E1977" s="6">
        <v>1776</v>
      </c>
      <c r="F1977" t="s">
        <v>8219</v>
      </c>
      <c r="G1977" t="s">
        <v>8224</v>
      </c>
      <c r="H1977" t="s">
        <v>8246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8292</v>
      </c>
      <c r="O1977" s="9">
        <f>+E1977/D1977*100</f>
        <v>118.39999999999999</v>
      </c>
      <c r="P1977" s="11">
        <f>AVERAGE(E1977/L1977)</f>
        <v>36.244897959183675</v>
      </c>
      <c r="Q1977" t="str">
        <f>LEFT(N1977,SEARCH("/",N1977,1)-1)</f>
        <v>music</v>
      </c>
      <c r="R1977" t="str">
        <f>RIGHT(N1977,LEN(N1977)-SEARCH("/",N1977,1))</f>
        <v>pop</v>
      </c>
      <c r="S1977" s="14">
        <f>INT((((J1977/60)/60)/24)+DATE(1970,1,1))</f>
        <v>41662</v>
      </c>
      <c r="T1977" s="14">
        <f>INT((((I1977/60)/60)/24)+DATE(1970,1,1))</f>
        <v>41676</v>
      </c>
    </row>
    <row r="1978" spans="1:20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6">
        <v>1776</v>
      </c>
      <c r="F1978" t="s">
        <v>8219</v>
      </c>
      <c r="G1978" t="s">
        <v>8224</v>
      </c>
      <c r="H1978" t="s">
        <v>8246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8301</v>
      </c>
      <c r="O1978" s="9">
        <f>+E1978/D1978*100</f>
        <v>101.48571428571429</v>
      </c>
      <c r="P1978" s="11">
        <f>AVERAGE(E1978/L1978)</f>
        <v>35.520000000000003</v>
      </c>
      <c r="Q1978" t="str">
        <f>LEFT(N1978,SEARCH("/",N1978,1)-1)</f>
        <v>technology</v>
      </c>
      <c r="R1978" t="str">
        <f>RIGHT(N1978,LEN(N1978)-SEARCH("/",N1978,1))</f>
        <v>space exploration</v>
      </c>
      <c r="S1978" s="14">
        <f>INT((((J1978/60)/60)/24)+DATE(1970,1,1))</f>
        <v>41617</v>
      </c>
      <c r="T1978" s="14">
        <f>INT((((I1978/60)/60)/24)+DATE(1970,1,1))</f>
        <v>41631</v>
      </c>
    </row>
    <row r="1979" spans="1:20" ht="45" x14ac:dyDescent="0.25">
      <c r="A1979">
        <v>966</v>
      </c>
      <c r="B1979" s="3" t="s">
        <v>967</v>
      </c>
      <c r="C1979" s="3" t="s">
        <v>5076</v>
      </c>
      <c r="D1979" s="6">
        <v>12000</v>
      </c>
      <c r="E1979" s="6">
        <v>1776</v>
      </c>
      <c r="F1979" t="s">
        <v>8221</v>
      </c>
      <c r="G1979" t="s">
        <v>8224</v>
      </c>
      <c r="H1979" t="s">
        <v>8246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8273</v>
      </c>
      <c r="O1979" s="9">
        <f>+E1979/D1979*100</f>
        <v>14.799999999999999</v>
      </c>
      <c r="P1979" s="11">
        <f>AVERAGE(E1979/L1979)</f>
        <v>59.2</v>
      </c>
      <c r="Q1979" t="str">
        <f>LEFT(N1979,SEARCH("/",N1979,1)-1)</f>
        <v>technology</v>
      </c>
      <c r="R1979" t="str">
        <f>RIGHT(N1979,LEN(N1979)-SEARCH("/",N1979,1))</f>
        <v>wearables</v>
      </c>
      <c r="S1979" s="14">
        <f>INT((((J1979/60)/60)/24)+DATE(1970,1,1))</f>
        <v>42619</v>
      </c>
      <c r="T1979" s="14">
        <f>INT((((I1979/60)/60)/24)+DATE(1970,1,1))</f>
        <v>42649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9">
        <f>+E1980/D1980*100</f>
        <v>118.33333333333333</v>
      </c>
      <c r="P1980" s="11">
        <f>AVERAGE(E1980/L1980)</f>
        <v>443.75</v>
      </c>
      <c r="Q1980" t="str">
        <f>LEFT(N1980,SEARCH("/",N1980,1)-1)</f>
        <v>music</v>
      </c>
      <c r="R1980" t="str">
        <f>RIGHT(N1980,LEN(N1980)-SEARCH("/",N1980,1))</f>
        <v>rock</v>
      </c>
      <c r="S1980" s="14">
        <f>INT((((J1980/60)/60)/24)+DATE(1970,1,1))</f>
        <v>40796</v>
      </c>
      <c r="T1980" s="14">
        <f>INT((((I1980/60)/60)/24)+DATE(1970,1,1))</f>
        <v>40849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9">
        <f>+E1981/D1981*100</f>
        <v>147.75</v>
      </c>
      <c r="P1981" s="11">
        <f>AVERAGE(E1981/L1981)</f>
        <v>50.657142857142858</v>
      </c>
      <c r="Q1981" t="str">
        <f>LEFT(N1981,SEARCH("/",N1981,1)-1)</f>
        <v>music</v>
      </c>
      <c r="R1981" t="str">
        <f>RIGHT(N1981,LEN(N1981)-SEARCH("/",N1981,1))</f>
        <v>indie rock</v>
      </c>
      <c r="S1981" s="14">
        <f>INT((((J1981/60)/60)/24)+DATE(1970,1,1))</f>
        <v>42290</v>
      </c>
      <c r="T1981" s="14">
        <f>INT((((I1981/60)/60)/24)+DATE(1970,1,1))</f>
        <v>42304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9">
        <f>+E1982/D1982*100</f>
        <v>44.3</v>
      </c>
      <c r="P1982" s="11">
        <f>AVERAGE(E1982/L1982)</f>
        <v>253.14285714285714</v>
      </c>
      <c r="Q1982" t="str">
        <f>LEFT(N1982,SEARCH("/",N1982,1)-1)</f>
        <v>music</v>
      </c>
      <c r="R1982" t="str">
        <f>RIGHT(N1982,LEN(N1982)-SEARCH("/",N1982,1))</f>
        <v>faith</v>
      </c>
      <c r="S1982" s="14">
        <f>INT((((J1982/60)/60)/24)+DATE(1970,1,1))</f>
        <v>42804</v>
      </c>
      <c r="T1982" s="14">
        <f>INT((((I1982/60)/60)/24)+DATE(1970,1,1))</f>
        <v>42834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9">
        <f>+E1983/D1983*100</f>
        <v>9.8166666666666664</v>
      </c>
      <c r="P1983" s="11">
        <f>AVERAGE(E1983/L1983)</f>
        <v>53.545454545454547</v>
      </c>
      <c r="Q1983" t="str">
        <f>LEFT(N1983,SEARCH("/",N1983,1)-1)</f>
        <v>food</v>
      </c>
      <c r="R1983" t="str">
        <f>RIGHT(N1983,LEN(N1983)-SEARCH("/",N1983,1))</f>
        <v>restaurants</v>
      </c>
      <c r="S1983" s="14">
        <f>INT((((J1983/60)/60)/24)+DATE(1970,1,1))</f>
        <v>42052</v>
      </c>
      <c r="T1983" s="14">
        <f>INT((((I1983/60)/60)/24)+DATE(1970,1,1))</f>
        <v>42082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9">
        <f>+E1984/D1984*100</f>
        <v>117.73333333333333</v>
      </c>
      <c r="P1984" s="11">
        <f>AVERAGE(E1984/L1984)</f>
        <v>67.92307692307692</v>
      </c>
      <c r="Q1984" t="str">
        <f>LEFT(N1984,SEARCH("/",N1984,1)-1)</f>
        <v>theater</v>
      </c>
      <c r="R1984" t="str">
        <f>RIGHT(N1984,LEN(N1984)-SEARCH("/",N1984,1))</f>
        <v>plays</v>
      </c>
      <c r="S1984" s="14">
        <f>INT((((J1984/60)/60)/24)+DATE(1970,1,1))</f>
        <v>42690</v>
      </c>
      <c r="T1984" s="14">
        <f>INT((((I1984/60)/60)/24)+DATE(1970,1,1))</f>
        <v>42721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9">
        <f>+E1985/D1985*100</f>
        <v>35.24</v>
      </c>
      <c r="P1985" s="11">
        <f>AVERAGE(E1985/L1985)</f>
        <v>56.838709677419352</v>
      </c>
      <c r="Q1985" t="str">
        <f>LEFT(N1985,SEARCH("/",N1985,1)-1)</f>
        <v>theater</v>
      </c>
      <c r="R1985" t="str">
        <f>RIGHT(N1985,LEN(N1985)-SEARCH("/",N1985,1))</f>
        <v>musical</v>
      </c>
      <c r="S1985" s="14">
        <f>INT((((J1985/60)/60)/24)+DATE(1970,1,1))</f>
        <v>42649</v>
      </c>
      <c r="T1985" s="14">
        <f>INT((((I1985/60)/60)/24)+DATE(1970,1,1))</f>
        <v>42693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9">
        <f>+E1986/D1986*100</f>
        <v>3.6080041046690612</v>
      </c>
      <c r="P1986" s="11">
        <f>AVERAGE(E1986/L1986)</f>
        <v>65.111111111111114</v>
      </c>
      <c r="Q1986" t="str">
        <f>LEFT(N1986,SEARCH("/",N1986,1)-1)</f>
        <v>theater</v>
      </c>
      <c r="R1986" t="str">
        <f>RIGHT(N1986,LEN(N1986)-SEARCH("/",N1986,1))</f>
        <v>spaces</v>
      </c>
      <c r="S1986" s="14">
        <f>INT((((J1986/60)/60)/24)+DATE(1970,1,1))</f>
        <v>42359</v>
      </c>
      <c r="T1986" s="14">
        <f>INT((((I1986/60)/60)/24)+DATE(1970,1,1))</f>
        <v>42408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9">
        <f>+E1987/D1987*100</f>
        <v>292.50166666666667</v>
      </c>
      <c r="P1987" s="11">
        <f>AVERAGE(E1987/L1987)</f>
        <v>73.125416666666666</v>
      </c>
      <c r="Q1987" t="str">
        <f>LEFT(N1987,SEARCH("/",N1987,1)-1)</f>
        <v>music</v>
      </c>
      <c r="R1987" t="str">
        <f>RIGHT(N1987,LEN(N1987)-SEARCH("/",N1987,1))</f>
        <v>electronic music</v>
      </c>
      <c r="S1987" s="14">
        <f>INT((((J1987/60)/60)/24)+DATE(1970,1,1))</f>
        <v>41646</v>
      </c>
      <c r="T1987" s="14">
        <f>INT((((I1987/60)/60)/24)+DATE(1970,1,1))</f>
        <v>41676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9">
        <f>+E1988/D1988*100</f>
        <v>21.887499999999999</v>
      </c>
      <c r="P1988" s="11">
        <f>AVERAGE(E1988/L1988)</f>
        <v>35.734693877551024</v>
      </c>
      <c r="Q1988" t="str">
        <f>LEFT(N1988,SEARCH("/",N1988,1)-1)</f>
        <v>publishing</v>
      </c>
      <c r="R1988" t="str">
        <f>RIGHT(N1988,LEN(N1988)-SEARCH("/",N1988,1))</f>
        <v>children's books</v>
      </c>
      <c r="S1988" s="14">
        <f>INT((((J1988/60)/60)/24)+DATE(1970,1,1))</f>
        <v>41044</v>
      </c>
      <c r="T1988" s="14">
        <f>INT((((I1988/60)/60)/24)+DATE(1970,1,1))</f>
        <v>41104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9">
        <f>+E1989/D1989*100</f>
        <v>250</v>
      </c>
      <c r="P1989" s="11">
        <f>AVERAGE(E1989/L1989)</f>
        <v>67.307692307692307</v>
      </c>
      <c r="Q1989" t="str">
        <f>LEFT(N1989,SEARCH("/",N1989,1)-1)</f>
        <v>music</v>
      </c>
      <c r="R1989" t="str">
        <f>RIGHT(N1989,LEN(N1989)-SEARCH("/",N1989,1))</f>
        <v>rock</v>
      </c>
      <c r="S1989" s="14">
        <f>INT((((J1989/60)/60)/24)+DATE(1970,1,1))</f>
        <v>42565</v>
      </c>
      <c r="T1989" s="14">
        <f>INT((((I1989/60)/60)/24)+DATE(1970,1,1))</f>
        <v>42572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9">
        <f>+E1990/D1990*100</f>
        <v>2.3306666666666667</v>
      </c>
      <c r="P1990" s="11">
        <f>AVERAGE(E1990/L1990)</f>
        <v>116.53333333333333</v>
      </c>
      <c r="Q1990" t="str">
        <f>LEFT(N1990,SEARCH("/",N1990,1)-1)</f>
        <v>technology</v>
      </c>
      <c r="R1990" t="str">
        <f>RIGHT(N1990,LEN(N1990)-SEARCH("/",N1990,1))</f>
        <v>wearables</v>
      </c>
      <c r="S1990" s="14">
        <f>INT((((J1990/60)/60)/24)+DATE(1970,1,1))</f>
        <v>42612</v>
      </c>
      <c r="T1990" s="14">
        <f>INT((((I1990/60)/60)/24)+DATE(1970,1,1))</f>
        <v>42657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9">
        <f>+E1991/D1991*100</f>
        <v>24.194444444444443</v>
      </c>
      <c r="P1991" s="11">
        <f>AVERAGE(E1991/L1991)</f>
        <v>45.842105263157897</v>
      </c>
      <c r="Q1991" t="str">
        <f>LEFT(N1991,SEARCH("/",N1991,1)-1)</f>
        <v>theater</v>
      </c>
      <c r="R1991" t="str">
        <f>RIGHT(N1991,LEN(N1991)-SEARCH("/",N1991,1))</f>
        <v>plays</v>
      </c>
      <c r="S1991" s="14">
        <f>INT((((J1991/60)/60)/24)+DATE(1970,1,1))</f>
        <v>41921</v>
      </c>
      <c r="T1991" s="14">
        <f>INT((((I1991/60)/60)/24)+DATE(1970,1,1))</f>
        <v>41938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9">
        <f>+E1992/D1992*100</f>
        <v>10.539393939393939</v>
      </c>
      <c r="P1992" s="11">
        <f>AVERAGE(E1992/L1992)</f>
        <v>217.375</v>
      </c>
      <c r="Q1992" t="str">
        <f>LEFT(N1992,SEARCH("/",N1992,1)-1)</f>
        <v>theater</v>
      </c>
      <c r="R1992" t="str">
        <f>RIGHT(N1992,LEN(N1992)-SEARCH("/",N1992,1))</f>
        <v>spaces</v>
      </c>
      <c r="S1992" s="14">
        <f>INT((((J1992/60)/60)/24)+DATE(1970,1,1))</f>
        <v>42773</v>
      </c>
      <c r="T1992" s="14">
        <f>INT((((I1992/60)/60)/24)+DATE(1970,1,1))</f>
        <v>42818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9">
        <f>+E1993/D1993*100</f>
        <v>144.00583333333333</v>
      </c>
      <c r="P1993" s="11">
        <f>AVERAGE(E1993/L1993)</f>
        <v>22.737763157894737</v>
      </c>
      <c r="Q1993" t="str">
        <f>LEFT(N1993,SEARCH("/",N1993,1)-1)</f>
        <v>music</v>
      </c>
      <c r="R1993" t="str">
        <f>RIGHT(N1993,LEN(N1993)-SEARCH("/",N1993,1))</f>
        <v>metal</v>
      </c>
      <c r="S1993" s="14">
        <f>INT((((J1993/60)/60)/24)+DATE(1970,1,1))</f>
        <v>42079</v>
      </c>
      <c r="T1993" s="14">
        <f>INT((((I1993/60)/60)/24)+DATE(1970,1,1))</f>
        <v>42109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9">
        <f>+E1994/D1994*100</f>
        <v>114.66666666666667</v>
      </c>
      <c r="P1994" s="11">
        <f>AVERAGE(E1994/L1994)</f>
        <v>50.588235294117645</v>
      </c>
      <c r="Q1994" t="str">
        <f>LEFT(N1994,SEARCH("/",N1994,1)-1)</f>
        <v>film &amp; video</v>
      </c>
      <c r="R1994" t="str">
        <f>RIGHT(N1994,LEN(N1994)-SEARCH("/",N1994,1))</f>
        <v>shorts</v>
      </c>
      <c r="S1994" s="14">
        <f>INT((((J1994/60)/60)/24)+DATE(1970,1,1))</f>
        <v>40324</v>
      </c>
      <c r="T1994" s="14">
        <f>INT((((I1994/60)/60)/24)+DATE(1970,1,1))</f>
        <v>40391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9">
        <f>+E1995/D1995*100</f>
        <v>17.150000000000002</v>
      </c>
      <c r="P1995" s="11">
        <f>AVERAGE(E1995/L1995)</f>
        <v>40.833333333333336</v>
      </c>
      <c r="Q1995" t="str">
        <f>LEFT(N1995,SEARCH("/",N1995,1)-1)</f>
        <v>theater</v>
      </c>
      <c r="R1995" t="str">
        <f>RIGHT(N1995,LEN(N1995)-SEARCH("/",N1995,1))</f>
        <v>spaces</v>
      </c>
      <c r="S1995" s="14">
        <f>INT((((J1995/60)/60)/24)+DATE(1970,1,1))</f>
        <v>42629</v>
      </c>
      <c r="T1995" s="14">
        <f>INT((((I1995/60)/60)/24)+DATE(1970,1,1))</f>
        <v>42650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9">
        <f>+E1996/D1996*100</f>
        <v>113.99999999999999</v>
      </c>
      <c r="P1996" s="11">
        <f>AVERAGE(E1996/L1996)</f>
        <v>74.347826086956516</v>
      </c>
      <c r="Q1996" t="str">
        <f>LEFT(N1996,SEARCH("/",N1996,1)-1)</f>
        <v>theater</v>
      </c>
      <c r="R1996" t="str">
        <f>RIGHT(N1996,LEN(N1996)-SEARCH("/",N1996,1))</f>
        <v>plays</v>
      </c>
      <c r="S1996" s="14">
        <f>INT((((J1996/60)/60)/24)+DATE(1970,1,1))</f>
        <v>42192</v>
      </c>
      <c r="T1996" s="14">
        <f>INT((((I1996/60)/60)/24)+DATE(1970,1,1))</f>
        <v>42223</v>
      </c>
    </row>
    <row r="1997" spans="1:20" ht="30" x14ac:dyDescent="0.25">
      <c r="A1997">
        <v>2668</v>
      </c>
      <c r="B1997" s="3" t="s">
        <v>2668</v>
      </c>
      <c r="C1997" s="3" t="s">
        <v>6778</v>
      </c>
      <c r="D1997" s="6">
        <v>1000</v>
      </c>
      <c r="E1997" s="6">
        <v>1707</v>
      </c>
      <c r="F1997" t="s">
        <v>8219</v>
      </c>
      <c r="G1997" t="s">
        <v>8229</v>
      </c>
      <c r="H1997" t="s">
        <v>8251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8302</v>
      </c>
      <c r="O1997" s="9">
        <f>+E1997/D1997*100</f>
        <v>170.70000000000002</v>
      </c>
      <c r="P1997" s="11">
        <f>AVERAGE(E1997/L1997)</f>
        <v>60.964285714285715</v>
      </c>
      <c r="Q1997" t="str">
        <f>LEFT(N1997,SEARCH("/",N1997,1)-1)</f>
        <v>technology</v>
      </c>
      <c r="R1997" t="str">
        <f>RIGHT(N1997,LEN(N1997)-SEARCH("/",N1997,1))</f>
        <v>makerspaces</v>
      </c>
      <c r="S1997" s="14">
        <f>INT((((J1997/60)/60)/24)+DATE(1970,1,1))</f>
        <v>42275</v>
      </c>
      <c r="T1997" s="14">
        <f>INT((((I1997/60)/60)/24)+DATE(1970,1,1))</f>
        <v>42317</v>
      </c>
    </row>
    <row r="1998" spans="1:20" ht="60" x14ac:dyDescent="0.25">
      <c r="A1998">
        <v>1820</v>
      </c>
      <c r="B1998" s="3" t="s">
        <v>1821</v>
      </c>
      <c r="C1998" s="3" t="s">
        <v>5930</v>
      </c>
      <c r="D1998" s="6">
        <v>26000</v>
      </c>
      <c r="E1998" s="6">
        <v>1707</v>
      </c>
      <c r="F1998" t="s">
        <v>8221</v>
      </c>
      <c r="G1998" t="s">
        <v>8224</v>
      </c>
      <c r="H1998" t="s">
        <v>8246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8285</v>
      </c>
      <c r="O1998" s="9">
        <f>+E1998/D1998*100</f>
        <v>6.565384615384616</v>
      </c>
      <c r="P1998" s="11">
        <f>AVERAGE(E1998/L1998)</f>
        <v>213.375</v>
      </c>
      <c r="Q1998" t="str">
        <f>LEFT(N1998,SEARCH("/",N1998,1)-1)</f>
        <v>photography</v>
      </c>
      <c r="R1998" t="str">
        <f>RIGHT(N1998,LEN(N1998)-SEARCH("/",N1998,1))</f>
        <v>photobooks</v>
      </c>
      <c r="S1998" s="14">
        <f>INT((((J1998/60)/60)/24)+DATE(1970,1,1))</f>
        <v>42065</v>
      </c>
      <c r="T1998" s="14">
        <f>INT((((I1998/60)/60)/24)+DATE(1970,1,1))</f>
        <v>42095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9">
        <f>+E1999/D1999*100</f>
        <v>3.5520833333333335</v>
      </c>
      <c r="P1999" s="11">
        <f>AVERAGE(E1999/L1999)</f>
        <v>41.585365853658537</v>
      </c>
      <c r="Q1999" t="str">
        <f>LEFT(N1999,SEARCH("/",N1999,1)-1)</f>
        <v>technology</v>
      </c>
      <c r="R1999" t="str">
        <f>RIGHT(N1999,LEN(N1999)-SEARCH("/",N1999,1))</f>
        <v>wearables</v>
      </c>
      <c r="S1999" s="14">
        <f>INT((((J1999/60)/60)/24)+DATE(1970,1,1))</f>
        <v>42123</v>
      </c>
      <c r="T1999" s="14">
        <f>INT((((I1999/60)/60)/24)+DATE(1970,1,1))</f>
        <v>42153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9">
        <f>+E2000/D2000*100</f>
        <v>100.00058823529412</v>
      </c>
      <c r="P2000" s="11">
        <f>AVERAGE(E2000/L2000)</f>
        <v>37.777999999999999</v>
      </c>
      <c r="Q2000" t="str">
        <f>LEFT(N2000,SEARCH("/",N2000,1)-1)</f>
        <v>theater</v>
      </c>
      <c r="R2000" t="str">
        <f>RIGHT(N2000,LEN(N2000)-SEARCH("/",N2000,1))</f>
        <v>plays</v>
      </c>
      <c r="S2000" s="14">
        <f>INT((((J2000/60)/60)/24)+DATE(1970,1,1))</f>
        <v>41894</v>
      </c>
      <c r="T2000" s="14">
        <f>INT((((I2000/60)/60)/24)+DATE(1970,1,1))</f>
        <v>41938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9">
        <f>+E2001/D2001*100</f>
        <v>130.76923076923077</v>
      </c>
      <c r="P2001" s="11">
        <f>AVERAGE(E2001/L2001)</f>
        <v>65.384615384615387</v>
      </c>
      <c r="Q2001" t="str">
        <f>LEFT(N2001,SEARCH("/",N2001,1)-1)</f>
        <v>film &amp; video</v>
      </c>
      <c r="R2001" t="str">
        <f>RIGHT(N2001,LEN(N2001)-SEARCH("/",N2001,1))</f>
        <v>shorts</v>
      </c>
      <c r="S2001" s="14">
        <f>INT((((J2001/60)/60)/24)+DATE(1970,1,1))</f>
        <v>41557</v>
      </c>
      <c r="T2001" s="14">
        <f>INT((((I2001/60)/60)/24)+DATE(1970,1,1))</f>
        <v>41592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9">
        <f>+E2002/D2002*100</f>
        <v>28.299999999999997</v>
      </c>
      <c r="P2002" s="11">
        <f>AVERAGE(E2002/L2002)</f>
        <v>84.9</v>
      </c>
      <c r="Q2002" t="str">
        <f>LEFT(N2002,SEARCH("/",N2002,1)-1)</f>
        <v>food</v>
      </c>
      <c r="R2002" t="str">
        <f>RIGHT(N2002,LEN(N2002)-SEARCH("/",N2002,1))</f>
        <v>food trucks</v>
      </c>
      <c r="S2002" s="14">
        <f>INT((((J2002/60)/60)/24)+DATE(1970,1,1))</f>
        <v>41932</v>
      </c>
      <c r="T2002" s="14">
        <f>INT((((I2002/60)/60)/24)+DATE(1970,1,1))</f>
        <v>41965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9">
        <f>+E2003/D2003*100</f>
        <v>48.485714285714288</v>
      </c>
      <c r="P2003" s="11">
        <f>AVERAGE(E2003/L2003)</f>
        <v>94.277777777777771</v>
      </c>
      <c r="Q2003" t="str">
        <f>LEFT(N2003,SEARCH("/",N2003,1)-1)</f>
        <v>photography</v>
      </c>
      <c r="R2003" t="str">
        <f>RIGHT(N2003,LEN(N2003)-SEARCH("/",N2003,1))</f>
        <v>photobooks</v>
      </c>
      <c r="S2003" s="14">
        <f>INT((((J2003/60)/60)/24)+DATE(1970,1,1))</f>
        <v>42159</v>
      </c>
      <c r="T2003" s="14">
        <f>INT((((I2003/60)/60)/24)+DATE(1970,1,1))</f>
        <v>42182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9">
        <f>+E2004/D2004*100</f>
        <v>16.161904761904761</v>
      </c>
      <c r="P2004" s="11">
        <f>AVERAGE(E2004/L2004)</f>
        <v>188.55555555555554</v>
      </c>
      <c r="Q2004" t="str">
        <f>LEFT(N2004,SEARCH("/",N2004,1)-1)</f>
        <v>theater</v>
      </c>
      <c r="R2004" t="str">
        <f>RIGHT(N2004,LEN(N2004)-SEARCH("/",N2004,1))</f>
        <v>plays</v>
      </c>
      <c r="S2004" s="14">
        <f>INT((((J2004/60)/60)/24)+DATE(1970,1,1))</f>
        <v>42159</v>
      </c>
      <c r="T2004" s="14">
        <f>INT((((I2004/60)/60)/24)+DATE(1970,1,1))</f>
        <v>42204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9">
        <f>+E2005/D2005*100</f>
        <v>14.091666666666667</v>
      </c>
      <c r="P2005" s="11">
        <f>AVERAGE(E2005/L2005)</f>
        <v>44.5</v>
      </c>
      <c r="Q2005" t="str">
        <f>LEFT(N2005,SEARCH("/",N2005,1)-1)</f>
        <v>music</v>
      </c>
      <c r="R2005" t="str">
        <f>RIGHT(N2005,LEN(N2005)-SEARCH("/",N2005,1))</f>
        <v>world music</v>
      </c>
      <c r="S2005" s="14">
        <f>INT((((J2005/60)/60)/24)+DATE(1970,1,1))</f>
        <v>40671</v>
      </c>
      <c r="T2005" s="14">
        <f>INT((((I2005/60)/60)/24)+DATE(1970,1,1))</f>
        <v>40732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9">
        <f>+E2006/D2006*100</f>
        <v>102.42424242424242</v>
      </c>
      <c r="P2006" s="11">
        <f>AVERAGE(E2006/L2006)</f>
        <v>40.238095238095241</v>
      </c>
      <c r="Q2006" t="str">
        <f>LEFT(N2006,SEARCH("/",N2006,1)-1)</f>
        <v>theater</v>
      </c>
      <c r="R2006" t="str">
        <f>RIGHT(N2006,LEN(N2006)-SEARCH("/",N2006,1))</f>
        <v>plays</v>
      </c>
      <c r="S2006" s="14">
        <f>INT((((J2006/60)/60)/24)+DATE(1970,1,1))</f>
        <v>42459</v>
      </c>
      <c r="T2006" s="14">
        <f>INT((((I2006/60)/60)/24)+DATE(1970,1,1))</f>
        <v>42518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t="s">
        <v>8219</v>
      </c>
      <c r="G2007" t="s">
        <v>8224</v>
      </c>
      <c r="H2007" t="s">
        <v>8246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8273</v>
      </c>
      <c r="O2007" s="9">
        <f>+E2007/D2007*100</f>
        <v>112.4</v>
      </c>
      <c r="P2007" s="11">
        <f>AVERAGE(E2007/L2007)</f>
        <v>35.125</v>
      </c>
      <c r="Q2007" t="str">
        <f>LEFT(N2007,SEARCH("/",N2007,1)-1)</f>
        <v>technology</v>
      </c>
      <c r="R2007" t="str">
        <f>RIGHT(N2007,LEN(N2007)-SEARCH("/",N2007,1))</f>
        <v>wearables</v>
      </c>
      <c r="S2007" s="14">
        <f>INT((((J2007/60)/60)/24)+DATE(1970,1,1))</f>
        <v>41932</v>
      </c>
      <c r="T2007" s="14">
        <f>INT((((I2007/60)/60)/24)+DATE(1970,1,1))</f>
        <v>41992</v>
      </c>
    </row>
    <row r="2008" spans="1:20" ht="60" x14ac:dyDescent="0.25">
      <c r="A2008">
        <v>3497</v>
      </c>
      <c r="B2008" s="3" t="s">
        <v>3496</v>
      </c>
      <c r="C2008" s="3" t="s">
        <v>7607</v>
      </c>
      <c r="D2008" s="6">
        <v>1551</v>
      </c>
      <c r="E2008" s="6">
        <v>1686</v>
      </c>
      <c r="F2008" t="s">
        <v>8219</v>
      </c>
      <c r="G2008" t="s">
        <v>8224</v>
      </c>
      <c r="H2008" t="s">
        <v>8246</v>
      </c>
      <c r="I2008">
        <v>1464904800</v>
      </c>
      <c r="J2008">
        <v>1463852904</v>
      </c>
      <c r="K2008" t="b">
        <v>0</v>
      </c>
      <c r="L2008">
        <v>49</v>
      </c>
      <c r="M2008" t="b">
        <v>1</v>
      </c>
      <c r="N2008" t="s">
        <v>8271</v>
      </c>
      <c r="O2008" s="9">
        <f>+E2008/D2008*100</f>
        <v>108.70406189555126</v>
      </c>
      <c r="P2008" s="11">
        <f>AVERAGE(E2008/L2008)</f>
        <v>34.408163265306122</v>
      </c>
      <c r="Q2008" t="str">
        <f>LEFT(N2008,SEARCH("/",N2008,1)-1)</f>
        <v>theater</v>
      </c>
      <c r="R2008" t="str">
        <f>RIGHT(N2008,LEN(N2008)-SEARCH("/",N2008,1))</f>
        <v>plays</v>
      </c>
      <c r="S2008" s="14">
        <f>INT((((J2008/60)/60)/24)+DATE(1970,1,1))</f>
        <v>42511</v>
      </c>
      <c r="T2008" s="14">
        <f>INT((((I2008/60)/60)/24)+DATE(1970,1,1))</f>
        <v>42523</v>
      </c>
    </row>
    <row r="2009" spans="1:20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6">
        <v>1686</v>
      </c>
      <c r="F2009" t="s">
        <v>8219</v>
      </c>
      <c r="G2009" t="s">
        <v>8225</v>
      </c>
      <c r="H2009" t="s">
        <v>8247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8271</v>
      </c>
      <c r="O2009" s="9">
        <f>+E2009/D2009*100</f>
        <v>210.75</v>
      </c>
      <c r="P2009" s="11">
        <f>AVERAGE(E2009/L2009)</f>
        <v>29.068965517241381</v>
      </c>
      <c r="Q2009" t="str">
        <f>LEFT(N2009,SEARCH("/",N2009,1)-1)</f>
        <v>theater</v>
      </c>
      <c r="R2009" t="str">
        <f>RIGHT(N2009,LEN(N2009)-SEARCH("/",N2009,1))</f>
        <v>plays</v>
      </c>
      <c r="S2009" s="14">
        <f>INT((((J2009/60)/60)/24)+DATE(1970,1,1))</f>
        <v>42105</v>
      </c>
      <c r="T2009" s="14">
        <f>INT((((I2009/60)/60)/24)+DATE(1970,1,1))</f>
        <v>42132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9">
        <f>+E2010/D2010*100</f>
        <v>16.77</v>
      </c>
      <c r="P2010" s="11">
        <f>AVERAGE(E2010/L2010)</f>
        <v>52.40625</v>
      </c>
      <c r="Q2010" t="str">
        <f>LEFT(N2010,SEARCH("/",N2010,1)-1)</f>
        <v>technology</v>
      </c>
      <c r="R2010" t="str">
        <f>RIGHT(N2010,LEN(N2010)-SEARCH("/",N2010,1))</f>
        <v>wearables</v>
      </c>
      <c r="S2010" s="14">
        <f>INT((((J2010/60)/60)/24)+DATE(1970,1,1))</f>
        <v>42611</v>
      </c>
      <c r="T2010" s="14">
        <f>INT((((I2010/60)/60)/24)+DATE(1970,1,1))</f>
        <v>42641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9">
        <f>+E2011/D2011*100</f>
        <v>111.4</v>
      </c>
      <c r="P2011" s="11">
        <f>AVERAGE(E2011/L2011)</f>
        <v>38.860465116279073</v>
      </c>
      <c r="Q2011" t="str">
        <f>LEFT(N2011,SEARCH("/",N2011,1)-1)</f>
        <v>photography</v>
      </c>
      <c r="R2011" t="str">
        <f>RIGHT(N2011,LEN(N2011)-SEARCH("/",N2011,1))</f>
        <v>photobooks</v>
      </c>
      <c r="S2011" s="14">
        <f>INT((((J2011/60)/60)/24)+DATE(1970,1,1))</f>
        <v>41814</v>
      </c>
      <c r="T2011" s="14">
        <f>INT((((I2011/60)/60)/24)+DATE(1970,1,1))</f>
        <v>41844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9">
        <f>+E2012/D2012*100</f>
        <v>101.15151515151514</v>
      </c>
      <c r="P2012" s="11">
        <f>AVERAGE(E2012/L2012)</f>
        <v>45.108108108108105</v>
      </c>
      <c r="Q2012" t="str">
        <f>LEFT(N2012,SEARCH("/",N2012,1)-1)</f>
        <v>theater</v>
      </c>
      <c r="R2012" t="str">
        <f>RIGHT(N2012,LEN(N2012)-SEARCH("/",N2012,1))</f>
        <v>plays</v>
      </c>
      <c r="S2012" s="14">
        <f>INT((((J2012/60)/60)/24)+DATE(1970,1,1))</f>
        <v>42733</v>
      </c>
      <c r="T2012" s="14">
        <f>INT((((I2012/60)/60)/24)+DATE(1970,1,1))</f>
        <v>42753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9">
        <f>+E2013/D2013*100</f>
        <v>111.20000000000002</v>
      </c>
      <c r="P2013" s="11">
        <f>AVERAGE(E2013/L2013)</f>
        <v>47.657142857142858</v>
      </c>
      <c r="Q2013" t="str">
        <f>LEFT(N2013,SEARCH("/",N2013,1)-1)</f>
        <v>theater</v>
      </c>
      <c r="R2013" t="str">
        <f>RIGHT(N2013,LEN(N2013)-SEARCH("/",N2013,1))</f>
        <v>plays</v>
      </c>
      <c r="S2013" s="14">
        <f>INT((((J2013/60)/60)/24)+DATE(1970,1,1))</f>
        <v>42381</v>
      </c>
      <c r="T2013" s="14">
        <f>INT((((I2013/60)/60)/24)+DATE(1970,1,1))</f>
        <v>42411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9">
        <f>+E2014/D2014*100</f>
        <v>166.5</v>
      </c>
      <c r="P2014" s="11">
        <f>AVERAGE(E2014/L2014)</f>
        <v>59.464285714285715</v>
      </c>
      <c r="Q2014" t="str">
        <f>LEFT(N2014,SEARCH("/",N2014,1)-1)</f>
        <v>film &amp; video</v>
      </c>
      <c r="R2014" t="str">
        <f>RIGHT(N2014,LEN(N2014)-SEARCH("/",N2014,1))</f>
        <v>television</v>
      </c>
      <c r="S2014" s="14">
        <f>INT((((J2014/60)/60)/24)+DATE(1970,1,1))</f>
        <v>42098</v>
      </c>
      <c r="T2014" s="14">
        <f>INT((((I2014/60)/60)/24)+DATE(1970,1,1))</f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8279</v>
      </c>
      <c r="O2015" s="9">
        <f>+E2015/D2015*100</f>
        <v>110.73333333333333</v>
      </c>
      <c r="P2015" s="11">
        <f>AVERAGE(E2015/L2015)</f>
        <v>43.710526315789473</v>
      </c>
      <c r="Q2015" t="str">
        <f>LEFT(N2015,SEARCH("/",N2015,1)-1)</f>
        <v>music</v>
      </c>
      <c r="R2015" t="str">
        <f>RIGHT(N2015,LEN(N2015)-SEARCH("/",N2015,1))</f>
        <v>indie rock</v>
      </c>
      <c r="S2015" s="14">
        <f>INT((((J2015/60)/60)/24)+DATE(1970,1,1))</f>
        <v>40811</v>
      </c>
      <c r="T2015" s="14">
        <f>INT((((I2015/60)/60)/24)+DATE(1970,1,1))</f>
        <v>40871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8271</v>
      </c>
      <c r="O2016" s="9">
        <f>+E2016/D2016*100</f>
        <v>110.73333333333333</v>
      </c>
      <c r="P2016" s="11">
        <f>AVERAGE(E2016/L2016)</f>
        <v>83.05</v>
      </c>
      <c r="Q2016" t="str">
        <f>LEFT(N2016,SEARCH("/",N2016,1)-1)</f>
        <v>theater</v>
      </c>
      <c r="R2016" t="str">
        <f>RIGHT(N2016,LEN(N2016)-SEARCH("/",N2016,1))</f>
        <v>plays</v>
      </c>
      <c r="S2016" s="14">
        <f>INT((((J2016/60)/60)/24)+DATE(1970,1,1))</f>
        <v>42146</v>
      </c>
      <c r="T2016" s="14">
        <f>INT((((I2016/60)/60)/24)+DATE(1970,1,1))</f>
        <v>42176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8302</v>
      </c>
      <c r="O2017" s="9">
        <f>+E2017/D2017*100</f>
        <v>110.66666666666667</v>
      </c>
      <c r="P2017" s="11">
        <f>AVERAGE(E2017/L2017)</f>
        <v>92.222222222222229</v>
      </c>
      <c r="Q2017" t="str">
        <f>LEFT(N2017,SEARCH("/",N2017,1)-1)</f>
        <v>technology</v>
      </c>
      <c r="R2017" t="str">
        <f>RIGHT(N2017,LEN(N2017)-SEARCH("/",N2017,1))</f>
        <v>makerspaces</v>
      </c>
      <c r="S2017" s="14">
        <f>INT((((J2017/60)/60)/24)+DATE(1970,1,1))</f>
        <v>42380</v>
      </c>
      <c r="T2017" s="14">
        <f>INT((((I2017/60)/60)/24)+DATE(1970,1,1))</f>
        <v>42410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8271</v>
      </c>
      <c r="O2018" s="9">
        <f>+E2018/D2018*100</f>
        <v>100.60606060606061</v>
      </c>
      <c r="P2018" s="11">
        <f>AVERAGE(E2018/L2018)</f>
        <v>55.333333333333336</v>
      </c>
      <c r="Q2018" t="str">
        <f>LEFT(N2018,SEARCH("/",N2018,1)-1)</f>
        <v>theater</v>
      </c>
      <c r="R2018" t="str">
        <f>RIGHT(N2018,LEN(N2018)-SEARCH("/",N2018,1))</f>
        <v>plays</v>
      </c>
      <c r="S2018" s="14">
        <f>INT((((J2018/60)/60)/24)+DATE(1970,1,1))</f>
        <v>42372</v>
      </c>
      <c r="T2018" s="14">
        <f>INT((((I2018/60)/60)/24)+DATE(1970,1,1))</f>
        <v>42402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9">
        <f>+E2019/D2019*100</f>
        <v>41.4</v>
      </c>
      <c r="P2019" s="11">
        <f>AVERAGE(E2019/L2019)</f>
        <v>31.846153846153847</v>
      </c>
      <c r="Q2019" t="str">
        <f>LEFT(N2019,SEARCH("/",N2019,1)-1)</f>
        <v>publishing</v>
      </c>
      <c r="R2019" t="str">
        <f>RIGHT(N2019,LEN(N2019)-SEARCH("/",N2019,1))</f>
        <v>fiction</v>
      </c>
      <c r="S2019" s="14">
        <f>INT((((J2019/60)/60)/24)+DATE(1970,1,1))</f>
        <v>41604</v>
      </c>
      <c r="T2019" s="14">
        <f>INT((((I2019/60)/60)/24)+DATE(1970,1,1))</f>
        <v>41634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9">
        <f>+E2020/D2020*100</f>
        <v>110.33333333333333</v>
      </c>
      <c r="P2020" s="11">
        <f>AVERAGE(E2020/L2020)</f>
        <v>31.826923076923077</v>
      </c>
      <c r="Q2020" t="str">
        <f>LEFT(N2020,SEARCH("/",N2020,1)-1)</f>
        <v>music</v>
      </c>
      <c r="R2020" t="str">
        <f>RIGHT(N2020,LEN(N2020)-SEARCH("/",N2020,1))</f>
        <v>indie rock</v>
      </c>
      <c r="S2020" s="14">
        <f>INT((((J2020/60)/60)/24)+DATE(1970,1,1))</f>
        <v>41535</v>
      </c>
      <c r="T2020" s="14">
        <f>INT((((I2020/60)/60)/24)+DATE(1970,1,1))</f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9">
        <f>+E2021/D2021*100</f>
        <v>7.8809523809523814</v>
      </c>
      <c r="P2021" s="11">
        <f>AVERAGE(E2021/L2021)</f>
        <v>45.972222222222221</v>
      </c>
      <c r="Q2021" t="str">
        <f>LEFT(N2021,SEARCH("/",N2021,1)-1)</f>
        <v>publishing</v>
      </c>
      <c r="R2021" t="str">
        <f>RIGHT(N2021,LEN(N2021)-SEARCH("/",N2021,1))</f>
        <v>children's books</v>
      </c>
      <c r="S2021" s="14">
        <f>INT((((J2021/60)/60)/24)+DATE(1970,1,1))</f>
        <v>42136</v>
      </c>
      <c r="T2021" s="14">
        <f>INT((((I2021/60)/60)/24)+DATE(1970,1,1))</f>
        <v>42167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9">
        <f>+E2022/D2022*100</f>
        <v>127</v>
      </c>
      <c r="P2022" s="11">
        <f>AVERAGE(E2022/L2022)</f>
        <v>40.268292682926827</v>
      </c>
      <c r="Q2022" t="str">
        <f>LEFT(N2022,SEARCH("/",N2022,1)-1)</f>
        <v>film &amp; video</v>
      </c>
      <c r="R2022" t="str">
        <f>RIGHT(N2022,LEN(N2022)-SEARCH("/",N2022,1))</f>
        <v>shorts</v>
      </c>
      <c r="S2022" s="14">
        <f>INT((((J2022/60)/60)/24)+DATE(1970,1,1))</f>
        <v>41724</v>
      </c>
      <c r="T2022" s="14">
        <f>INT((((I2022/60)/60)/24)+DATE(1970,1,1))</f>
        <v>41754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9">
        <f>+E2023/D2023*100</f>
        <v>110.04599999999999</v>
      </c>
      <c r="P2023" s="11">
        <f>AVERAGE(E2023/L2023)</f>
        <v>50.020909090909093</v>
      </c>
      <c r="Q2023" t="str">
        <f>LEFT(N2023,SEARCH("/",N2023,1)-1)</f>
        <v>theater</v>
      </c>
      <c r="R2023" t="str">
        <f>RIGHT(N2023,LEN(N2023)-SEARCH("/",N2023,1))</f>
        <v>plays</v>
      </c>
      <c r="S2023" s="14">
        <f>INT((((J2023/60)/60)/24)+DATE(1970,1,1))</f>
        <v>41893</v>
      </c>
      <c r="T2023" s="14">
        <f>INT((((I2023/60)/60)/24)+DATE(1970,1,1))</f>
        <v>41914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9">
        <f>+E2024/D2024*100</f>
        <v>110.00000000000001</v>
      </c>
      <c r="P2024" s="11">
        <f>AVERAGE(E2024/L2024)</f>
        <v>91.666666666666671</v>
      </c>
      <c r="Q2024" t="str">
        <f>LEFT(N2024,SEARCH("/",N2024,1)-1)</f>
        <v>theater</v>
      </c>
      <c r="R2024" t="str">
        <f>RIGHT(N2024,LEN(N2024)-SEARCH("/",N2024,1))</f>
        <v>plays</v>
      </c>
      <c r="S2024" s="14">
        <f>INT((((J2024/60)/60)/24)+DATE(1970,1,1))</f>
        <v>42054</v>
      </c>
      <c r="T2024" s="14">
        <f>INT((((I2024/60)/60)/24)+DATE(1970,1,1))</f>
        <v>42061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9">
        <f>+E2025/D2025*100</f>
        <v>102.9375</v>
      </c>
      <c r="P2025" s="11">
        <f>AVERAGE(E2025/L2025)</f>
        <v>23.869565217391305</v>
      </c>
      <c r="Q2025" t="str">
        <f>LEFT(N2025,SEARCH("/",N2025,1)-1)</f>
        <v>theater</v>
      </c>
      <c r="R2025" t="str">
        <f>RIGHT(N2025,LEN(N2025)-SEARCH("/",N2025,1))</f>
        <v>plays</v>
      </c>
      <c r="S2025" s="14">
        <f>INT((((J2025/60)/60)/24)+DATE(1970,1,1))</f>
        <v>42675</v>
      </c>
      <c r="T2025" s="14">
        <f>INT((((I2025/60)/60)/24)+DATE(1970,1,1))</f>
        <v>42705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9">
        <f>+E2026/D2026*100</f>
        <v>4.957575757575758</v>
      </c>
      <c r="P2026" s="11">
        <f>AVERAGE(E2026/L2026)</f>
        <v>109.06666666666666</v>
      </c>
      <c r="Q2026" t="str">
        <f>LEFT(N2026,SEARCH("/",N2026,1)-1)</f>
        <v>photography</v>
      </c>
      <c r="R2026" t="str">
        <f>RIGHT(N2026,LEN(N2026)-SEARCH("/",N2026,1))</f>
        <v>photobooks</v>
      </c>
      <c r="S2026" s="14">
        <f>INT((((J2026/60)/60)/24)+DATE(1970,1,1))</f>
        <v>42010</v>
      </c>
      <c r="T2026" s="14">
        <f>INT((((I2026/60)/60)/24)+DATE(1970,1,1))</f>
        <v>42040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9">
        <f>+E2027/D2027*100</f>
        <v>109.00000000000001</v>
      </c>
      <c r="P2027" s="11">
        <f>AVERAGE(E2027/L2027)</f>
        <v>41.92307692307692</v>
      </c>
      <c r="Q2027" t="str">
        <f>LEFT(N2027,SEARCH("/",N2027,1)-1)</f>
        <v>theater</v>
      </c>
      <c r="R2027" t="str">
        <f>RIGHT(N2027,LEN(N2027)-SEARCH("/",N2027,1))</f>
        <v>plays</v>
      </c>
      <c r="S2027" s="14">
        <f>INT((((J2027/60)/60)/24)+DATE(1970,1,1))</f>
        <v>42162</v>
      </c>
      <c r="T2027" s="14">
        <f>INT((((I2027/60)/60)/24)+DATE(1970,1,1))</f>
        <v>42192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9">
        <f>+E2028/D2028*100</f>
        <v>5.42</v>
      </c>
      <c r="P2028" s="11">
        <f>AVERAGE(E2028/L2028)</f>
        <v>29.035714285714285</v>
      </c>
      <c r="Q2028" t="str">
        <f>LEFT(N2028,SEARCH("/",N2028,1)-1)</f>
        <v>games</v>
      </c>
      <c r="R2028" t="str">
        <f>RIGHT(N2028,LEN(N2028)-SEARCH("/",N2028,1))</f>
        <v>video games</v>
      </c>
      <c r="S2028" s="14">
        <f>INT((((J2028/60)/60)/24)+DATE(1970,1,1))</f>
        <v>42647</v>
      </c>
      <c r="T2028" s="14">
        <f>INT((((I2028/60)/60)/24)+DATE(1970,1,1))</f>
        <v>42677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8271</v>
      </c>
      <c r="O2029" s="9">
        <f>+E2029/D2029*100</f>
        <v>108.33333333333333</v>
      </c>
      <c r="P2029" s="11">
        <f>AVERAGE(E2029/L2029)</f>
        <v>81.25</v>
      </c>
      <c r="Q2029" t="str">
        <f>LEFT(N2029,SEARCH("/",N2029,1)-1)</f>
        <v>theater</v>
      </c>
      <c r="R2029" t="str">
        <f>RIGHT(N2029,LEN(N2029)-SEARCH("/",N2029,1))</f>
        <v>plays</v>
      </c>
      <c r="S2029" s="14">
        <f>INT((((J2029/60)/60)/24)+DATE(1970,1,1))</f>
        <v>42039</v>
      </c>
      <c r="T2029" s="14">
        <f>INT((((I2029/60)/60)/24)+DATE(1970,1,1))</f>
        <v>42052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8271</v>
      </c>
      <c r="O2030" s="9">
        <f>+E2030/D2030*100</f>
        <v>162.5</v>
      </c>
      <c r="P2030" s="11">
        <f>AVERAGE(E2030/L2030)</f>
        <v>95.588235294117652</v>
      </c>
      <c r="Q2030" t="str">
        <f>LEFT(N2030,SEARCH("/",N2030,1)-1)</f>
        <v>theater</v>
      </c>
      <c r="R2030" t="str">
        <f>RIGHT(N2030,LEN(N2030)-SEARCH("/",N2030,1))</f>
        <v>plays</v>
      </c>
      <c r="S2030" s="14">
        <f>INT((((J2030/60)/60)/24)+DATE(1970,1,1))</f>
        <v>42097</v>
      </c>
      <c r="T2030" s="14">
        <f>INT((((I2030/60)/60)/24)+DATE(1970,1,1))</f>
        <v>42127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9">
        <f>+E2031/D2031*100</f>
        <v>162.30000000000001</v>
      </c>
      <c r="P2031" s="11">
        <f>AVERAGE(E2031/L2031)</f>
        <v>52.354838709677416</v>
      </c>
      <c r="Q2031" t="str">
        <f>LEFT(N2031,SEARCH("/",N2031,1)-1)</f>
        <v>theater</v>
      </c>
      <c r="R2031" t="str">
        <f>RIGHT(N2031,LEN(N2031)-SEARCH("/",N2031,1))</f>
        <v>plays</v>
      </c>
      <c r="S2031" s="14">
        <f>INT((((J2031/60)/60)/24)+DATE(1970,1,1))</f>
        <v>42203</v>
      </c>
      <c r="T2031" s="14">
        <f>INT((((I2031/60)/60)/24)+DATE(1970,1,1))</f>
        <v>42233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9">
        <f>+E2032/D2032*100</f>
        <v>134.67833333333334</v>
      </c>
      <c r="P2032" s="11">
        <f>AVERAGE(E2032/L2032)</f>
        <v>89.785555555555561</v>
      </c>
      <c r="Q2032" t="str">
        <f>LEFT(N2032,SEARCH("/",N2032,1)-1)</f>
        <v>theater</v>
      </c>
      <c r="R2032" t="str">
        <f>RIGHT(N2032,LEN(N2032)-SEARCH("/",N2032,1))</f>
        <v>plays</v>
      </c>
      <c r="S2032" s="14">
        <f>INT((((J2032/60)/60)/24)+DATE(1970,1,1))</f>
        <v>42374</v>
      </c>
      <c r="T2032" s="14">
        <f>INT((((I2032/60)/60)/24)+DATE(1970,1,1))</f>
        <v>42388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9">
        <f>+E2033/D2033*100</f>
        <v>107.73333333333332</v>
      </c>
      <c r="P2033" s="11">
        <f>AVERAGE(E2033/L2033)</f>
        <v>25.25</v>
      </c>
      <c r="Q2033" t="str">
        <f>LEFT(N2033,SEARCH("/",N2033,1)-1)</f>
        <v>theater</v>
      </c>
      <c r="R2033" t="str">
        <f>RIGHT(N2033,LEN(N2033)-SEARCH("/",N2033,1))</f>
        <v>plays</v>
      </c>
      <c r="S2033" s="14">
        <f>INT((((J2033/60)/60)/24)+DATE(1970,1,1))</f>
        <v>42103</v>
      </c>
      <c r="T2033" s="14">
        <f>INT((((I2033/60)/60)/24)+DATE(1970,1,1))</f>
        <v>42133</v>
      </c>
    </row>
    <row r="2034" spans="1:20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6">
        <v>1614</v>
      </c>
      <c r="F2034" t="s">
        <v>8219</v>
      </c>
      <c r="G2034" t="s">
        <v>8225</v>
      </c>
      <c r="H2034" t="s">
        <v>8247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8300</v>
      </c>
      <c r="O2034" s="9">
        <f>+E2034/D2034*100</f>
        <v>102.80254777070064</v>
      </c>
      <c r="P2034" s="11">
        <f>AVERAGE(E2034/L2034)</f>
        <v>43.621621621621621</v>
      </c>
      <c r="Q2034" t="str">
        <f>LEFT(N2034,SEARCH("/",N2034,1)-1)</f>
        <v>music</v>
      </c>
      <c r="R2034" t="str">
        <f>RIGHT(N2034,LEN(N2034)-SEARCH("/",N2034,1))</f>
        <v>classical music</v>
      </c>
      <c r="S2034" s="14">
        <f>INT((((J2034/60)/60)/24)+DATE(1970,1,1))</f>
        <v>41390</v>
      </c>
      <c r="T2034" s="14">
        <f>INT((((I2034/60)/60)/24)+DATE(1970,1,1))</f>
        <v>41425</v>
      </c>
    </row>
    <row r="2035" spans="1:20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6">
        <v>1614</v>
      </c>
      <c r="F2035" t="s">
        <v>8219</v>
      </c>
      <c r="G2035" t="s">
        <v>8224</v>
      </c>
      <c r="H2035" t="s">
        <v>8246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8276</v>
      </c>
      <c r="O2035" s="9">
        <f>+E2035/D2035*100</f>
        <v>161.4</v>
      </c>
      <c r="P2035" s="11">
        <f>AVERAGE(E2035/L2035)</f>
        <v>76.857142857142861</v>
      </c>
      <c r="Q2035" t="str">
        <f>LEFT(N2035,SEARCH("/",N2035,1)-1)</f>
        <v>music</v>
      </c>
      <c r="R2035" t="str">
        <f>RIGHT(N2035,LEN(N2035)-SEARCH("/",N2035,1))</f>
        <v>rock</v>
      </c>
      <c r="S2035" s="14">
        <f>INT((((J2035/60)/60)/24)+DATE(1970,1,1))</f>
        <v>42075</v>
      </c>
      <c r="T2035" s="14">
        <f>INT((((I2035/60)/60)/24)+DATE(1970,1,1))</f>
        <v>42105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9">
        <f>+E2036/D2036*100</f>
        <v>107.4</v>
      </c>
      <c r="P2036" s="11">
        <f>AVERAGE(E2036/L2036)</f>
        <v>64.44</v>
      </c>
      <c r="Q2036" t="str">
        <f>LEFT(N2036,SEARCH("/",N2036,1)-1)</f>
        <v>music</v>
      </c>
      <c r="R2036" t="str">
        <f>RIGHT(N2036,LEN(N2036)-SEARCH("/",N2036,1))</f>
        <v>rock</v>
      </c>
      <c r="S2036" s="14">
        <f>INT((((J2036/60)/60)/24)+DATE(1970,1,1))</f>
        <v>41571</v>
      </c>
      <c r="T2036" s="14">
        <f>INT((((I2036/60)/60)/24)+DATE(1970,1,1))</f>
        <v>41614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9">
        <f>+E2037/D2037*100</f>
        <v>161</v>
      </c>
      <c r="P2037" s="11">
        <f>AVERAGE(E2037/L2037)</f>
        <v>57.5</v>
      </c>
      <c r="Q2037" t="str">
        <f>LEFT(N2037,SEARCH("/",N2037,1)-1)</f>
        <v>theater</v>
      </c>
      <c r="R2037" t="str">
        <f>RIGHT(N2037,LEN(N2037)-SEARCH("/",N2037,1))</f>
        <v>plays</v>
      </c>
      <c r="S2037" s="14">
        <f>INT((((J2037/60)/60)/24)+DATE(1970,1,1))</f>
        <v>42446</v>
      </c>
      <c r="T2037" s="14">
        <f>INT((((I2037/60)/60)/24)+DATE(1970,1,1))</f>
        <v>42476</v>
      </c>
    </row>
    <row r="2038" spans="1:20" ht="60" x14ac:dyDescent="0.25">
      <c r="A2038">
        <v>2999</v>
      </c>
      <c r="B2038" s="3" t="s">
        <v>2999</v>
      </c>
      <c r="C2038" s="3" t="s">
        <v>7109</v>
      </c>
      <c r="D2038" s="6">
        <v>1350</v>
      </c>
      <c r="E2038" s="6">
        <v>1605</v>
      </c>
      <c r="F2038" t="s">
        <v>8219</v>
      </c>
      <c r="G2038" t="s">
        <v>8224</v>
      </c>
      <c r="H2038" t="s">
        <v>8246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8303</v>
      </c>
      <c r="O2038" s="9">
        <f>+E2038/D2038*100</f>
        <v>118.88888888888889</v>
      </c>
      <c r="P2038" s="11">
        <f>AVERAGE(E2038/L2038)</f>
        <v>80.25</v>
      </c>
      <c r="Q2038" t="str">
        <f>LEFT(N2038,SEARCH("/",N2038,1)-1)</f>
        <v>theater</v>
      </c>
      <c r="R2038" t="str">
        <f>RIGHT(N2038,LEN(N2038)-SEARCH("/",N2038,1))</f>
        <v>spaces</v>
      </c>
      <c r="S2038" s="14">
        <f>INT((((J2038/60)/60)/24)+DATE(1970,1,1))</f>
        <v>42780</v>
      </c>
      <c r="T2038" s="14">
        <f>INT((((I2038/60)/60)/24)+DATE(1970,1,1))</f>
        <v>42795</v>
      </c>
    </row>
    <row r="2039" spans="1:20" ht="60" x14ac:dyDescent="0.25">
      <c r="A2039">
        <v>2952</v>
      </c>
      <c r="B2039" s="3" t="s">
        <v>2952</v>
      </c>
      <c r="C2039" s="3" t="s">
        <v>7062</v>
      </c>
      <c r="D2039" s="6">
        <v>20000</v>
      </c>
      <c r="E2039" s="6">
        <v>1605</v>
      </c>
      <c r="F2039" t="s">
        <v>8220</v>
      </c>
      <c r="G2039" t="s">
        <v>8224</v>
      </c>
      <c r="H2039" t="s">
        <v>8246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8303</v>
      </c>
      <c r="O2039" s="9">
        <f>+E2039/D2039*100</f>
        <v>8.0250000000000004</v>
      </c>
      <c r="P2039" s="11">
        <f>AVERAGE(E2039/L2039)</f>
        <v>200.625</v>
      </c>
      <c r="Q2039" t="str">
        <f>LEFT(N2039,SEARCH("/",N2039,1)-1)</f>
        <v>theater</v>
      </c>
      <c r="R2039" t="str">
        <f>RIGHT(N2039,LEN(N2039)-SEARCH("/",N2039,1))</f>
        <v>spaces</v>
      </c>
      <c r="S2039" s="14">
        <f>INT((((J2039/60)/60)/24)+DATE(1970,1,1))</f>
        <v>42628</v>
      </c>
      <c r="T2039" s="14">
        <f>INT((((I2039/60)/60)/24)+DATE(1970,1,1))</f>
        <v>42660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9">
        <f>+E2040/D2040*100</f>
        <v>106.73333333333332</v>
      </c>
      <c r="P2040" s="11">
        <f>AVERAGE(E2040/L2040)</f>
        <v>39.048780487804876</v>
      </c>
      <c r="Q2040" t="str">
        <f>LEFT(N2040,SEARCH("/",N2040,1)-1)</f>
        <v>publishing</v>
      </c>
      <c r="R2040" t="str">
        <f>RIGHT(N2040,LEN(N2040)-SEARCH("/",N2040,1))</f>
        <v>nonfiction</v>
      </c>
      <c r="S2040" s="14">
        <f>INT((((J2040/60)/60)/24)+DATE(1970,1,1))</f>
        <v>41943</v>
      </c>
      <c r="T2040" s="14">
        <f>INT((((I2040/60)/60)/24)+DATE(1970,1,1))</f>
        <v>41974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9">
        <f>+E2041/D2041*100</f>
        <v>106.26666666666667</v>
      </c>
      <c r="P2041" s="11">
        <f>AVERAGE(E2041/L2041)</f>
        <v>23.10144927536232</v>
      </c>
      <c r="Q2041" t="str">
        <f>LEFT(N2041,SEARCH("/",N2041,1)-1)</f>
        <v>theater</v>
      </c>
      <c r="R2041" t="str">
        <f>RIGHT(N2041,LEN(N2041)-SEARCH("/",N2041,1))</f>
        <v>plays</v>
      </c>
      <c r="S2041" s="14">
        <f>INT((((J2041/60)/60)/24)+DATE(1970,1,1))</f>
        <v>42065</v>
      </c>
      <c r="T2041" s="14">
        <f>INT((((I2041/60)/60)/24)+DATE(1970,1,1))</f>
        <v>42095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9">
        <f>+E2042/D2042*100</f>
        <v>106.01933333333334</v>
      </c>
      <c r="P2042" s="11">
        <f>AVERAGE(E2042/L2042)</f>
        <v>40.776666666666664</v>
      </c>
      <c r="Q2042" t="str">
        <f>LEFT(N2042,SEARCH("/",N2042,1)-1)</f>
        <v>film &amp; video</v>
      </c>
      <c r="R2042" t="str">
        <f>RIGHT(N2042,LEN(N2042)-SEARCH("/",N2042,1))</f>
        <v>shorts</v>
      </c>
      <c r="S2042" s="14">
        <f>INT((((J2042/60)/60)/24)+DATE(1970,1,1))</f>
        <v>41631</v>
      </c>
      <c r="T2042" s="14">
        <f>INT((((I2042/60)/60)/24)+DATE(1970,1,1))</f>
        <v>41661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9">
        <f>+E2043/D2043*100</f>
        <v>105.80000000000001</v>
      </c>
      <c r="P2043" s="11">
        <f>AVERAGE(E2043/L2043)</f>
        <v>36.06818181818182</v>
      </c>
      <c r="Q2043" t="str">
        <f>LEFT(N2043,SEARCH("/",N2043,1)-1)</f>
        <v>theater</v>
      </c>
      <c r="R2043" t="str">
        <f>RIGHT(N2043,LEN(N2043)-SEARCH("/",N2043,1))</f>
        <v>plays</v>
      </c>
      <c r="S2043" s="14">
        <f>INT((((J2043/60)/60)/24)+DATE(1970,1,1))</f>
        <v>41923</v>
      </c>
      <c r="T2043" s="14">
        <f>INT((((I2043/60)/60)/24)+DATE(1970,1,1))</f>
        <v>41949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9">
        <f>+E2044/D2044*100</f>
        <v>79</v>
      </c>
      <c r="P2044" s="11">
        <f>AVERAGE(E2044/L2044)</f>
        <v>131.66666666666666</v>
      </c>
      <c r="Q2044" t="str">
        <f>LEFT(N2044,SEARCH("/",N2044,1)-1)</f>
        <v>photography</v>
      </c>
      <c r="R2044" t="str">
        <f>RIGHT(N2044,LEN(N2044)-SEARCH("/",N2044,1))</f>
        <v>places</v>
      </c>
      <c r="S2044" s="14">
        <f>INT((((J2044/60)/60)/24)+DATE(1970,1,1))</f>
        <v>42707</v>
      </c>
      <c r="T2044" s="14">
        <f>INT((((I2044/60)/60)/24)+DATE(1970,1,1))</f>
        <v>42729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9">
        <f>+E2045/D2045*100</f>
        <v>15.770000000000001</v>
      </c>
      <c r="P2045" s="11">
        <f>AVERAGE(E2045/L2045)</f>
        <v>49.28125</v>
      </c>
      <c r="Q2045" t="str">
        <f>LEFT(N2045,SEARCH("/",N2045,1)-1)</f>
        <v>theater</v>
      </c>
      <c r="R2045" t="str">
        <f>RIGHT(N2045,LEN(N2045)-SEARCH("/",N2045,1))</f>
        <v>plays</v>
      </c>
      <c r="S2045" s="14">
        <f>INT((((J2045/60)/60)/24)+DATE(1970,1,1))</f>
        <v>42016</v>
      </c>
      <c r="T2045" s="14">
        <f>INT((((I2045/60)/60)/24)+DATE(1970,1,1))</f>
        <v>42046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9">
        <f>+E2046/D2046*100</f>
        <v>105.06666666666666</v>
      </c>
      <c r="P2046" s="11">
        <f>AVERAGE(E2046/L2046)</f>
        <v>58.370370370370374</v>
      </c>
      <c r="Q2046" t="str">
        <f>LEFT(N2046,SEARCH("/",N2046,1)-1)</f>
        <v>music</v>
      </c>
      <c r="R2046" t="str">
        <f>RIGHT(N2046,LEN(N2046)-SEARCH("/",N2046,1))</f>
        <v>rock</v>
      </c>
      <c r="S2046" s="14">
        <f>INT((((J2046/60)/60)/24)+DATE(1970,1,1))</f>
        <v>41301</v>
      </c>
      <c r="T2046" s="14">
        <f>INT((((I2046/60)/60)/24)+DATE(1970,1,1))</f>
        <v>41341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t="s">
        <v>8219</v>
      </c>
      <c r="G2047" t="s">
        <v>8224</v>
      </c>
      <c r="H2047" t="s">
        <v>8246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8276</v>
      </c>
      <c r="O2047" s="9">
        <f>+E2047/D2047*100</f>
        <v>105</v>
      </c>
      <c r="P2047" s="11">
        <f>AVERAGE(E2047/L2047)</f>
        <v>58.333333333333336</v>
      </c>
      <c r="Q2047" t="str">
        <f>LEFT(N2047,SEARCH("/",N2047,1)-1)</f>
        <v>music</v>
      </c>
      <c r="R2047" t="str">
        <f>RIGHT(N2047,LEN(N2047)-SEARCH("/",N2047,1))</f>
        <v>rock</v>
      </c>
      <c r="S2047" s="14">
        <f>INT((((J2047/60)/60)/24)+DATE(1970,1,1))</f>
        <v>41123</v>
      </c>
      <c r="T2047" s="14">
        <f>INT((((I2047/60)/60)/24)+DATE(1970,1,1))</f>
        <v>41153</v>
      </c>
    </row>
    <row r="2048" spans="1:20" ht="60" x14ac:dyDescent="0.25">
      <c r="A2048">
        <v>3353</v>
      </c>
      <c r="B2048" s="3" t="s">
        <v>3352</v>
      </c>
      <c r="C2048" s="3" t="s">
        <v>7463</v>
      </c>
      <c r="D2048" s="6">
        <v>500</v>
      </c>
      <c r="E2048" s="6">
        <v>1575</v>
      </c>
      <c r="F2048" t="s">
        <v>8219</v>
      </c>
      <c r="G2048" t="s">
        <v>8225</v>
      </c>
      <c r="H2048" t="s">
        <v>8247</v>
      </c>
      <c r="I2048">
        <v>1462230000</v>
      </c>
      <c r="J2048">
        <v>1461061350</v>
      </c>
      <c r="K2048" t="b">
        <v>0</v>
      </c>
      <c r="L2048">
        <v>44</v>
      </c>
      <c r="M2048" t="b">
        <v>1</v>
      </c>
      <c r="N2048" t="s">
        <v>8271</v>
      </c>
      <c r="O2048" s="9">
        <f>+E2048/D2048*100</f>
        <v>315</v>
      </c>
      <c r="P2048" s="11">
        <f>AVERAGE(E2048/L2048)</f>
        <v>35.795454545454547</v>
      </c>
      <c r="Q2048" t="str">
        <f>LEFT(N2048,SEARCH("/",N2048,1)-1)</f>
        <v>theater</v>
      </c>
      <c r="R2048" t="str">
        <f>RIGHT(N2048,LEN(N2048)-SEARCH("/",N2048,1))</f>
        <v>plays</v>
      </c>
      <c r="S2048" s="14">
        <f>INT((((J2048/60)/60)/24)+DATE(1970,1,1))</f>
        <v>42479</v>
      </c>
      <c r="T2048" s="14">
        <f>INT((((I2048/60)/60)/24)+DATE(1970,1,1))</f>
        <v>42492</v>
      </c>
    </row>
    <row r="2049" spans="1:20" ht="45" x14ac:dyDescent="0.25">
      <c r="A2049">
        <v>928</v>
      </c>
      <c r="B2049" s="3" t="s">
        <v>929</v>
      </c>
      <c r="C2049" s="3" t="s">
        <v>5038</v>
      </c>
      <c r="D2049" s="6">
        <v>14500</v>
      </c>
      <c r="E2049" s="6">
        <v>1575</v>
      </c>
      <c r="F2049" t="s">
        <v>8221</v>
      </c>
      <c r="G2049" t="s">
        <v>8224</v>
      </c>
      <c r="H2049" t="s">
        <v>8246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8278</v>
      </c>
      <c r="O2049" s="9">
        <f>+E2049/D2049*100</f>
        <v>10.86206896551724</v>
      </c>
      <c r="P2049" s="11">
        <f>AVERAGE(E2049/L2049)</f>
        <v>56.25</v>
      </c>
      <c r="Q2049" t="str">
        <f>LEFT(N2049,SEARCH("/",N2049,1)-1)</f>
        <v>music</v>
      </c>
      <c r="R2049" t="str">
        <f>RIGHT(N2049,LEN(N2049)-SEARCH("/",N2049,1))</f>
        <v>jazz</v>
      </c>
      <c r="S2049" s="14">
        <f>INT((((J2049/60)/60)/24)+DATE(1970,1,1))</f>
        <v>41180</v>
      </c>
      <c r="T2049" s="14">
        <f>INT((((I2049/60)/60)/24)+DATE(1970,1,1))</f>
        <v>41231</v>
      </c>
    </row>
    <row r="2050" spans="1:20" ht="60" x14ac:dyDescent="0.25">
      <c r="A2050">
        <v>1455</v>
      </c>
      <c r="B2050" s="3" t="s">
        <v>1456</v>
      </c>
      <c r="C2050" s="3" t="s">
        <v>5565</v>
      </c>
      <c r="D2050" s="6">
        <v>15000</v>
      </c>
      <c r="E2050" s="6">
        <v>1575</v>
      </c>
      <c r="F2050" t="s">
        <v>8220</v>
      </c>
      <c r="G2050" t="s">
        <v>8224</v>
      </c>
      <c r="H2050" t="s">
        <v>8246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8287</v>
      </c>
      <c r="O2050" s="9">
        <f>+E2050/D2050*100</f>
        <v>10.5</v>
      </c>
      <c r="P2050" s="11">
        <f>AVERAGE(E2050/L2050)</f>
        <v>225</v>
      </c>
      <c r="Q2050" t="str">
        <f>LEFT(N2050,SEARCH("/",N2050,1)-1)</f>
        <v>publishing</v>
      </c>
      <c r="R2050" t="str">
        <f>RIGHT(N2050,LEN(N2050)-SEARCH("/",N2050,1))</f>
        <v>translations</v>
      </c>
      <c r="S2050" s="14">
        <f>INT((((J2050/60)/60)/24)+DATE(1970,1,1))</f>
        <v>41832</v>
      </c>
      <c r="T2050" s="14">
        <f>INT((((I2050/60)/60)/24)+DATE(1970,1,1))</f>
        <v>41887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9">
        <f>+E2051/D2051*100</f>
        <v>26.192500000000003</v>
      </c>
      <c r="P2051" s="11">
        <f>AVERAGE(E2051/L2051)</f>
        <v>87.308333333333337</v>
      </c>
      <c r="Q2051" t="str">
        <f>LEFT(N2051,SEARCH("/",N2051,1)-1)</f>
        <v>film &amp; video</v>
      </c>
      <c r="R2051" t="str">
        <f>RIGHT(N2051,LEN(N2051)-SEARCH("/",N2051,1))</f>
        <v>drama</v>
      </c>
      <c r="S2051" s="14">
        <f>INT((((J2051/60)/60)/24)+DATE(1970,1,1))</f>
        <v>41867</v>
      </c>
      <c r="T2051" s="14">
        <f>INT((((I2051/60)/60)/24)+DATE(1970,1,1))</f>
        <v>41897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9">
        <f>+E2052/D2052*100</f>
        <v>1.8193398957730169</v>
      </c>
      <c r="P2052" s="11">
        <f>AVERAGE(E2052/L2052)</f>
        <v>224.42857142857142</v>
      </c>
      <c r="Q2052" t="str">
        <f>LEFT(N2052,SEARCH("/",N2052,1)-1)</f>
        <v>technology</v>
      </c>
      <c r="R2052" t="str">
        <f>RIGHT(N2052,LEN(N2052)-SEARCH("/",N2052,1))</f>
        <v>web</v>
      </c>
      <c r="S2052" s="14">
        <f>INT((((J2052/60)/60)/24)+DATE(1970,1,1))</f>
        <v>42074</v>
      </c>
      <c r="T2052" s="14">
        <f>INT((((I2052/60)/60)/24)+DATE(1970,1,1))</f>
        <v>42104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8266</v>
      </c>
      <c r="O2053" s="9">
        <f>+E2053/D2053*100</f>
        <v>392.5</v>
      </c>
      <c r="P2053" s="11">
        <f>AVERAGE(E2053/L2053)</f>
        <v>60.384615384615387</v>
      </c>
      <c r="Q2053" t="str">
        <f>LEFT(N2053,SEARCH("/",N2053,1)-1)</f>
        <v>film &amp; video</v>
      </c>
      <c r="R2053" t="str">
        <f>RIGHT(N2053,LEN(N2053)-SEARCH("/",N2053,1))</f>
        <v>shorts</v>
      </c>
      <c r="S2053" s="14">
        <f>INT((((J2053/60)/60)/24)+DATE(1970,1,1))</f>
        <v>40997</v>
      </c>
      <c r="T2053" s="14">
        <f>INT((((I2053/60)/60)/24)+DATE(1970,1,1))</f>
        <v>41050</v>
      </c>
    </row>
    <row r="2054" spans="1:20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6">
        <v>1570</v>
      </c>
      <c r="F2054" t="s">
        <v>8219</v>
      </c>
      <c r="G2054" t="s">
        <v>8236</v>
      </c>
      <c r="H2054" t="s">
        <v>8249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8271</v>
      </c>
      <c r="O2054" s="9">
        <f>+E2054/D2054*100</f>
        <v>104.66666666666666</v>
      </c>
      <c r="P2054" s="11">
        <f>AVERAGE(E2054/L2054)</f>
        <v>54.137931034482762</v>
      </c>
      <c r="Q2054" t="str">
        <f>LEFT(N2054,SEARCH("/",N2054,1)-1)</f>
        <v>theater</v>
      </c>
      <c r="R2054" t="str">
        <f>RIGHT(N2054,LEN(N2054)-SEARCH("/",N2054,1))</f>
        <v>plays</v>
      </c>
      <c r="S2054" s="14">
        <f>INT((((J2054/60)/60)/24)+DATE(1970,1,1))</f>
        <v>42150</v>
      </c>
      <c r="T2054" s="14">
        <f>INT((((I2054/60)/60)/24)+DATE(1970,1,1))</f>
        <v>42180</v>
      </c>
    </row>
    <row r="2055" spans="1:20" ht="60" x14ac:dyDescent="0.25">
      <c r="A2055">
        <v>2701</v>
      </c>
      <c r="B2055" s="3" t="s">
        <v>2701</v>
      </c>
      <c r="C2055" s="3" t="s">
        <v>6811</v>
      </c>
      <c r="D2055" s="6">
        <v>3400</v>
      </c>
      <c r="E2055" s="6">
        <v>1570</v>
      </c>
      <c r="F2055" t="s">
        <v>8222</v>
      </c>
      <c r="G2055" t="s">
        <v>8241</v>
      </c>
      <c r="H2055" t="s">
        <v>8249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8303</v>
      </c>
      <c r="O2055" s="9">
        <f>+E2055/D2055*100</f>
        <v>46.176470588235297</v>
      </c>
      <c r="P2055" s="11">
        <f>AVERAGE(E2055/L2055)</f>
        <v>34.130434782608695</v>
      </c>
      <c r="Q2055" t="str">
        <f>LEFT(N2055,SEARCH("/",N2055,1)-1)</f>
        <v>theater</v>
      </c>
      <c r="R2055" t="str">
        <f>RIGHT(N2055,LEN(N2055)-SEARCH("/",N2055,1))</f>
        <v>spaces</v>
      </c>
      <c r="S2055" s="14">
        <f>INT((((J2055/60)/60)/24)+DATE(1970,1,1))</f>
        <v>42801</v>
      </c>
      <c r="T2055" s="14">
        <f>INT((((I2055/60)/60)/24)+DATE(1970,1,1))</f>
        <v>42832</v>
      </c>
    </row>
    <row r="2056" spans="1:20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6">
        <v>1565</v>
      </c>
      <c r="F2056" t="s">
        <v>8219</v>
      </c>
      <c r="G2056" t="s">
        <v>8224</v>
      </c>
      <c r="H2056" t="s">
        <v>8246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8271</v>
      </c>
      <c r="O2056" s="9">
        <f>+E2056/D2056*100</f>
        <v>104.33333333333333</v>
      </c>
      <c r="P2056" s="11">
        <f>AVERAGE(E2056/L2056)</f>
        <v>55.892857142857146</v>
      </c>
      <c r="Q2056" t="str">
        <f>LEFT(N2056,SEARCH("/",N2056,1)-1)</f>
        <v>theater</v>
      </c>
      <c r="R2056" t="str">
        <f>RIGHT(N2056,LEN(N2056)-SEARCH("/",N2056,1))</f>
        <v>plays</v>
      </c>
      <c r="S2056" s="14">
        <f>INT((((J2056/60)/60)/24)+DATE(1970,1,1))</f>
        <v>41764</v>
      </c>
      <c r="T2056" s="14">
        <f>INT((((I2056/60)/60)/24)+DATE(1970,1,1))</f>
        <v>41791</v>
      </c>
    </row>
    <row r="2057" spans="1:20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6">
        <v>1565</v>
      </c>
      <c r="F2057" t="s">
        <v>8219</v>
      </c>
      <c r="G2057" t="s">
        <v>8229</v>
      </c>
      <c r="H2057" t="s">
        <v>8251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8271</v>
      </c>
      <c r="O2057" s="9">
        <f>+E2057/D2057*100</f>
        <v>130.41666666666666</v>
      </c>
      <c r="P2057" s="11">
        <f>AVERAGE(E2057/L2057)</f>
        <v>86.944444444444443</v>
      </c>
      <c r="Q2057" t="str">
        <f>LEFT(N2057,SEARCH("/",N2057,1)-1)</f>
        <v>theater</v>
      </c>
      <c r="R2057" t="str">
        <f>RIGHT(N2057,LEN(N2057)-SEARCH("/",N2057,1))</f>
        <v>plays</v>
      </c>
      <c r="S2057" s="14">
        <f>INT((((J2057/60)/60)/24)+DATE(1970,1,1))</f>
        <v>42725</v>
      </c>
      <c r="T2057" s="14">
        <f>INT((((I2057/60)/60)/24)+DATE(1970,1,1))</f>
        <v>42746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9">
        <f>+E2058/D2058*100</f>
        <v>130.25</v>
      </c>
      <c r="P2058" s="11">
        <f>AVERAGE(E2058/L2058)</f>
        <v>24.421875</v>
      </c>
      <c r="Q2058" t="str">
        <f>LEFT(N2058,SEARCH("/",N2058,1)-1)</f>
        <v>publishing</v>
      </c>
      <c r="R2058" t="str">
        <f>RIGHT(N2058,LEN(N2058)-SEARCH("/",N2058,1))</f>
        <v>nonfiction</v>
      </c>
      <c r="S2058" s="14">
        <f>INT((((J2058/60)/60)/24)+DATE(1970,1,1))</f>
        <v>42502</v>
      </c>
      <c r="T2058" s="14">
        <f>INT((((I2058/60)/60)/24)+DATE(1970,1,1))</f>
        <v>42532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9">
        <f>+E2059/D2059*100</f>
        <v>104.06666666666666</v>
      </c>
      <c r="P2059" s="11">
        <f>AVERAGE(E2059/L2059)</f>
        <v>53.827586206896555</v>
      </c>
      <c r="Q2059" t="str">
        <f>LEFT(N2059,SEARCH("/",N2059,1)-1)</f>
        <v>music</v>
      </c>
      <c r="R2059" t="str">
        <f>RIGHT(N2059,LEN(N2059)-SEARCH("/",N2059,1))</f>
        <v>rock</v>
      </c>
      <c r="S2059" s="14">
        <f>INT((((J2059/60)/60)/24)+DATE(1970,1,1))</f>
        <v>40070</v>
      </c>
      <c r="T2059" s="14">
        <f>INT((((I2059/60)/60)/24)+DATE(1970,1,1))</f>
        <v>40148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9">
        <f>+E2060/D2060*100</f>
        <v>312</v>
      </c>
      <c r="P2060" s="11">
        <f>AVERAGE(E2060/L2060)</f>
        <v>91.764705882352942</v>
      </c>
      <c r="Q2060" t="str">
        <f>LEFT(N2060,SEARCH("/",N2060,1)-1)</f>
        <v>technology</v>
      </c>
      <c r="R2060" t="str">
        <f>RIGHT(N2060,LEN(N2060)-SEARCH("/",N2060,1))</f>
        <v>hardware</v>
      </c>
      <c r="S2060" s="14">
        <f>INT((((J2060/60)/60)/24)+DATE(1970,1,1))</f>
        <v>40347</v>
      </c>
      <c r="T2060" s="14">
        <f>INT((((I2060/60)/60)/24)+DATE(1970,1,1))</f>
        <v>40361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9">
        <f>+E2061/D2061*100</f>
        <v>103.8</v>
      </c>
      <c r="P2061" s="11">
        <f>AVERAGE(E2061/L2061)</f>
        <v>34.6</v>
      </c>
      <c r="Q2061" t="str">
        <f>LEFT(N2061,SEARCH("/",N2061,1)-1)</f>
        <v>theater</v>
      </c>
      <c r="R2061" t="str">
        <f>RIGHT(N2061,LEN(N2061)-SEARCH("/",N2061,1))</f>
        <v>plays</v>
      </c>
      <c r="S2061" s="14">
        <f>INT((((J2061/60)/60)/24)+DATE(1970,1,1))</f>
        <v>42143</v>
      </c>
      <c r="T2061" s="14">
        <f>INT((((I2061/60)/60)/24)+DATE(1970,1,1))</f>
        <v>42173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8276</v>
      </c>
      <c r="O2062" s="9">
        <f>+E2062/D2062*100</f>
        <v>103.66666666666666</v>
      </c>
      <c r="P2062" s="11">
        <f>AVERAGE(E2062/L2062)</f>
        <v>77.75</v>
      </c>
      <c r="Q2062" t="str">
        <f>LEFT(N2062,SEARCH("/",N2062,1)-1)</f>
        <v>music</v>
      </c>
      <c r="R2062" t="str">
        <f>RIGHT(N2062,LEN(N2062)-SEARCH("/",N2062,1))</f>
        <v>rock</v>
      </c>
      <c r="S2062" s="14">
        <f>INT((((J2062/60)/60)/24)+DATE(1970,1,1))</f>
        <v>41548</v>
      </c>
      <c r="T2062" s="14">
        <f>INT((((I2062/60)/60)/24)+DATE(1970,1,1))</f>
        <v>41563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9">
        <f>+E2063/D2063*100</f>
        <v>20.733333333333334</v>
      </c>
      <c r="P2063" s="11">
        <f>AVERAGE(E2063/L2063)</f>
        <v>25.491803278688526</v>
      </c>
      <c r="Q2063" t="str">
        <f>LEFT(N2063,SEARCH("/",N2063,1)-1)</f>
        <v>food</v>
      </c>
      <c r="R2063" t="str">
        <f>RIGHT(N2063,LEN(N2063)-SEARCH("/",N2063,1))</f>
        <v>small batch</v>
      </c>
      <c r="S2063" s="14">
        <f>INT((((J2063/60)/60)/24)+DATE(1970,1,1))</f>
        <v>42790</v>
      </c>
      <c r="T2063" s="14">
        <f>INT((((I2063/60)/60)/24)+DATE(1970,1,1))</f>
        <v>42820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9">
        <f>+E2064/D2064*100</f>
        <v>103.53333333333335</v>
      </c>
      <c r="P2064" s="11">
        <f>AVERAGE(E2064/L2064)</f>
        <v>62.12</v>
      </c>
      <c r="Q2064" t="str">
        <f>LEFT(N2064,SEARCH("/",N2064,1)-1)</f>
        <v>music</v>
      </c>
      <c r="R2064" t="str">
        <f>RIGHT(N2064,LEN(N2064)-SEARCH("/",N2064,1))</f>
        <v>indie rock</v>
      </c>
      <c r="S2064" s="14">
        <f>INT((((J2064/60)/60)/24)+DATE(1970,1,1))</f>
        <v>40764</v>
      </c>
      <c r="T2064" s="14">
        <f>INT((((I2064/60)/60)/24)+DATE(1970,1,1))</f>
        <v>40794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8274</v>
      </c>
      <c r="O2065" s="9">
        <f>+E2065/D2065*100</f>
        <v>110.71428571428572</v>
      </c>
      <c r="P2065" s="11">
        <f>AVERAGE(E2065/L2065)</f>
        <v>67.391304347826093</v>
      </c>
      <c r="Q2065" t="str">
        <f>LEFT(N2065,SEARCH("/",N2065,1)-1)</f>
        <v>publishing</v>
      </c>
      <c r="R2065" t="str">
        <f>RIGHT(N2065,LEN(N2065)-SEARCH("/",N2065,1))</f>
        <v>nonfiction</v>
      </c>
      <c r="S2065" s="14">
        <f>INT((((J2065/60)/60)/24)+DATE(1970,1,1))</f>
        <v>41689</v>
      </c>
      <c r="T2065" s="14">
        <f>INT((((I2065/60)/60)/24)+DATE(1970,1,1))</f>
        <v>41719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9">
        <f>+E2066/D2066*100</f>
        <v>0.31</v>
      </c>
      <c r="P2066" s="11">
        <f>AVERAGE(E2066/L2066)</f>
        <v>775</v>
      </c>
      <c r="Q2066" t="str">
        <f>LEFT(N2066,SEARCH("/",N2066,1)-1)</f>
        <v>theater</v>
      </c>
      <c r="R2066" t="str">
        <f>RIGHT(N2066,LEN(N2066)-SEARCH("/",N2066,1))</f>
        <v>spaces</v>
      </c>
      <c r="S2066" s="14">
        <f>INT((((J2066/60)/60)/24)+DATE(1970,1,1))</f>
        <v>42534</v>
      </c>
      <c r="T2066" s="14">
        <f>INT((((I2066/60)/60)/24)+DATE(1970,1,1))</f>
        <v>42553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9">
        <f>+E2067/D2067*100</f>
        <v>128.91666666666666</v>
      </c>
      <c r="P2067" s="11">
        <f>AVERAGE(E2067/L2067)</f>
        <v>64.458333333333329</v>
      </c>
      <c r="Q2067" t="str">
        <f>LEFT(N2067,SEARCH("/",N2067,1)-1)</f>
        <v>theater</v>
      </c>
      <c r="R2067" t="str">
        <f>RIGHT(N2067,LEN(N2067)-SEARCH("/",N2067,1))</f>
        <v>musical</v>
      </c>
      <c r="S2067" s="14">
        <f>INT((((J2067/60)/60)/24)+DATE(1970,1,1))</f>
        <v>42420</v>
      </c>
      <c r="T2067" s="14">
        <f>INT((((I2067/60)/60)/24)+DATE(1970,1,1))</f>
        <v>42444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9">
        <f>+E2068/D2068*100</f>
        <v>17.155555555555555</v>
      </c>
      <c r="P2068" s="11">
        <f>AVERAGE(E2068/L2068)</f>
        <v>110.28571428571429</v>
      </c>
      <c r="Q2068" t="str">
        <f>LEFT(N2068,SEARCH("/",N2068,1)-1)</f>
        <v>technology</v>
      </c>
      <c r="R2068" t="str">
        <f>RIGHT(N2068,LEN(N2068)-SEARCH("/",N2068,1))</f>
        <v>wearables</v>
      </c>
      <c r="S2068" s="14">
        <f>INT((((J2068/60)/60)/24)+DATE(1970,1,1))</f>
        <v>42182</v>
      </c>
      <c r="T2068" s="14">
        <f>INT((((I2068/60)/60)/24)+DATE(1970,1,1))</f>
        <v>42227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9">
        <f>+E2069/D2069*100</f>
        <v>153.80000000000001</v>
      </c>
      <c r="P2069" s="11">
        <f>AVERAGE(E2069/L2069)</f>
        <v>48.0625</v>
      </c>
      <c r="Q2069" t="str">
        <f>LEFT(N2069,SEARCH("/",N2069,1)-1)</f>
        <v>games</v>
      </c>
      <c r="R2069" t="str">
        <f>RIGHT(N2069,LEN(N2069)-SEARCH("/",N2069,1))</f>
        <v>tabletop games</v>
      </c>
      <c r="S2069" s="14">
        <f>INT((((J2069/60)/60)/24)+DATE(1970,1,1))</f>
        <v>42020</v>
      </c>
      <c r="T2069" s="14">
        <f>INT((((I2069/60)/60)/24)+DATE(1970,1,1))</f>
        <v>42039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9">
        <f>+E2070/D2070*100</f>
        <v>102.46666666666667</v>
      </c>
      <c r="P2070" s="11">
        <f>AVERAGE(E2070/L2070)</f>
        <v>66.826086956521735</v>
      </c>
      <c r="Q2070" t="str">
        <f>LEFT(N2070,SEARCH("/",N2070,1)-1)</f>
        <v>music</v>
      </c>
      <c r="R2070" t="str">
        <f>RIGHT(N2070,LEN(N2070)-SEARCH("/",N2070,1))</f>
        <v>indie rock</v>
      </c>
      <c r="S2070" s="14">
        <f>INT((((J2070/60)/60)/24)+DATE(1970,1,1))</f>
        <v>41205</v>
      </c>
      <c r="T2070" s="14">
        <f>INT((((I2070/60)/60)/24)+DATE(1970,1,1))</f>
        <v>41265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9">
        <f>+E2071/D2071*100</f>
        <v>102.4</v>
      </c>
      <c r="P2071" s="11">
        <f>AVERAGE(E2071/L2071)</f>
        <v>69.818181818181813</v>
      </c>
      <c r="Q2071" t="str">
        <f>LEFT(N2071,SEARCH("/",N2071,1)-1)</f>
        <v>theater</v>
      </c>
      <c r="R2071" t="str">
        <f>RIGHT(N2071,LEN(N2071)-SEARCH("/",N2071,1))</f>
        <v>plays</v>
      </c>
      <c r="S2071" s="14">
        <f>INT((((J2071/60)/60)/24)+DATE(1970,1,1))</f>
        <v>41815</v>
      </c>
      <c r="T2071" s="14">
        <f>INT((((I2071/60)/60)/24)+DATE(1970,1,1))</f>
        <v>41830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8269</v>
      </c>
      <c r="O2072" s="9">
        <f>+E2072/D2072*100</f>
        <v>255.83333333333331</v>
      </c>
      <c r="P2072" s="11">
        <f>AVERAGE(E2072/L2072)</f>
        <v>69.772727272727266</v>
      </c>
      <c r="Q2072" t="str">
        <f>LEFT(N2072,SEARCH("/",N2072,1)-1)</f>
        <v>film &amp; video</v>
      </c>
      <c r="R2072" t="str">
        <f>RIGHT(N2072,LEN(N2072)-SEARCH("/",N2072,1))</f>
        <v>documentary</v>
      </c>
      <c r="S2072" s="14">
        <f>INT((((J2072/60)/60)/24)+DATE(1970,1,1))</f>
        <v>41144</v>
      </c>
      <c r="T2072" s="14">
        <f>INT((((I2072/60)/60)/24)+DATE(1970,1,1))</f>
        <v>41158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8305</v>
      </c>
      <c r="O2073" s="9">
        <f>+E2073/D2073*100</f>
        <v>102.33333333333334</v>
      </c>
      <c r="P2073" s="11">
        <f>AVERAGE(E2073/L2073)</f>
        <v>59.03846153846154</v>
      </c>
      <c r="Q2073" t="str">
        <f>LEFT(N2073,SEARCH("/",N2073,1)-1)</f>
        <v>theater</v>
      </c>
      <c r="R2073" t="str">
        <f>RIGHT(N2073,LEN(N2073)-SEARCH("/",N2073,1))</f>
        <v>musical</v>
      </c>
      <c r="S2073" s="14">
        <f>INT((((J2073/60)/60)/24)+DATE(1970,1,1))</f>
        <v>41747</v>
      </c>
      <c r="T2073" s="14">
        <f>INT((((I2073/60)/60)/24)+DATE(1970,1,1))</f>
        <v>41778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9">
        <f>+E2074/D2074*100</f>
        <v>153.4</v>
      </c>
      <c r="P2074" s="11">
        <f>AVERAGE(E2074/L2074)</f>
        <v>109.57142857142857</v>
      </c>
      <c r="Q2074" t="str">
        <f>LEFT(N2074,SEARCH("/",N2074,1)-1)</f>
        <v>theater</v>
      </c>
      <c r="R2074" t="str">
        <f>RIGHT(N2074,LEN(N2074)-SEARCH("/",N2074,1))</f>
        <v>plays</v>
      </c>
      <c r="S2074" s="14">
        <f>INT((((J2074/60)/60)/24)+DATE(1970,1,1))</f>
        <v>42513</v>
      </c>
      <c r="T2074" s="14">
        <f>INT((((I2074/60)/60)/24)+DATE(1970,1,1))</f>
        <v>42534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9">
        <f>+E2075/D2075*100</f>
        <v>15.329999999999998</v>
      </c>
      <c r="P2075" s="11">
        <f>AVERAGE(E2075/L2075)</f>
        <v>63.875</v>
      </c>
      <c r="Q2075" t="str">
        <f>LEFT(N2075,SEARCH("/",N2075,1)-1)</f>
        <v>photography</v>
      </c>
      <c r="R2075" t="str">
        <f>RIGHT(N2075,LEN(N2075)-SEARCH("/",N2075,1))</f>
        <v>photobooks</v>
      </c>
      <c r="S2075" s="14">
        <f>INT((((J2075/60)/60)/24)+DATE(1970,1,1))</f>
        <v>42068</v>
      </c>
      <c r="T2075" s="14">
        <f>INT((((I2075/60)/60)/24)+DATE(1970,1,1))</f>
        <v>42098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9">
        <f>+E2076/D2076*100</f>
        <v>153.19999999999999</v>
      </c>
      <c r="P2076" s="11">
        <f>AVERAGE(E2076/L2076)</f>
        <v>41.405405405405403</v>
      </c>
      <c r="Q2076" t="str">
        <f>LEFT(N2076,SEARCH("/",N2076,1)-1)</f>
        <v>theater</v>
      </c>
      <c r="R2076" t="str">
        <f>RIGHT(N2076,LEN(N2076)-SEARCH("/",N2076,1))</f>
        <v>plays</v>
      </c>
      <c r="S2076" s="14">
        <f>INT((((J2076/60)/60)/24)+DATE(1970,1,1))</f>
        <v>41820</v>
      </c>
      <c r="T2076" s="14">
        <f>INT((((I2076/60)/60)/24)+DATE(1970,1,1))</f>
        <v>41843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9">
        <f>+E2077/D2077*100</f>
        <v>3.0579999999999998</v>
      </c>
      <c r="P2077" s="11">
        <f>AVERAGE(E2077/L2077)</f>
        <v>84.944444444444443</v>
      </c>
      <c r="Q2077" t="str">
        <f>LEFT(N2077,SEARCH("/",N2077,1)-1)</f>
        <v>technology</v>
      </c>
      <c r="R2077" t="str">
        <f>RIGHT(N2077,LEN(N2077)-SEARCH("/",N2077,1))</f>
        <v>wearables</v>
      </c>
      <c r="S2077" s="14">
        <f>INT((((J2077/60)/60)/24)+DATE(1970,1,1))</f>
        <v>41922</v>
      </c>
      <c r="T2077" s="14">
        <f>INT((((I2077/60)/60)/24)+DATE(1970,1,1))</f>
        <v>41952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9">
        <f>+E2078/D2078*100</f>
        <v>101.83333333333333</v>
      </c>
      <c r="P2078" s="11">
        <f>AVERAGE(E2078/L2078)</f>
        <v>61.1</v>
      </c>
      <c r="Q2078" t="str">
        <f>LEFT(N2078,SEARCH("/",N2078,1)-1)</f>
        <v>theater</v>
      </c>
      <c r="R2078" t="str">
        <f>RIGHT(N2078,LEN(N2078)-SEARCH("/",N2078,1))</f>
        <v>plays</v>
      </c>
      <c r="S2078" s="14">
        <f>INT((((J2078/60)/60)/24)+DATE(1970,1,1))</f>
        <v>41753</v>
      </c>
      <c r="T2078" s="14">
        <f>INT((((I2078/60)/60)/24)+DATE(1970,1,1))</f>
        <v>41781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9">
        <f>+E2079/D2079*100</f>
        <v>20.36</v>
      </c>
      <c r="P2079" s="11">
        <f>AVERAGE(E2079/L2079)</f>
        <v>109.07142857142857</v>
      </c>
      <c r="Q2079" t="str">
        <f>LEFT(N2079,SEARCH("/",N2079,1)-1)</f>
        <v>publishing</v>
      </c>
      <c r="R2079" t="str">
        <f>RIGHT(N2079,LEN(N2079)-SEARCH("/",N2079,1))</f>
        <v>translations</v>
      </c>
      <c r="S2079" s="14">
        <f>INT((((J2079/60)/60)/24)+DATE(1970,1,1))</f>
        <v>42676</v>
      </c>
      <c r="T2079" s="14">
        <f>INT((((I2079/60)/60)/24)+DATE(1970,1,1))</f>
        <v>42689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9">
        <f>+E2080/D2080*100</f>
        <v>101.66666666666666</v>
      </c>
      <c r="P2080" s="11">
        <f>AVERAGE(E2080/L2080)</f>
        <v>152.5</v>
      </c>
      <c r="Q2080" t="str">
        <f>LEFT(N2080,SEARCH("/",N2080,1)-1)</f>
        <v>theater</v>
      </c>
      <c r="R2080" t="str">
        <f>RIGHT(N2080,LEN(N2080)-SEARCH("/",N2080,1))</f>
        <v>plays</v>
      </c>
      <c r="S2080" s="14">
        <f>INT((((J2080/60)/60)/24)+DATE(1970,1,1))</f>
        <v>42512</v>
      </c>
      <c r="T2080" s="14">
        <f>INT((((I2080/60)/60)/24)+DATE(1970,1,1))</f>
        <v>42526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8276</v>
      </c>
      <c r="O2081" s="9">
        <f>+E2081/D2081*100</f>
        <v>101.4</v>
      </c>
      <c r="P2081" s="11">
        <f>AVERAGE(E2081/L2081)</f>
        <v>76.05</v>
      </c>
      <c r="Q2081" t="str">
        <f>LEFT(N2081,SEARCH("/",N2081,1)-1)</f>
        <v>music</v>
      </c>
      <c r="R2081" t="str">
        <f>RIGHT(N2081,LEN(N2081)-SEARCH("/",N2081,1))</f>
        <v>rock</v>
      </c>
      <c r="S2081" s="14">
        <f>INT((((J2081/60)/60)/24)+DATE(1970,1,1))</f>
        <v>40666</v>
      </c>
      <c r="T2081" s="14">
        <f>INT((((I2081/60)/60)/24)+DATE(1970,1,1))</f>
        <v>40705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8271</v>
      </c>
      <c r="O2082" s="9">
        <f>+E2082/D2082*100</f>
        <v>101.4</v>
      </c>
      <c r="P2082" s="11">
        <f>AVERAGE(E2082/L2082)</f>
        <v>56.333333333333336</v>
      </c>
      <c r="Q2082" t="str">
        <f>LEFT(N2082,SEARCH("/",N2082,1)-1)</f>
        <v>theater</v>
      </c>
      <c r="R2082" t="str">
        <f>RIGHT(N2082,LEN(N2082)-SEARCH("/",N2082,1))</f>
        <v>plays</v>
      </c>
      <c r="S2082" s="14">
        <f>INT((((J2082/60)/60)/24)+DATE(1970,1,1))</f>
        <v>42536</v>
      </c>
      <c r="T2082" s="14">
        <f>INT((((I2082/60)/60)/24)+DATE(1970,1,1))</f>
        <v>42566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9">
        <f>+E2083/D2083*100</f>
        <v>30.4</v>
      </c>
      <c r="P2083" s="11">
        <f>AVERAGE(E2083/L2083)</f>
        <v>50.666666666666664</v>
      </c>
      <c r="Q2083" t="str">
        <f>LEFT(N2083,SEARCH("/",N2083,1)-1)</f>
        <v>music</v>
      </c>
      <c r="R2083" t="str">
        <f>RIGHT(N2083,LEN(N2083)-SEARCH("/",N2083,1))</f>
        <v>jazz</v>
      </c>
      <c r="S2083" s="14">
        <f>INT((((J2083/60)/60)/24)+DATE(1970,1,1))</f>
        <v>41733</v>
      </c>
      <c r="T2083" s="14">
        <f>INT((((I2083/60)/60)/24)+DATE(1970,1,1))</f>
        <v>41763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9">
        <f>+E2084/D2084*100</f>
        <v>101.2</v>
      </c>
      <c r="P2084" s="11">
        <f>AVERAGE(E2084/L2084)</f>
        <v>79.89473684210526</v>
      </c>
      <c r="Q2084" t="str">
        <f>LEFT(N2084,SEARCH("/",N2084,1)-1)</f>
        <v>theater</v>
      </c>
      <c r="R2084" t="str">
        <f>RIGHT(N2084,LEN(N2084)-SEARCH("/",N2084,1))</f>
        <v>plays</v>
      </c>
      <c r="S2084" s="14">
        <f>INT((((J2084/60)/60)/24)+DATE(1970,1,1))</f>
        <v>41927</v>
      </c>
      <c r="T2084" s="14">
        <f>INT((((I2084/60)/60)/24)+DATE(1970,1,1))</f>
        <v>41950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9">
        <f>+E2085/D2085*100</f>
        <v>101.00533333333333</v>
      </c>
      <c r="P2085" s="11">
        <f>AVERAGE(E2085/L2085)</f>
        <v>38.848205128205123</v>
      </c>
      <c r="Q2085" t="str">
        <f>LEFT(N2085,SEARCH("/",N2085,1)-1)</f>
        <v>music</v>
      </c>
      <c r="R2085" t="str">
        <f>RIGHT(N2085,LEN(N2085)-SEARCH("/",N2085,1))</f>
        <v>indie rock</v>
      </c>
      <c r="S2085" s="14">
        <f>INT((((J2085/60)/60)/24)+DATE(1970,1,1))</f>
        <v>41022</v>
      </c>
      <c r="T2085" s="14">
        <f>INT((((I2085/60)/60)/24)+DATE(1970,1,1))</f>
        <v>41052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9">
        <f>+E2086/D2086*100</f>
        <v>100.73333333333335</v>
      </c>
      <c r="P2086" s="11">
        <f>AVERAGE(E2086/L2086)</f>
        <v>215.85714285714286</v>
      </c>
      <c r="Q2086" t="str">
        <f>LEFT(N2086,SEARCH("/",N2086,1)-1)</f>
        <v>film &amp; video</v>
      </c>
      <c r="R2086" t="str">
        <f>RIGHT(N2086,LEN(N2086)-SEARCH("/",N2086,1))</f>
        <v>documentary</v>
      </c>
      <c r="S2086" s="14">
        <f>INT((((J2086/60)/60)/24)+DATE(1970,1,1))</f>
        <v>40924</v>
      </c>
      <c r="T2086" s="14">
        <f>INT((((I2086/60)/60)/24)+DATE(1970,1,1))</f>
        <v>40954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8219</v>
      </c>
      <c r="G2087" t="s">
        <v>8225</v>
      </c>
      <c r="H2087" t="s">
        <v>8247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8265</v>
      </c>
      <c r="O2087" s="9">
        <f>+E2087/D2087*100</f>
        <v>100.66666666666666</v>
      </c>
      <c r="P2087" s="11">
        <f>AVERAGE(E2087/L2087)</f>
        <v>41.944444444444443</v>
      </c>
      <c r="Q2087" t="str">
        <f>LEFT(N2087,SEARCH("/",N2087,1)-1)</f>
        <v>film &amp; video</v>
      </c>
      <c r="R2087" t="str">
        <f>RIGHT(N2087,LEN(N2087)-SEARCH("/",N2087,1))</f>
        <v>television</v>
      </c>
      <c r="S2087" s="14">
        <f>INT((((J2087/60)/60)/24)+DATE(1970,1,1))</f>
        <v>41917</v>
      </c>
      <c r="T2087" s="14">
        <f>INT((((I2087/60)/60)/24)+DATE(1970,1,1))</f>
        <v>41947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t="s">
        <v>8219</v>
      </c>
      <c r="G2088" t="s">
        <v>8224</v>
      </c>
      <c r="H2088" t="s">
        <v>8246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8276</v>
      </c>
      <c r="O2088" s="9">
        <f>+E2088/D2088*100</f>
        <v>116.15384615384616</v>
      </c>
      <c r="P2088" s="11">
        <f>AVERAGE(E2088/L2088)</f>
        <v>48.70967741935484</v>
      </c>
      <c r="Q2088" t="str">
        <f>LEFT(N2088,SEARCH("/",N2088,1)-1)</f>
        <v>music</v>
      </c>
      <c r="R2088" t="str">
        <f>RIGHT(N2088,LEN(N2088)-SEARCH("/",N2088,1))</f>
        <v>rock</v>
      </c>
      <c r="S2088" s="14">
        <f>INT((((J2088/60)/60)/24)+DATE(1970,1,1))</f>
        <v>42747</v>
      </c>
      <c r="T2088" s="14">
        <f>INT((((I2088/60)/60)/24)+DATE(1970,1,1))</f>
        <v>42769</v>
      </c>
    </row>
    <row r="2089" spans="1:20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6">
        <v>1510</v>
      </c>
      <c r="F2089" t="s">
        <v>8219</v>
      </c>
      <c r="G2089" t="s">
        <v>8224</v>
      </c>
      <c r="H2089" t="s">
        <v>8246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8271</v>
      </c>
      <c r="O2089" s="9">
        <f>+E2089/D2089*100</f>
        <v>100.66666666666666</v>
      </c>
      <c r="P2089" s="11">
        <f>AVERAGE(E2089/L2089)</f>
        <v>75.5</v>
      </c>
      <c r="Q2089" t="str">
        <f>LEFT(N2089,SEARCH("/",N2089,1)-1)</f>
        <v>theater</v>
      </c>
      <c r="R2089" t="str">
        <f>RIGHT(N2089,LEN(N2089)-SEARCH("/",N2089,1))</f>
        <v>plays</v>
      </c>
      <c r="S2089" s="14">
        <f>INT((((J2089/60)/60)/24)+DATE(1970,1,1))</f>
        <v>41775</v>
      </c>
      <c r="T2089" s="14">
        <f>INT((((I2089/60)/60)/24)+DATE(1970,1,1))</f>
        <v>41822</v>
      </c>
    </row>
    <row r="2090" spans="1:20" ht="45" x14ac:dyDescent="0.25">
      <c r="A2090">
        <v>3501</v>
      </c>
      <c r="B2090" s="3" t="s">
        <v>3500</v>
      </c>
      <c r="C2090" s="3" t="s">
        <v>7611</v>
      </c>
      <c r="D2090" s="6">
        <v>1500</v>
      </c>
      <c r="E2090" s="6">
        <v>1510</v>
      </c>
      <c r="F2090" t="s">
        <v>8219</v>
      </c>
      <c r="G2090" t="s">
        <v>8225</v>
      </c>
      <c r="H2090" t="s">
        <v>8247</v>
      </c>
      <c r="I2090">
        <v>1441995595</v>
      </c>
      <c r="J2090">
        <v>1439835595</v>
      </c>
      <c r="K2090" t="b">
        <v>0</v>
      </c>
      <c r="L2090">
        <v>42</v>
      </c>
      <c r="M2090" t="b">
        <v>1</v>
      </c>
      <c r="N2090" t="s">
        <v>8271</v>
      </c>
      <c r="O2090" s="9">
        <f>+E2090/D2090*100</f>
        <v>100.66666666666666</v>
      </c>
      <c r="P2090" s="11">
        <f>AVERAGE(E2090/L2090)</f>
        <v>35.952380952380949</v>
      </c>
      <c r="Q2090" t="str">
        <f>LEFT(N2090,SEARCH("/",N2090,1)-1)</f>
        <v>theater</v>
      </c>
      <c r="R2090" t="str">
        <f>RIGHT(N2090,LEN(N2090)-SEARCH("/",N2090,1))</f>
        <v>plays</v>
      </c>
      <c r="S2090" s="14">
        <f>INT((((J2090/60)/60)/24)+DATE(1970,1,1))</f>
        <v>42233</v>
      </c>
      <c r="T2090" s="14">
        <f>INT((((I2090/60)/60)/24)+DATE(1970,1,1))</f>
        <v>42258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8266</v>
      </c>
      <c r="O2091" s="9">
        <f>+E2091/D2091*100</f>
        <v>125.49999999999999</v>
      </c>
      <c r="P2091" s="11">
        <f>AVERAGE(E2091/L2091)</f>
        <v>71.714285714285708</v>
      </c>
      <c r="Q2091" t="str">
        <f>LEFT(N2091,SEARCH("/",N2091,1)-1)</f>
        <v>film &amp; video</v>
      </c>
      <c r="R2091" t="str">
        <f>RIGHT(N2091,LEN(N2091)-SEARCH("/",N2091,1))</f>
        <v>shorts</v>
      </c>
      <c r="S2091" s="14">
        <f>INT((((J2091/60)/60)/24)+DATE(1970,1,1))</f>
        <v>40779</v>
      </c>
      <c r="T2091" s="14">
        <f>INT((((I2091/60)/60)/24)+DATE(1970,1,1))</f>
        <v>40809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9">
        <f>+E2092/D2092*100</f>
        <v>15.06</v>
      </c>
      <c r="P2092" s="11">
        <f>AVERAGE(E2092/L2092)</f>
        <v>30.12</v>
      </c>
      <c r="Q2092" t="str">
        <f>LEFT(N2092,SEARCH("/",N2092,1)-1)</f>
        <v>theater</v>
      </c>
      <c r="R2092" t="str">
        <f>RIGHT(N2092,LEN(N2092)-SEARCH("/",N2092,1))</f>
        <v>spaces</v>
      </c>
      <c r="S2092" s="14">
        <f>INT((((J2092/60)/60)/24)+DATE(1970,1,1))</f>
        <v>42226</v>
      </c>
      <c r="T2092" s="14">
        <f>INT((((I2092/60)/60)/24)+DATE(1970,1,1))</f>
        <v>42286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9">
        <f>+E2093/D2093*100</f>
        <v>100.33333333333334</v>
      </c>
      <c r="P2093" s="11">
        <f>AVERAGE(E2093/L2093)</f>
        <v>38.589743589743591</v>
      </c>
      <c r="Q2093" t="str">
        <f>LEFT(N2093,SEARCH("/",N2093,1)-1)</f>
        <v>theater</v>
      </c>
      <c r="R2093" t="str">
        <f>RIGHT(N2093,LEN(N2093)-SEARCH("/",N2093,1))</f>
        <v>plays</v>
      </c>
      <c r="S2093" s="14">
        <f>INT((((J2093/60)/60)/24)+DATE(1970,1,1))</f>
        <v>42129</v>
      </c>
      <c r="T2093" s="14">
        <f>INT((((I2093/60)/60)/24)+DATE(1970,1,1))</f>
        <v>42159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9">
        <f>+E2094/D2094*100</f>
        <v>125.25</v>
      </c>
      <c r="P2094" s="11">
        <f>AVERAGE(E2094/L2094)</f>
        <v>44.205882352941174</v>
      </c>
      <c r="Q2094" t="str">
        <f>LEFT(N2094,SEARCH("/",N2094,1)-1)</f>
        <v>music</v>
      </c>
      <c r="R2094" t="str">
        <f>RIGHT(N2094,LEN(N2094)-SEARCH("/",N2094,1))</f>
        <v>rock</v>
      </c>
      <c r="S2094" s="14">
        <f>INT((((J2094/60)/60)/24)+DATE(1970,1,1))</f>
        <v>41270</v>
      </c>
      <c r="T2094" s="14">
        <f>INT((((I2094/60)/60)/24)+DATE(1970,1,1))</f>
        <v>41300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9">
        <f>+E2095/D2095*100</f>
        <v>100.16666666666667</v>
      </c>
      <c r="P2095" s="11">
        <f>AVERAGE(E2095/L2095)</f>
        <v>46.953125</v>
      </c>
      <c r="Q2095" t="str">
        <f>LEFT(N2095,SEARCH("/",N2095,1)-1)</f>
        <v>music</v>
      </c>
      <c r="R2095" t="str">
        <f>RIGHT(N2095,LEN(N2095)-SEARCH("/",N2095,1))</f>
        <v>rock</v>
      </c>
      <c r="S2095" s="14">
        <f>INT((((J2095/60)/60)/24)+DATE(1970,1,1))</f>
        <v>40788</v>
      </c>
      <c r="T2095" s="14">
        <f>INT((((I2095/60)/60)/24)+DATE(1970,1,1))</f>
        <v>40830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9">
        <f>+E2096/D2096*100</f>
        <v>100.06666666666666</v>
      </c>
      <c r="P2096" s="11">
        <f>AVERAGE(E2096/L2096)</f>
        <v>107.21428571428571</v>
      </c>
      <c r="Q2096" t="str">
        <f>LEFT(N2096,SEARCH("/",N2096,1)-1)</f>
        <v>music</v>
      </c>
      <c r="R2096" t="str">
        <f>RIGHT(N2096,LEN(N2096)-SEARCH("/",N2096,1))</f>
        <v>rock</v>
      </c>
      <c r="S2096" s="14">
        <f>INT((((J2096/60)/60)/24)+DATE(1970,1,1))</f>
        <v>41494</v>
      </c>
      <c r="T2096" s="14">
        <f>INT((((I2096/60)/60)/24)+DATE(1970,1,1))</f>
        <v>41523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9">
        <f>+E2097/D2097*100</f>
        <v>100.05066666666667</v>
      </c>
      <c r="P2097" s="11">
        <f>AVERAGE(E2097/L2097)</f>
        <v>39.493684210526318</v>
      </c>
      <c r="Q2097" t="str">
        <f>LEFT(N2097,SEARCH("/",N2097,1)-1)</f>
        <v>music</v>
      </c>
      <c r="R2097" t="str">
        <f>RIGHT(N2097,LEN(N2097)-SEARCH("/",N2097,1))</f>
        <v>indie rock</v>
      </c>
      <c r="S2097" s="14">
        <f>INT((((J2097/60)/60)/24)+DATE(1970,1,1))</f>
        <v>41026</v>
      </c>
      <c r="T2097" s="14">
        <f>INT((((I2097/60)/60)/24)+DATE(1970,1,1))</f>
        <v>41056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9">
        <f>+E2098/D2098*100</f>
        <v>100.01333333333334</v>
      </c>
      <c r="P2098" s="11">
        <f>AVERAGE(E2098/L2098)</f>
        <v>40.545945945945945</v>
      </c>
      <c r="Q2098" t="str">
        <f>LEFT(N2098,SEARCH("/",N2098,1)-1)</f>
        <v>theater</v>
      </c>
      <c r="R2098" t="str">
        <f>RIGHT(N2098,LEN(N2098)-SEARCH("/",N2098,1))</f>
        <v>plays</v>
      </c>
      <c r="S2098" s="14">
        <f>INT((((J2098/60)/60)/24)+DATE(1970,1,1))</f>
        <v>42460</v>
      </c>
      <c r="T2098" s="14">
        <f>INT((((I2098/60)/60)/24)+DATE(1970,1,1))</f>
        <v>42490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t="s">
        <v>8219</v>
      </c>
      <c r="G2099" t="s">
        <v>8224</v>
      </c>
      <c r="H2099" t="s">
        <v>8246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8277</v>
      </c>
      <c r="O2099" s="9">
        <f>+E2099/D2099*100</f>
        <v>103.44827586206897</v>
      </c>
      <c r="P2099" s="11">
        <f>AVERAGE(E2099/L2099)</f>
        <v>31.914893617021278</v>
      </c>
      <c r="Q2099" t="str">
        <f>LEFT(N2099,SEARCH("/",N2099,1)-1)</f>
        <v>music</v>
      </c>
      <c r="R2099" t="str">
        <f>RIGHT(N2099,LEN(N2099)-SEARCH("/",N2099,1))</f>
        <v>metal</v>
      </c>
      <c r="S2099" s="14">
        <f>INT((((J2099/60)/60)/24)+DATE(1970,1,1))</f>
        <v>42545</v>
      </c>
      <c r="T2099" s="14">
        <f>INT((((I2099/60)/60)/24)+DATE(1970,1,1))</f>
        <v>42575</v>
      </c>
    </row>
    <row r="2100" spans="1:20" ht="45" x14ac:dyDescent="0.25">
      <c r="A2100">
        <v>3764</v>
      </c>
      <c r="B2100" s="3" t="s">
        <v>3761</v>
      </c>
      <c r="C2100" s="3" t="s">
        <v>7874</v>
      </c>
      <c r="D2100" s="6">
        <v>1500</v>
      </c>
      <c r="E2100" s="6">
        <v>1500</v>
      </c>
      <c r="F2100" t="s">
        <v>8219</v>
      </c>
      <c r="G2100" t="s">
        <v>8224</v>
      </c>
      <c r="H2100" t="s">
        <v>8246</v>
      </c>
      <c r="I2100">
        <v>1464482160</v>
      </c>
      <c r="J2100">
        <v>1462824832</v>
      </c>
      <c r="K2100" t="b">
        <v>0</v>
      </c>
      <c r="L2100">
        <v>27</v>
      </c>
      <c r="M2100" t="b">
        <v>1</v>
      </c>
      <c r="N2100" t="s">
        <v>8305</v>
      </c>
      <c r="O2100" s="9">
        <f>+E2100/D2100*100</f>
        <v>100</v>
      </c>
      <c r="P2100" s="11">
        <f>AVERAGE(E2100/L2100)</f>
        <v>55.555555555555557</v>
      </c>
      <c r="Q2100" t="str">
        <f>LEFT(N2100,SEARCH("/",N2100,1)-1)</f>
        <v>theater</v>
      </c>
      <c r="R2100" t="str">
        <f>RIGHT(N2100,LEN(N2100)-SEARCH("/",N2100,1))</f>
        <v>musical</v>
      </c>
      <c r="S2100" s="14">
        <f>INT((((J2100/60)/60)/24)+DATE(1970,1,1))</f>
        <v>42499</v>
      </c>
      <c r="T2100" s="14">
        <f>INT((((I2100/60)/60)/24)+DATE(1970,1,1))</f>
        <v>42519</v>
      </c>
    </row>
    <row r="2101" spans="1:20" ht="75" x14ac:dyDescent="0.25">
      <c r="A2101">
        <v>3031</v>
      </c>
      <c r="B2101" s="3" t="s">
        <v>3031</v>
      </c>
      <c r="C2101" s="3" t="s">
        <v>7141</v>
      </c>
      <c r="D2101" s="6">
        <v>1500</v>
      </c>
      <c r="E2101" s="6">
        <v>1500</v>
      </c>
      <c r="F2101" t="s">
        <v>8219</v>
      </c>
      <c r="G2101" t="s">
        <v>8224</v>
      </c>
      <c r="H2101" t="s">
        <v>8246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8303</v>
      </c>
      <c r="O2101" s="9">
        <f>+E2101/D2101*100</f>
        <v>100</v>
      </c>
      <c r="P2101" s="11">
        <f>AVERAGE(E2101/L2101)</f>
        <v>51.724137931034484</v>
      </c>
      <c r="Q2101" t="str">
        <f>LEFT(N2101,SEARCH("/",N2101,1)-1)</f>
        <v>theater</v>
      </c>
      <c r="R2101" t="str">
        <f>RIGHT(N2101,LEN(N2101)-SEARCH("/",N2101,1))</f>
        <v>spaces</v>
      </c>
      <c r="S2101" s="14">
        <f>INT((((J2101/60)/60)/24)+DATE(1970,1,1))</f>
        <v>42597</v>
      </c>
      <c r="T2101" s="14">
        <f>INT((((I2101/60)/60)/24)+DATE(1970,1,1))</f>
        <v>42657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8271</v>
      </c>
      <c r="O2102" s="9">
        <f>+E2102/D2102*100</f>
        <v>100</v>
      </c>
      <c r="P2102" s="11">
        <f>AVERAGE(E2102/L2102)</f>
        <v>51.724137931034484</v>
      </c>
      <c r="Q2102" t="str">
        <f>LEFT(N2102,SEARCH("/",N2102,1)-1)</f>
        <v>theater</v>
      </c>
      <c r="R2102" t="str">
        <f>RIGHT(N2102,LEN(N2102)-SEARCH("/",N2102,1))</f>
        <v>plays</v>
      </c>
      <c r="S2102" s="14">
        <f>INT((((J2102/60)/60)/24)+DATE(1970,1,1))</f>
        <v>41792</v>
      </c>
      <c r="T2102" s="14">
        <f>INT((((I2102/60)/60)/24)+DATE(1970,1,1))</f>
        <v>41822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8271</v>
      </c>
      <c r="O2103" s="9">
        <f>+E2103/D2103*100</f>
        <v>100</v>
      </c>
      <c r="P2103" s="11">
        <f>AVERAGE(E2103/L2103)</f>
        <v>51.724137931034484</v>
      </c>
      <c r="Q2103" t="str">
        <f>LEFT(N2103,SEARCH("/",N2103,1)-1)</f>
        <v>theater</v>
      </c>
      <c r="R2103" t="str">
        <f>RIGHT(N2103,LEN(N2103)-SEARCH("/",N2103,1))</f>
        <v>plays</v>
      </c>
      <c r="S2103" s="14">
        <f>INT((((J2103/60)/60)/24)+DATE(1970,1,1))</f>
        <v>41848</v>
      </c>
      <c r="T2103" s="14">
        <f>INT((((I2103/60)/60)/24)+DATE(1970,1,1))</f>
        <v>41868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8271</v>
      </c>
      <c r="O2104" s="9">
        <f>+E2104/D2104*100</f>
        <v>100</v>
      </c>
      <c r="P2104" s="11">
        <f>AVERAGE(E2104/L2104)</f>
        <v>33.333333333333336</v>
      </c>
      <c r="Q2104" t="str">
        <f>LEFT(N2104,SEARCH("/",N2104,1)-1)</f>
        <v>theater</v>
      </c>
      <c r="R2104" t="str">
        <f>RIGHT(N2104,LEN(N2104)-SEARCH("/",N2104,1))</f>
        <v>plays</v>
      </c>
      <c r="S2104" s="14">
        <f>INT((((J2104/60)/60)/24)+DATE(1970,1,1))</f>
        <v>41836</v>
      </c>
      <c r="T2104" s="14">
        <f>INT((((I2104/60)/60)/24)+DATE(1970,1,1))</f>
        <v>41850</v>
      </c>
    </row>
    <row r="2105" spans="1:20" ht="60" x14ac:dyDescent="0.25">
      <c r="A2105">
        <v>3227</v>
      </c>
      <c r="B2105" s="3" t="s">
        <v>3227</v>
      </c>
      <c r="C2105" s="3" t="s">
        <v>7337</v>
      </c>
      <c r="D2105" s="6">
        <v>1200</v>
      </c>
      <c r="E2105" s="6">
        <v>1500</v>
      </c>
      <c r="F2105" t="s">
        <v>8219</v>
      </c>
      <c r="G2105" t="s">
        <v>8225</v>
      </c>
      <c r="H2105" t="s">
        <v>8247</v>
      </c>
      <c r="I2105">
        <v>1484687436</v>
      </c>
      <c r="J2105">
        <v>1482095436</v>
      </c>
      <c r="K2105" t="b">
        <v>0</v>
      </c>
      <c r="L2105">
        <v>30</v>
      </c>
      <c r="M2105" t="b">
        <v>1</v>
      </c>
      <c r="N2105" t="s">
        <v>8271</v>
      </c>
      <c r="O2105" s="9">
        <f>+E2105/D2105*100</f>
        <v>125</v>
      </c>
      <c r="P2105" s="11">
        <f>AVERAGE(E2105/L2105)</f>
        <v>50</v>
      </c>
      <c r="Q2105" t="str">
        <f>LEFT(N2105,SEARCH("/",N2105,1)-1)</f>
        <v>theater</v>
      </c>
      <c r="R2105" t="str">
        <f>RIGHT(N2105,LEN(N2105)-SEARCH("/",N2105,1))</f>
        <v>plays</v>
      </c>
      <c r="S2105" s="14">
        <f>INT((((J2105/60)/60)/24)+DATE(1970,1,1))</f>
        <v>42722</v>
      </c>
      <c r="T2105" s="14">
        <f>INT((((I2105/60)/60)/24)+DATE(1970,1,1))</f>
        <v>42752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 s="9">
        <f>+E2106/D2106*100</f>
        <v>15</v>
      </c>
      <c r="P2106" s="11">
        <f>AVERAGE(E2106/L2106)</f>
        <v>150</v>
      </c>
      <c r="Q2106" t="str">
        <f>LEFT(N2106,SEARCH("/",N2106,1)-1)</f>
        <v>theater</v>
      </c>
      <c r="R2106" t="str">
        <f>RIGHT(N2106,LEN(N2106)-SEARCH("/",N2106,1))</f>
        <v>musical</v>
      </c>
      <c r="S2106" s="14">
        <f>INT((((J2106/60)/60)/24)+DATE(1970,1,1))</f>
        <v>41793</v>
      </c>
      <c r="T2106" s="14">
        <f>INT((((I2106/60)/60)/24)+DATE(1970,1,1))</f>
        <v>41823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9">
        <f>+E2107/D2107*100</f>
        <v>2.6660714285714282</v>
      </c>
      <c r="P2107" s="11">
        <f>AVERAGE(E2107/L2107)</f>
        <v>17.987951807228917</v>
      </c>
      <c r="Q2107" t="str">
        <f>LEFT(N2107,SEARCH("/",N2107,1)-1)</f>
        <v>games</v>
      </c>
      <c r="R2107" t="str">
        <f>RIGHT(N2107,LEN(N2107)-SEARCH("/",N2107,1))</f>
        <v>video games</v>
      </c>
      <c r="S2107" s="14">
        <f>INT((((J2107/60)/60)/24)+DATE(1970,1,1))</f>
        <v>41488</v>
      </c>
      <c r="T2107" s="14">
        <f>INT((((I2107/60)/60)/24)+DATE(1970,1,1))</f>
        <v>41533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9">
        <f>+E2108/D2108*100</f>
        <v>14.860000000000001</v>
      </c>
      <c r="P2108" s="11">
        <f>AVERAGE(E2108/L2108)</f>
        <v>47.935483870967744</v>
      </c>
      <c r="Q2108" t="str">
        <f>LEFT(N2108,SEARCH("/",N2108,1)-1)</f>
        <v>technology</v>
      </c>
      <c r="R2108" t="str">
        <f>RIGHT(N2108,LEN(N2108)-SEARCH("/",N2108,1))</f>
        <v>wearables</v>
      </c>
      <c r="S2108" s="14">
        <f>INT((((J2108/60)/60)/24)+DATE(1970,1,1))</f>
        <v>41928</v>
      </c>
      <c r="T2108" s="14">
        <f>INT((((I2108/60)/60)/24)+DATE(1970,1,1))</f>
        <v>41973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9">
        <f>+E2109/D2109*100</f>
        <v>198</v>
      </c>
      <c r="P2109" s="11">
        <f>AVERAGE(E2109/L2109)</f>
        <v>53.035714285714285</v>
      </c>
      <c r="Q2109" t="str">
        <f>LEFT(N2109,SEARCH("/",N2109,1)-1)</f>
        <v>film &amp; video</v>
      </c>
      <c r="R2109" t="str">
        <f>RIGHT(N2109,LEN(N2109)-SEARCH("/",N2109,1))</f>
        <v>shorts</v>
      </c>
      <c r="S2109" s="14">
        <f>INT((((J2109/60)/60)/24)+DATE(1970,1,1))</f>
        <v>41100</v>
      </c>
      <c r="T2109" s="14">
        <f>INT((((I2109/60)/60)/24)+DATE(1970,1,1))</f>
        <v>41104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9">
        <f>+E2110/D2110*100</f>
        <v>1.4710000000000001</v>
      </c>
      <c r="P2110" s="11">
        <f>AVERAGE(E2110/L2110)</f>
        <v>61.291666666666664</v>
      </c>
      <c r="Q2110" t="str">
        <f>LEFT(N2110,SEARCH("/",N2110,1)-1)</f>
        <v>technology</v>
      </c>
      <c r="R2110" t="str">
        <f>RIGHT(N2110,LEN(N2110)-SEARCH("/",N2110,1))</f>
        <v>wearables</v>
      </c>
      <c r="S2110" s="14">
        <f>INT((((J2110/60)/60)/24)+DATE(1970,1,1))</f>
        <v>42012</v>
      </c>
      <c r="T2110" s="14">
        <f>INT((((I2110/60)/60)/24)+DATE(1970,1,1))</f>
        <v>42042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9">
        <f>+E2111/D2111*100</f>
        <v>137.00934579439252</v>
      </c>
      <c r="P2111" s="11">
        <f>AVERAGE(E2111/L2111)</f>
        <v>34.904761904761905</v>
      </c>
      <c r="Q2111" t="str">
        <f>LEFT(N2111,SEARCH("/",N2111,1)-1)</f>
        <v>technology</v>
      </c>
      <c r="R2111" t="str">
        <f>RIGHT(N2111,LEN(N2111)-SEARCH("/",N2111,1))</f>
        <v>space exploration</v>
      </c>
      <c r="S2111" s="14">
        <f>INT((((J2111/60)/60)/24)+DATE(1970,1,1))</f>
        <v>42494</v>
      </c>
      <c r="T2111" s="14">
        <f>INT((((I2111/60)/60)/24)+DATE(1970,1,1))</f>
        <v>42519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8221</v>
      </c>
      <c r="G2112" t="s">
        <v>8225</v>
      </c>
      <c r="H2112" t="s">
        <v>8247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8268</v>
      </c>
      <c r="O2112" s="9">
        <f>+E2112/D2112*100</f>
        <v>41.857142857142861</v>
      </c>
      <c r="P2112" s="11">
        <f>AVERAGE(E2112/L2112)</f>
        <v>77.10526315789474</v>
      </c>
      <c r="Q2112" t="str">
        <f>LEFT(N2112,SEARCH("/",N2112,1)-1)</f>
        <v>film &amp; video</v>
      </c>
      <c r="R2112" t="str">
        <f>RIGHT(N2112,LEN(N2112)-SEARCH("/",N2112,1))</f>
        <v>drama</v>
      </c>
      <c r="S2112" s="14">
        <f>INT((((J2112/60)/60)/24)+DATE(1970,1,1))</f>
        <v>42259</v>
      </c>
      <c r="T2112" s="14">
        <f>INT((((I2112/60)/60)/24)+DATE(1970,1,1))</f>
        <v>42287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8286</v>
      </c>
      <c r="O2113" s="9">
        <f>+E2113/D2113*100</f>
        <v>29.299999999999997</v>
      </c>
      <c r="P2113" s="11">
        <f>AVERAGE(E2113/L2113)</f>
        <v>61.041666666666664</v>
      </c>
      <c r="Q2113" t="str">
        <f>LEFT(N2113,SEARCH("/",N2113,1)-1)</f>
        <v>music</v>
      </c>
      <c r="R2113" t="str">
        <f>RIGHT(N2113,LEN(N2113)-SEARCH("/",N2113,1))</f>
        <v>world music</v>
      </c>
      <c r="S2113" s="14">
        <f>INT((((J2113/60)/60)/24)+DATE(1970,1,1))</f>
        <v>40754</v>
      </c>
      <c r="T2113" s="14">
        <f>INT((((I2113/60)/60)/24)+DATE(1970,1,1))</f>
        <v>40814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t="s">
        <v>8221</v>
      </c>
      <c r="G2114" t="s">
        <v>8225</v>
      </c>
      <c r="H2114" t="s">
        <v>8247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8271</v>
      </c>
      <c r="O2114" s="9">
        <f>+E2114/D2114*100</f>
        <v>48.833333333333336</v>
      </c>
      <c r="P2114" s="11">
        <f>AVERAGE(E2114/L2114)</f>
        <v>47.258064516129032</v>
      </c>
      <c r="Q2114" t="str">
        <f>LEFT(N2114,SEARCH("/",N2114,1)-1)</f>
        <v>theater</v>
      </c>
      <c r="R2114" t="str">
        <f>RIGHT(N2114,LEN(N2114)-SEARCH("/",N2114,1))</f>
        <v>plays</v>
      </c>
      <c r="S2114" s="14">
        <f>INT((((J2114/60)/60)/24)+DATE(1970,1,1))</f>
        <v>42663</v>
      </c>
      <c r="T2114" s="14">
        <f>INT((((I2114/60)/60)/24)+DATE(1970,1,1))</f>
        <v>42688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9">
        <f>+E2115/D2115*100</f>
        <v>0.97400000000000009</v>
      </c>
      <c r="P2115" s="11">
        <f>AVERAGE(E2115/L2115)</f>
        <v>292.2</v>
      </c>
      <c r="Q2115" t="str">
        <f>LEFT(N2115,SEARCH("/",N2115,1)-1)</f>
        <v>technology</v>
      </c>
      <c r="R2115" t="str">
        <f>RIGHT(N2115,LEN(N2115)-SEARCH("/",N2115,1))</f>
        <v>web</v>
      </c>
      <c r="S2115" s="14">
        <f>INT((((J2115/60)/60)/24)+DATE(1970,1,1))</f>
        <v>42140</v>
      </c>
      <c r="T2115" s="14">
        <f>INT((((I2115/60)/60)/24)+DATE(1970,1,1))</f>
        <v>42170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9">
        <f>+E2116/D2116*100</f>
        <v>146</v>
      </c>
      <c r="P2116" s="11">
        <f>AVERAGE(E2116/L2116)</f>
        <v>38.421052631578945</v>
      </c>
      <c r="Q2116" t="str">
        <f>LEFT(N2116,SEARCH("/",N2116,1)-1)</f>
        <v>theater</v>
      </c>
      <c r="R2116" t="str">
        <f>RIGHT(N2116,LEN(N2116)-SEARCH("/",N2116,1))</f>
        <v>musical</v>
      </c>
      <c r="S2116" s="14">
        <f>INT((((J2116/60)/60)/24)+DATE(1970,1,1))</f>
        <v>42493</v>
      </c>
      <c r="T2116" s="14">
        <f>INT((((I2116/60)/60)/24)+DATE(1970,1,1))</f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8269</v>
      </c>
      <c r="O2117" s="9">
        <f>+E2117/D2117*100</f>
        <v>145.5</v>
      </c>
      <c r="P2117" s="11">
        <f>AVERAGE(E2117/L2117)</f>
        <v>40.416666666666664</v>
      </c>
      <c r="Q2117" t="str">
        <f>LEFT(N2117,SEARCH("/",N2117,1)-1)</f>
        <v>film &amp; video</v>
      </c>
      <c r="R2117" t="str">
        <f>RIGHT(N2117,LEN(N2117)-SEARCH("/",N2117,1))</f>
        <v>documentary</v>
      </c>
      <c r="S2117" s="14">
        <f>INT((((J2117/60)/60)/24)+DATE(1970,1,1))</f>
        <v>40205</v>
      </c>
      <c r="T2117" s="14">
        <f>INT((((I2117/60)/60)/24)+DATE(1970,1,1))</f>
        <v>40291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8283</v>
      </c>
      <c r="O2118" s="9">
        <f>+E2118/D2118*100</f>
        <v>8.0833333333333321</v>
      </c>
      <c r="P2118" s="11">
        <f>AVERAGE(E2118/L2118)</f>
        <v>90.9375</v>
      </c>
      <c r="Q2118" t="str">
        <f>LEFT(N2118,SEARCH("/",N2118,1)-1)</f>
        <v>games</v>
      </c>
      <c r="R2118" t="str">
        <f>RIGHT(N2118,LEN(N2118)-SEARCH("/",N2118,1))</f>
        <v>mobile games</v>
      </c>
      <c r="S2118" s="14">
        <f>INT((((J2118/60)/60)/24)+DATE(1970,1,1))</f>
        <v>42755</v>
      </c>
      <c r="T2118" s="14">
        <f>INT((((I2118/60)/60)/24)+DATE(1970,1,1))</f>
        <v>42802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9">
        <f>+E2119/D2119*100</f>
        <v>144.5</v>
      </c>
      <c r="P2119" s="11">
        <f>AVERAGE(E2119/L2119)</f>
        <v>68.80952380952381</v>
      </c>
      <c r="Q2119" t="str">
        <f>LEFT(N2119,SEARCH("/",N2119,1)-1)</f>
        <v>music</v>
      </c>
      <c r="R2119" t="str">
        <f>RIGHT(N2119,LEN(N2119)-SEARCH("/",N2119,1))</f>
        <v>indie rock</v>
      </c>
      <c r="S2119" s="14">
        <f>INT((((J2119/60)/60)/24)+DATE(1970,1,1))</f>
        <v>42366</v>
      </c>
      <c r="T2119" s="14">
        <f>INT((((I2119/60)/60)/24)+DATE(1970,1,1))</f>
        <v>42401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9">
        <f>+E2120/D2120*100</f>
        <v>14.38</v>
      </c>
      <c r="P2120" s="11">
        <f>AVERAGE(E2120/L2120)</f>
        <v>110.61538461538461</v>
      </c>
      <c r="Q2120" t="str">
        <f>LEFT(N2120,SEARCH("/",N2120,1)-1)</f>
        <v>games</v>
      </c>
      <c r="R2120" t="str">
        <f>RIGHT(N2120,LEN(N2120)-SEARCH("/",N2120,1))</f>
        <v>mobile games</v>
      </c>
      <c r="S2120" s="14">
        <f>INT((((J2120/60)/60)/24)+DATE(1970,1,1))</f>
        <v>42706</v>
      </c>
      <c r="T2120" s="14">
        <f>INT((((I2120/60)/60)/24)+DATE(1970,1,1))</f>
        <v>42736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9">
        <f>+E2121/D2121*100</f>
        <v>119.75</v>
      </c>
      <c r="P2121" s="11">
        <f>AVERAGE(E2121/L2121)</f>
        <v>31.933333333333334</v>
      </c>
      <c r="Q2121" t="str">
        <f>LEFT(N2121,SEARCH("/",N2121,1)-1)</f>
        <v>theater</v>
      </c>
      <c r="R2121" t="str">
        <f>RIGHT(N2121,LEN(N2121)-SEARCH("/",N2121,1))</f>
        <v>plays</v>
      </c>
      <c r="S2121" s="14">
        <f>INT((((J2121/60)/60)/24)+DATE(1970,1,1))</f>
        <v>41780</v>
      </c>
      <c r="T2121" s="14">
        <f>INT((((I2121/60)/60)/24)+DATE(1970,1,1))</f>
        <v>41810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9">
        <f>+E2122/D2122*100</f>
        <v>179.5</v>
      </c>
      <c r="P2122" s="11">
        <f>AVERAGE(E2122/L2122)</f>
        <v>43.515151515151516</v>
      </c>
      <c r="Q2122" t="str">
        <f>LEFT(N2122,SEARCH("/",N2122,1)-1)</f>
        <v>music</v>
      </c>
      <c r="R2122" t="str">
        <f>RIGHT(N2122,LEN(N2122)-SEARCH("/",N2122,1))</f>
        <v>rock</v>
      </c>
      <c r="S2122" s="14">
        <f>INT((((J2122/60)/60)/24)+DATE(1970,1,1))</f>
        <v>42055</v>
      </c>
      <c r="T2122" s="14">
        <f>INT((((I2122/60)/60)/24)+DATE(1970,1,1))</f>
        <v>42085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9">
        <f>+E2123/D2123*100</f>
        <v>956</v>
      </c>
      <c r="P2123" s="11">
        <f>AVERAGE(E2123/L2123)</f>
        <v>27.576923076923077</v>
      </c>
      <c r="Q2123" t="str">
        <f>LEFT(N2123,SEARCH("/",N2123,1)-1)</f>
        <v>technology</v>
      </c>
      <c r="R2123" t="str">
        <f>RIGHT(N2123,LEN(N2123)-SEARCH("/",N2123,1))</f>
        <v>space exploration</v>
      </c>
      <c r="S2123" s="14">
        <f>INT((((J2123/60)/60)/24)+DATE(1970,1,1))</f>
        <v>42658</v>
      </c>
      <c r="T2123" s="14">
        <f>INT((((I2123/60)/60)/24)+DATE(1970,1,1))</f>
        <v>42683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9">
        <f>+E2124/D2124*100</f>
        <v>0.159</v>
      </c>
      <c r="P2124" s="11">
        <f>AVERAGE(E2124/L2124)</f>
        <v>71.55</v>
      </c>
      <c r="Q2124" t="str">
        <f>LEFT(N2124,SEARCH("/",N2124,1)-1)</f>
        <v>games</v>
      </c>
      <c r="R2124" t="str">
        <f>RIGHT(N2124,LEN(N2124)-SEARCH("/",N2124,1))</f>
        <v>video games</v>
      </c>
      <c r="S2124" s="14">
        <f>INT((((J2124/60)/60)/24)+DATE(1970,1,1))</f>
        <v>41692</v>
      </c>
      <c r="T2124" s="14">
        <f>INT((((I2124/60)/60)/24)+DATE(1970,1,1))</f>
        <v>41722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9">
        <f>+E2125/D2125*100</f>
        <v>102.14714285714285</v>
      </c>
      <c r="P2125" s="11">
        <f>AVERAGE(E2125/L2125)</f>
        <v>68.09809523809524</v>
      </c>
      <c r="Q2125" t="str">
        <f>LEFT(N2125,SEARCH("/",N2125,1)-1)</f>
        <v>film &amp; video</v>
      </c>
      <c r="R2125" t="str">
        <f>RIGHT(N2125,LEN(N2125)-SEARCH("/",N2125,1))</f>
        <v>documentary</v>
      </c>
      <c r="S2125" s="14">
        <f>INT((((J2125/60)/60)/24)+DATE(1970,1,1))</f>
        <v>41904</v>
      </c>
      <c r="T2125" s="14">
        <f>INT((((I2125/60)/60)/24)+DATE(1970,1,1))</f>
        <v>41929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9">
        <f>+E2126/D2126*100</f>
        <v>4.3</v>
      </c>
      <c r="P2126" s="11">
        <f>AVERAGE(E2126/L2126)</f>
        <v>88.6875</v>
      </c>
      <c r="Q2126" t="str">
        <f>LEFT(N2126,SEARCH("/",N2126,1)-1)</f>
        <v>photography</v>
      </c>
      <c r="R2126" t="str">
        <f>RIGHT(N2126,LEN(N2126)-SEARCH("/",N2126,1))</f>
        <v>people</v>
      </c>
      <c r="S2126" s="14">
        <f>INT((((J2126/60)/60)/24)+DATE(1970,1,1))</f>
        <v>42593</v>
      </c>
      <c r="T2126" s="14">
        <f>INT((((I2126/60)/60)/24)+DATE(1970,1,1))</f>
        <v>42615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9">
        <f>+E2127/D2127*100</f>
        <v>25.763636363636365</v>
      </c>
      <c r="P2127" s="11">
        <f>AVERAGE(E2127/L2127)</f>
        <v>59.041666666666664</v>
      </c>
      <c r="Q2127" t="str">
        <f>LEFT(N2127,SEARCH("/",N2127,1)-1)</f>
        <v>photography</v>
      </c>
      <c r="R2127" t="str">
        <f>RIGHT(N2127,LEN(N2127)-SEARCH("/",N2127,1))</f>
        <v>photobooks</v>
      </c>
      <c r="S2127" s="14">
        <f>INT((((J2127/60)/60)/24)+DATE(1970,1,1))</f>
        <v>42597</v>
      </c>
      <c r="T2127" s="14">
        <f>INT((((I2127/60)/60)/24)+DATE(1970,1,1))</f>
        <v>42628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9">
        <f>+E2128/D2128*100</f>
        <v>36.589147286821706</v>
      </c>
      <c r="P2128" s="11">
        <f>AVERAGE(E2128/L2128)</f>
        <v>64.36363636363636</v>
      </c>
      <c r="Q2128" t="str">
        <f>LEFT(N2128,SEARCH("/",N2128,1)-1)</f>
        <v>technology</v>
      </c>
      <c r="R2128" t="str">
        <f>RIGHT(N2128,LEN(N2128)-SEARCH("/",N2128,1))</f>
        <v>web</v>
      </c>
      <c r="S2128" s="14">
        <f>INT((((J2128/60)/60)/24)+DATE(1970,1,1))</f>
        <v>41901</v>
      </c>
      <c r="T2128" s="14">
        <f>INT((((I2128/60)/60)/24)+DATE(1970,1,1))</f>
        <v>41931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9">
        <f>+E2129/D2129*100</f>
        <v>156.44444444444446</v>
      </c>
      <c r="P2129" s="11">
        <f>AVERAGE(E2129/L2129)</f>
        <v>54.153846153846153</v>
      </c>
      <c r="Q2129" t="str">
        <f>LEFT(N2129,SEARCH("/",N2129,1)-1)</f>
        <v>music</v>
      </c>
      <c r="R2129" t="str">
        <f>RIGHT(N2129,LEN(N2129)-SEARCH("/",N2129,1))</f>
        <v>classical music</v>
      </c>
      <c r="S2129" s="14">
        <f>INT((((J2129/60)/60)/24)+DATE(1970,1,1))</f>
        <v>41930</v>
      </c>
      <c r="T2129" s="14">
        <f>INT((((I2129/60)/60)/24)+DATE(1970,1,1))</f>
        <v>41961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8293</v>
      </c>
      <c r="O2130" s="9">
        <f>+E2130/D2130*100</f>
        <v>11.708333333333334</v>
      </c>
      <c r="P2130" s="11">
        <f>AVERAGE(E2130/L2130)</f>
        <v>61.086956521739133</v>
      </c>
      <c r="Q2130" t="str">
        <f>LEFT(N2130,SEARCH("/",N2130,1)-1)</f>
        <v>music</v>
      </c>
      <c r="R2130" t="str">
        <f>RIGHT(N2130,LEN(N2130)-SEARCH("/",N2130,1))</f>
        <v>faith</v>
      </c>
      <c r="S2130" s="14">
        <f>INT((((J2130/60)/60)/24)+DATE(1970,1,1))</f>
        <v>42801</v>
      </c>
      <c r="T2130" s="14">
        <f>INT((((I2130/60)/60)/24)+DATE(1970,1,1))</f>
        <v>42835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8304</v>
      </c>
      <c r="O2131" s="9">
        <f>+E2131/D2131*100</f>
        <v>25.545454545454543</v>
      </c>
      <c r="P2131" s="11">
        <f>AVERAGE(E2131/L2131)</f>
        <v>93.666666666666671</v>
      </c>
      <c r="Q2131" t="str">
        <f>LEFT(N2131,SEARCH("/",N2131,1)-1)</f>
        <v>publishing</v>
      </c>
      <c r="R2131" t="str">
        <f>RIGHT(N2131,LEN(N2131)-SEARCH("/",N2131,1))</f>
        <v>children's books</v>
      </c>
      <c r="S2131" s="14">
        <f>INT((((J2131/60)/60)/24)+DATE(1970,1,1))</f>
        <v>41846</v>
      </c>
      <c r="T2131" s="14">
        <f>INT((((I2131/60)/60)/24)+DATE(1970,1,1))</f>
        <v>41876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9">
        <f>+E2132/D2132*100</f>
        <v>28.04</v>
      </c>
      <c r="P2132" s="11">
        <f>AVERAGE(E2132/L2132)</f>
        <v>58.416666666666664</v>
      </c>
      <c r="Q2132" t="str">
        <f>LEFT(N2132,SEARCH("/",N2132,1)-1)</f>
        <v>technology</v>
      </c>
      <c r="R2132" t="str">
        <f>RIGHT(N2132,LEN(N2132)-SEARCH("/",N2132,1))</f>
        <v>wearables</v>
      </c>
      <c r="S2132" s="14">
        <f>INT((((J2132/60)/60)/24)+DATE(1970,1,1))</f>
        <v>42356</v>
      </c>
      <c r="T2132" s="14">
        <f>INT((((I2132/60)/60)/24)+DATE(1970,1,1))</f>
        <v>42386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9">
        <f>+E2133/D2133*100</f>
        <v>116.66666666666667</v>
      </c>
      <c r="P2133" s="11">
        <f>AVERAGE(E2133/L2133)</f>
        <v>70</v>
      </c>
      <c r="Q2133" t="str">
        <f>LEFT(N2133,SEARCH("/",N2133,1)-1)</f>
        <v>theater</v>
      </c>
      <c r="R2133" t="str">
        <f>RIGHT(N2133,LEN(N2133)-SEARCH("/",N2133,1))</f>
        <v>plays</v>
      </c>
      <c r="S2133" s="14">
        <f>INT((((J2133/60)/60)/24)+DATE(1970,1,1))</f>
        <v>41963</v>
      </c>
      <c r="T2133" s="14">
        <f>INT((((I2133/60)/60)/24)+DATE(1970,1,1))</f>
        <v>41974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9">
        <f>+E2134/D2134*100</f>
        <v>46.6</v>
      </c>
      <c r="P2134" s="11">
        <f>AVERAGE(E2134/L2134)</f>
        <v>34.097560975609753</v>
      </c>
      <c r="Q2134" t="str">
        <f>LEFT(N2134,SEARCH("/",N2134,1)-1)</f>
        <v>technology</v>
      </c>
      <c r="R2134" t="str">
        <f>RIGHT(N2134,LEN(N2134)-SEARCH("/",N2134,1))</f>
        <v>gadgets</v>
      </c>
      <c r="S2134" s="14">
        <f>INT((((J2134/60)/60)/24)+DATE(1970,1,1))</f>
        <v>42702</v>
      </c>
      <c r="T2134" s="14">
        <f>INT((((I2134/60)/60)/24)+DATE(1970,1,1))</f>
        <v>42762</v>
      </c>
    </row>
    <row r="2135" spans="1:20" ht="60" x14ac:dyDescent="0.25">
      <c r="A2135">
        <v>3522</v>
      </c>
      <c r="B2135" s="3" t="s">
        <v>3521</v>
      </c>
      <c r="C2135" s="3" t="s">
        <v>7632</v>
      </c>
      <c r="D2135" s="6">
        <v>1395</v>
      </c>
      <c r="E2135" s="6">
        <v>1395</v>
      </c>
      <c r="F2135" t="s">
        <v>8219</v>
      </c>
      <c r="G2135" t="s">
        <v>8225</v>
      </c>
      <c r="H2135" t="s">
        <v>8247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8271</v>
      </c>
      <c r="O2135" s="9">
        <f>+E2135/D2135*100</f>
        <v>100</v>
      </c>
      <c r="P2135" s="11">
        <f>AVERAGE(E2135/L2135)</f>
        <v>41.029411764705884</v>
      </c>
      <c r="Q2135" t="str">
        <f>LEFT(N2135,SEARCH("/",N2135,1)-1)</f>
        <v>theater</v>
      </c>
      <c r="R2135" t="str">
        <f>RIGHT(N2135,LEN(N2135)-SEARCH("/",N2135,1))</f>
        <v>plays</v>
      </c>
      <c r="S2135" s="14">
        <f>INT((((J2135/60)/60)/24)+DATE(1970,1,1))</f>
        <v>42234</v>
      </c>
      <c r="T2135" s="14">
        <f>INT((((I2135/60)/60)/24)+DATE(1970,1,1))</f>
        <v>42262</v>
      </c>
    </row>
    <row r="2136" spans="1:20" ht="45" x14ac:dyDescent="0.25">
      <c r="A2136">
        <v>1717</v>
      </c>
      <c r="B2136" s="3" t="s">
        <v>1718</v>
      </c>
      <c r="C2136" s="3" t="s">
        <v>5827</v>
      </c>
      <c r="D2136" s="6">
        <v>3265</v>
      </c>
      <c r="E2136" s="6">
        <v>1395</v>
      </c>
      <c r="F2136" t="s">
        <v>8221</v>
      </c>
      <c r="G2136" t="s">
        <v>8224</v>
      </c>
      <c r="H2136" t="s">
        <v>8246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8293</v>
      </c>
      <c r="O2136" s="9">
        <f>+E2136/D2136*100</f>
        <v>42.725880551301685</v>
      </c>
      <c r="P2136" s="11">
        <f>AVERAGE(E2136/L2136)</f>
        <v>34.024390243902438</v>
      </c>
      <c r="Q2136" t="str">
        <f>LEFT(N2136,SEARCH("/",N2136,1)-1)</f>
        <v>music</v>
      </c>
      <c r="R2136" t="str">
        <f>RIGHT(N2136,LEN(N2136)-SEARCH("/",N2136,1))</f>
        <v>faith</v>
      </c>
      <c r="S2136" s="14">
        <f>INT((((J2136/60)/60)/24)+DATE(1970,1,1))</f>
        <v>42460</v>
      </c>
      <c r="T2136" s="14">
        <f>INT((((I2136/60)/60)/24)+DATE(1970,1,1))</f>
        <v>42481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9">
        <f>+E2137/D2137*100</f>
        <v>107</v>
      </c>
      <c r="P2137" s="11">
        <f>AVERAGE(E2137/L2137)</f>
        <v>36.60526315789474</v>
      </c>
      <c r="Q2137" t="str">
        <f>LEFT(N2137,SEARCH("/",N2137,1)-1)</f>
        <v>music</v>
      </c>
      <c r="R2137" t="str">
        <f>RIGHT(N2137,LEN(N2137)-SEARCH("/",N2137,1))</f>
        <v>rock</v>
      </c>
      <c r="S2137" s="14">
        <f>INT((((J2137/60)/60)/24)+DATE(1970,1,1))</f>
        <v>41073</v>
      </c>
      <c r="T2137" s="14">
        <f>INT((((I2137/60)/60)/24)+DATE(1970,1,1))</f>
        <v>41085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9">
        <f>+E2138/D2138*100</f>
        <v>185.33333333333331</v>
      </c>
      <c r="P2138" s="11">
        <f>AVERAGE(E2138/L2138)</f>
        <v>115.83333333333333</v>
      </c>
      <c r="Q2138" t="str">
        <f>LEFT(N2138,SEARCH("/",N2138,1)-1)</f>
        <v>music</v>
      </c>
      <c r="R2138" t="str">
        <f>RIGHT(N2138,LEN(N2138)-SEARCH("/",N2138,1))</f>
        <v>rock</v>
      </c>
      <c r="S2138" s="14">
        <f>INT((((J2138/60)/60)/24)+DATE(1970,1,1))</f>
        <v>42323</v>
      </c>
      <c r="T2138" s="14">
        <f>INT((((I2138/60)/60)/24)+DATE(1970,1,1))</f>
        <v>42383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9">
        <f>+E2139/D2139*100</f>
        <v>5.0509090909090908</v>
      </c>
      <c r="P2139" s="11">
        <f>AVERAGE(E2139/L2139)</f>
        <v>115.75</v>
      </c>
      <c r="Q2139" t="str">
        <f>LEFT(N2139,SEARCH("/",N2139,1)-1)</f>
        <v>technology</v>
      </c>
      <c r="R2139" t="str">
        <f>RIGHT(N2139,LEN(N2139)-SEARCH("/",N2139,1))</f>
        <v>wearables</v>
      </c>
      <c r="S2139" s="14">
        <f>INT((((J2139/60)/60)/24)+DATE(1970,1,1))</f>
        <v>42273</v>
      </c>
      <c r="T2139" s="14">
        <f>INT((((I2139/60)/60)/24)+DATE(1970,1,1))</f>
        <v>42313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9">
        <f>+E2140/D2140*100</f>
        <v>5.548</v>
      </c>
      <c r="P2140" s="11">
        <f>AVERAGE(E2140/L2140)</f>
        <v>106.69230769230769</v>
      </c>
      <c r="Q2140" t="str">
        <f>LEFT(N2140,SEARCH("/",N2140,1)-1)</f>
        <v>film &amp; video</v>
      </c>
      <c r="R2140" t="str">
        <f>RIGHT(N2140,LEN(N2140)-SEARCH("/",N2140,1))</f>
        <v>science fiction</v>
      </c>
      <c r="S2140" s="14">
        <f>INT((((J2140/60)/60)/24)+DATE(1970,1,1))</f>
        <v>42135</v>
      </c>
      <c r="T2140" s="14">
        <f>INT((((I2140/60)/60)/24)+DATE(1970,1,1))</f>
        <v>42166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9">
        <f>+E2141/D2141*100</f>
        <v>12.034782608695652</v>
      </c>
      <c r="P2141" s="11">
        <f>AVERAGE(E2141/L2141)</f>
        <v>81.411764705882348</v>
      </c>
      <c r="Q2141" t="str">
        <f>LEFT(N2141,SEARCH("/",N2141,1)-1)</f>
        <v>theater</v>
      </c>
      <c r="R2141" t="str">
        <f>RIGHT(N2141,LEN(N2141)-SEARCH("/",N2141,1))</f>
        <v>plays</v>
      </c>
      <c r="S2141" s="14">
        <f>INT((((J2141/60)/60)/24)+DATE(1970,1,1))</f>
        <v>42075</v>
      </c>
      <c r="T2141" s="14">
        <f>INT((((I2141/60)/60)/24)+DATE(1970,1,1))</f>
        <v>42103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9">
        <f>+E2142/D2142*100</f>
        <v>138.19999999999999</v>
      </c>
      <c r="P2142" s="11">
        <f>AVERAGE(E2142/L2142)</f>
        <v>81.294117647058826</v>
      </c>
      <c r="Q2142" t="str">
        <f>LEFT(N2142,SEARCH("/",N2142,1)-1)</f>
        <v>theater</v>
      </c>
      <c r="R2142" t="str">
        <f>RIGHT(N2142,LEN(N2142)-SEARCH("/",N2142,1))</f>
        <v>plays</v>
      </c>
      <c r="S2142" s="14">
        <f>INT((((J2142/60)/60)/24)+DATE(1970,1,1))</f>
        <v>42136</v>
      </c>
      <c r="T2142" s="14">
        <f>INT((((I2142/60)/60)/24)+DATE(1970,1,1))</f>
        <v>42166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9">
        <f>+E2143/D2143*100</f>
        <v>14.536842105263158</v>
      </c>
      <c r="P2143" s="11">
        <f>AVERAGE(E2143/L2143)</f>
        <v>46.033333333333331</v>
      </c>
      <c r="Q2143" t="str">
        <f>LEFT(N2143,SEARCH("/",N2143,1)-1)</f>
        <v>music</v>
      </c>
      <c r="R2143" t="str">
        <f>RIGHT(N2143,LEN(N2143)-SEARCH("/",N2143,1))</f>
        <v>jazz</v>
      </c>
      <c r="S2143" s="14">
        <f>INT((((J2143/60)/60)/24)+DATE(1970,1,1))</f>
        <v>41310</v>
      </c>
      <c r="T2143" s="14">
        <f>INT((((I2143/60)/60)/24)+DATE(1970,1,1))</f>
        <v>41355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9">
        <f>+E2144/D2144*100</f>
        <v>137.416</v>
      </c>
      <c r="P2144" s="11">
        <f>AVERAGE(E2144/L2144)</f>
        <v>40.416470588235299</v>
      </c>
      <c r="Q2144" t="str">
        <f>LEFT(N2144,SEARCH("/",N2144,1)-1)</f>
        <v>music</v>
      </c>
      <c r="R2144" t="str">
        <f>RIGHT(N2144,LEN(N2144)-SEARCH("/",N2144,1))</f>
        <v>pop</v>
      </c>
      <c r="S2144" s="14">
        <f>INT((((J2144/60)/60)/24)+DATE(1970,1,1))</f>
        <v>40802</v>
      </c>
      <c r="T2144" s="14">
        <f>INT((((I2144/60)/60)/24)+DATE(1970,1,1))</f>
        <v>40832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9">
        <f>+E2145/D2145*100</f>
        <v>457.74666666666673</v>
      </c>
      <c r="P2145" s="11">
        <f>AVERAGE(E2145/L2145)</f>
        <v>23.275254237288134</v>
      </c>
      <c r="Q2145" t="str">
        <f>LEFT(N2145,SEARCH("/",N2145,1)-1)</f>
        <v>theater</v>
      </c>
      <c r="R2145" t="str">
        <f>RIGHT(N2145,LEN(N2145)-SEARCH("/",N2145,1))</f>
        <v>spaces</v>
      </c>
      <c r="S2145" s="14">
        <f>INT((((J2145/60)/60)/24)+DATE(1970,1,1))</f>
        <v>41885</v>
      </c>
      <c r="T2145" s="14">
        <f>INT((((I2145/60)/60)/24)+DATE(1970,1,1))</f>
        <v>41915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9">
        <f>+E2146/D2146*100</f>
        <v>114.16666666666666</v>
      </c>
      <c r="P2146" s="11">
        <f>AVERAGE(E2146/L2146)</f>
        <v>80.588235294117652</v>
      </c>
      <c r="Q2146" t="str">
        <f>LEFT(N2146,SEARCH("/",N2146,1)-1)</f>
        <v>music</v>
      </c>
      <c r="R2146" t="str">
        <f>RIGHT(N2146,LEN(N2146)-SEARCH("/",N2146,1))</f>
        <v>rock</v>
      </c>
      <c r="S2146" s="14">
        <f>INT((((J2146/60)/60)/24)+DATE(1970,1,1))</f>
        <v>41549</v>
      </c>
      <c r="T2146" s="14">
        <f>INT((((I2146/60)/60)/24)+DATE(1970,1,1))</f>
        <v>41579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9">
        <f>+E2147/D2147*100</f>
        <v>105.15384615384616</v>
      </c>
      <c r="P2147" s="11">
        <f>AVERAGE(E2147/L2147)</f>
        <v>27.897959183673468</v>
      </c>
      <c r="Q2147" t="str">
        <f>LEFT(N2147,SEARCH("/",N2147,1)-1)</f>
        <v>film &amp; video</v>
      </c>
      <c r="R2147" t="str">
        <f>RIGHT(N2147,LEN(N2147)-SEARCH("/",N2147,1))</f>
        <v>shorts</v>
      </c>
      <c r="S2147" s="14">
        <f>INT((((J2147/60)/60)/24)+DATE(1970,1,1))</f>
        <v>41682</v>
      </c>
      <c r="T2147" s="14">
        <f>INT((((I2147/60)/60)/24)+DATE(1970,1,1))</f>
        <v>41705</v>
      </c>
    </row>
    <row r="2148" spans="1:20" ht="60" x14ac:dyDescent="0.25">
      <c r="A2148">
        <v>1033</v>
      </c>
      <c r="B2148" s="3" t="s">
        <v>1034</v>
      </c>
      <c r="C2148" s="3" t="s">
        <v>5143</v>
      </c>
      <c r="D2148" s="6">
        <v>1328</v>
      </c>
      <c r="E2148" s="6">
        <v>1366</v>
      </c>
      <c r="F2148" t="s">
        <v>8219</v>
      </c>
      <c r="G2148" t="s">
        <v>8225</v>
      </c>
      <c r="H2148" t="s">
        <v>8247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8280</v>
      </c>
      <c r="O2148" s="9">
        <f>+E2148/D2148*100</f>
        <v>102.86144578313252</v>
      </c>
      <c r="P2148" s="11">
        <f>AVERAGE(E2148/L2148)</f>
        <v>50.592592592592595</v>
      </c>
      <c r="Q2148" t="str">
        <f>LEFT(N2148,SEARCH("/",N2148,1)-1)</f>
        <v>music</v>
      </c>
      <c r="R2148" t="str">
        <f>RIGHT(N2148,LEN(N2148)-SEARCH("/",N2148,1))</f>
        <v>electronic music</v>
      </c>
      <c r="S2148" s="14">
        <f>INT((((J2148/60)/60)/24)+DATE(1970,1,1))</f>
        <v>42688</v>
      </c>
      <c r="T2148" s="14">
        <f>INT((((I2148/60)/60)/24)+DATE(1970,1,1))</f>
        <v>42716</v>
      </c>
    </row>
    <row r="2149" spans="1:20" ht="60" x14ac:dyDescent="0.25">
      <c r="A2149">
        <v>557</v>
      </c>
      <c r="B2149" s="3" t="s">
        <v>558</v>
      </c>
      <c r="C2149" s="3" t="s">
        <v>4667</v>
      </c>
      <c r="D2149" s="6">
        <v>150000</v>
      </c>
      <c r="E2149" s="6">
        <v>1366</v>
      </c>
      <c r="F2149" t="s">
        <v>8221</v>
      </c>
      <c r="G2149" t="s">
        <v>8236</v>
      </c>
      <c r="H2149" t="s">
        <v>8249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8272</v>
      </c>
      <c r="O2149" s="9">
        <f>+E2149/D2149*100</f>
        <v>0.91066666666666674</v>
      </c>
      <c r="P2149" s="11">
        <f>AVERAGE(E2149/L2149)</f>
        <v>68.3</v>
      </c>
      <c r="Q2149" t="str">
        <f>LEFT(N2149,SEARCH("/",N2149,1)-1)</f>
        <v>technology</v>
      </c>
      <c r="R2149" t="str">
        <f>RIGHT(N2149,LEN(N2149)-SEARCH("/",N2149,1))</f>
        <v>web</v>
      </c>
      <c r="S2149" s="14">
        <f>INT((((J2149/60)/60)/24)+DATE(1970,1,1))</f>
        <v>42676</v>
      </c>
      <c r="T2149" s="14">
        <f>INT((((I2149/60)/60)/24)+DATE(1970,1,1))</f>
        <v>42706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9">
        <f>+E2150/D2150*100</f>
        <v>170.625</v>
      </c>
      <c r="P2150" s="11">
        <f>AVERAGE(E2150/L2150)</f>
        <v>68.25</v>
      </c>
      <c r="Q2150" t="str">
        <f>LEFT(N2150,SEARCH("/",N2150,1)-1)</f>
        <v>theater</v>
      </c>
      <c r="R2150" t="str">
        <f>RIGHT(N2150,LEN(N2150)-SEARCH("/",N2150,1))</f>
        <v>plays</v>
      </c>
      <c r="S2150" s="14">
        <f>INT((((J2150/60)/60)/24)+DATE(1970,1,1))</f>
        <v>42532</v>
      </c>
      <c r="T2150" s="14">
        <f>INT((((I2150/60)/60)/24)+DATE(1970,1,1))</f>
        <v>42560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9">
        <f>+E2151/D2151*100</f>
        <v>113.66666666666667</v>
      </c>
      <c r="P2151" s="11">
        <f>AVERAGE(E2151/L2151)</f>
        <v>29.021276595744681</v>
      </c>
      <c r="Q2151" t="str">
        <f>LEFT(N2151,SEARCH("/",N2151,1)-1)</f>
        <v>music</v>
      </c>
      <c r="R2151" t="str">
        <f>RIGHT(N2151,LEN(N2151)-SEARCH("/",N2151,1))</f>
        <v>indie rock</v>
      </c>
      <c r="S2151" s="14">
        <f>INT((((J2151/60)/60)/24)+DATE(1970,1,1))</f>
        <v>40557</v>
      </c>
      <c r="T2151" s="14">
        <f>INT((((I2151/60)/60)/24)+DATE(1970,1,1))</f>
        <v>40582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9">
        <f>+E2152/D2152*100</f>
        <v>27.24</v>
      </c>
      <c r="P2152" s="11">
        <f>AVERAGE(E2152/L2152)</f>
        <v>68.099999999999994</v>
      </c>
      <c r="Q2152" t="str">
        <f>LEFT(N2152,SEARCH("/",N2152,1)-1)</f>
        <v>theater</v>
      </c>
      <c r="R2152" t="str">
        <f>RIGHT(N2152,LEN(N2152)-SEARCH("/",N2152,1))</f>
        <v>plays</v>
      </c>
      <c r="S2152" s="14">
        <f>INT((((J2152/60)/60)/24)+DATE(1970,1,1))</f>
        <v>42278</v>
      </c>
      <c r="T2152" s="14">
        <f>INT((((I2152/60)/60)/24)+DATE(1970,1,1))</f>
        <v>42306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9">
        <f>+E2153/D2153*100</f>
        <v>108.88</v>
      </c>
      <c r="P2153" s="11">
        <f>AVERAGE(E2153/L2153)</f>
        <v>75.611111111111114</v>
      </c>
      <c r="Q2153" t="str">
        <f>LEFT(N2153,SEARCH("/",N2153,1)-1)</f>
        <v>music</v>
      </c>
      <c r="R2153" t="str">
        <f>RIGHT(N2153,LEN(N2153)-SEARCH("/",N2153,1))</f>
        <v>classical music</v>
      </c>
      <c r="S2153" s="14">
        <f>INT((((J2153/60)/60)/24)+DATE(1970,1,1))</f>
        <v>42093</v>
      </c>
      <c r="T2153" s="14">
        <f>INT((((I2153/60)/60)/24)+DATE(1970,1,1))</f>
        <v>42125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8279</v>
      </c>
      <c r="O2154" s="9">
        <f>+E2154/D2154*100</f>
        <v>136</v>
      </c>
      <c r="P2154" s="11">
        <f>AVERAGE(E2154/L2154)</f>
        <v>35.789473684210527</v>
      </c>
      <c r="Q2154" t="str">
        <f>LEFT(N2154,SEARCH("/",N2154,1)-1)</f>
        <v>music</v>
      </c>
      <c r="R2154" t="str">
        <f>RIGHT(N2154,LEN(N2154)-SEARCH("/",N2154,1))</f>
        <v>indie rock</v>
      </c>
      <c r="S2154" s="14">
        <f>INT((((J2154/60)/60)/24)+DATE(1970,1,1))</f>
        <v>40638</v>
      </c>
      <c r="T2154" s="14">
        <f>INT((((I2154/60)/60)/24)+DATE(1970,1,1))</f>
        <v>40668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8271</v>
      </c>
      <c r="O2155" s="9">
        <f>+E2155/D2155*100</f>
        <v>170</v>
      </c>
      <c r="P2155" s="11">
        <f>AVERAGE(E2155/L2155)</f>
        <v>64.761904761904759</v>
      </c>
      <c r="Q2155" t="str">
        <f>LEFT(N2155,SEARCH("/",N2155,1)-1)</f>
        <v>theater</v>
      </c>
      <c r="R2155" t="str">
        <f>RIGHT(N2155,LEN(N2155)-SEARCH("/",N2155,1))</f>
        <v>plays</v>
      </c>
      <c r="S2155" s="14">
        <f>INT((((J2155/60)/60)/24)+DATE(1970,1,1))</f>
        <v>42019</v>
      </c>
      <c r="T2155" s="14">
        <f>INT((((I2155/60)/60)/24)+DATE(1970,1,1))</f>
        <v>42034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9">
        <f>+E2156/D2156*100</f>
        <v>2702</v>
      </c>
      <c r="P2156" s="11">
        <f>AVERAGE(E2156/L2156)</f>
        <v>38.6</v>
      </c>
      <c r="Q2156" t="str">
        <f>LEFT(N2156,SEARCH("/",N2156,1)-1)</f>
        <v>film &amp; video</v>
      </c>
      <c r="R2156" t="str">
        <f>RIGHT(N2156,LEN(N2156)-SEARCH("/",N2156,1))</f>
        <v>shorts</v>
      </c>
      <c r="S2156" s="14">
        <f>INT((((J2156/60)/60)/24)+DATE(1970,1,1))</f>
        <v>42604</v>
      </c>
      <c r="T2156" s="14">
        <f>INT((((I2156/60)/60)/24)+DATE(1970,1,1))</f>
        <v>42614</v>
      </c>
    </row>
    <row r="2157" spans="1:20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6">
        <v>1351</v>
      </c>
      <c r="F2157" t="s">
        <v>8219</v>
      </c>
      <c r="G2157" t="s">
        <v>8224</v>
      </c>
      <c r="H2157" t="s">
        <v>8246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8279</v>
      </c>
      <c r="O2157" s="9">
        <f>+E2157/D2157*100</f>
        <v>135.1</v>
      </c>
      <c r="P2157" s="11">
        <f>AVERAGE(E2157/L2157)</f>
        <v>51.96153846153846</v>
      </c>
      <c r="Q2157" t="str">
        <f>LEFT(N2157,SEARCH("/",N2157,1)-1)</f>
        <v>music</v>
      </c>
      <c r="R2157" t="str">
        <f>RIGHT(N2157,LEN(N2157)-SEARCH("/",N2157,1))</f>
        <v>indie rock</v>
      </c>
      <c r="S2157" s="14">
        <f>INT((((J2157/60)/60)/24)+DATE(1970,1,1))</f>
        <v>41205</v>
      </c>
      <c r="T2157" s="14">
        <f>INT((((I2157/60)/60)/24)+DATE(1970,1,1))</f>
        <v>41240</v>
      </c>
    </row>
    <row r="2158" spans="1:20" ht="60" x14ac:dyDescent="0.25">
      <c r="A2158">
        <v>877</v>
      </c>
      <c r="B2158" s="3" t="s">
        <v>878</v>
      </c>
      <c r="C2158" s="3" t="s">
        <v>4987</v>
      </c>
      <c r="D2158" s="6">
        <v>2000</v>
      </c>
      <c r="E2158" s="6">
        <v>1351</v>
      </c>
      <c r="F2158" t="s">
        <v>8221</v>
      </c>
      <c r="G2158" t="s">
        <v>8224</v>
      </c>
      <c r="H2158" t="s">
        <v>8246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8278</v>
      </c>
      <c r="O2158" s="9">
        <f>+E2158/D2158*100</f>
        <v>67.55</v>
      </c>
      <c r="P2158" s="11">
        <f>AVERAGE(E2158/L2158)</f>
        <v>46.586206896551722</v>
      </c>
      <c r="Q2158" t="str">
        <f>LEFT(N2158,SEARCH("/",N2158,1)-1)</f>
        <v>music</v>
      </c>
      <c r="R2158" t="str">
        <f>RIGHT(N2158,LEN(N2158)-SEARCH("/",N2158,1))</f>
        <v>jazz</v>
      </c>
      <c r="S2158" s="14">
        <f>INT((((J2158/60)/60)/24)+DATE(1970,1,1))</f>
        <v>41597</v>
      </c>
      <c r="T2158" s="14">
        <f>INT((((I2158/60)/60)/24)+DATE(1970,1,1))</f>
        <v>41627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9">
        <f>+E2159/D2159*100</f>
        <v>134.61099999999999</v>
      </c>
      <c r="P2159" s="11">
        <f>AVERAGE(E2159/L2159)</f>
        <v>79.182941176470578</v>
      </c>
      <c r="Q2159" t="str">
        <f>LEFT(N2159,SEARCH("/",N2159,1)-1)</f>
        <v>music</v>
      </c>
      <c r="R2159" t="str">
        <f>RIGHT(N2159,LEN(N2159)-SEARCH("/",N2159,1))</f>
        <v>indie rock</v>
      </c>
      <c r="S2159" s="14">
        <f>INT((((J2159/60)/60)/24)+DATE(1970,1,1))</f>
        <v>40718</v>
      </c>
      <c r="T2159" s="14">
        <f>INT((((I2159/60)/60)/24)+DATE(1970,1,1))</f>
        <v>40748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9">
        <f>+E2160/D2160*100</f>
        <v>41.384615384615387</v>
      </c>
      <c r="P2160" s="11">
        <f>AVERAGE(E2160/L2160)</f>
        <v>84.0625</v>
      </c>
      <c r="Q2160" t="str">
        <f>LEFT(N2160,SEARCH("/",N2160,1)-1)</f>
        <v>food</v>
      </c>
      <c r="R2160" t="str">
        <f>RIGHT(N2160,LEN(N2160)-SEARCH("/",N2160,1))</f>
        <v>food trucks</v>
      </c>
      <c r="S2160" s="14">
        <f>INT((((J2160/60)/60)/24)+DATE(1970,1,1))</f>
        <v>41983</v>
      </c>
      <c r="T2160" s="14">
        <f>INT((((I2160/60)/60)/24)+DATE(1970,1,1))</f>
        <v>42023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9">
        <f>+E2161/D2161*100</f>
        <v>122.00090909090908</v>
      </c>
      <c r="P2161" s="11">
        <f>AVERAGE(E2161/L2161)</f>
        <v>28.553404255319148</v>
      </c>
      <c r="Q2161" t="str">
        <f>LEFT(N2161,SEARCH("/",N2161,1)-1)</f>
        <v>music</v>
      </c>
      <c r="R2161" t="str">
        <f>RIGHT(N2161,LEN(N2161)-SEARCH("/",N2161,1))</f>
        <v>metal</v>
      </c>
      <c r="S2161" s="14">
        <f>INT((((J2161/60)/60)/24)+DATE(1970,1,1))</f>
        <v>41694</v>
      </c>
      <c r="T2161" s="14">
        <f>INT((((I2161/60)/60)/24)+DATE(1970,1,1))</f>
        <v>41708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9">
        <f>+E2162/D2162*100</f>
        <v>133.6</v>
      </c>
      <c r="P2162" s="11">
        <f>AVERAGE(E2162/L2162)</f>
        <v>31.80952380952381</v>
      </c>
      <c r="Q2162" t="str">
        <f>LEFT(N2162,SEARCH("/",N2162,1)-1)</f>
        <v>publishing</v>
      </c>
      <c r="R2162" t="str">
        <f>RIGHT(N2162,LEN(N2162)-SEARCH("/",N2162,1))</f>
        <v>nonfiction</v>
      </c>
      <c r="S2162" s="14">
        <f>INT((((J2162/60)/60)/24)+DATE(1970,1,1))</f>
        <v>41309</v>
      </c>
      <c r="T2162" s="14">
        <f>INT((((I2162/60)/60)/24)+DATE(1970,1,1))</f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9">
        <f>+E2163/D2163*100</f>
        <v>8.9</v>
      </c>
      <c r="P2163" s="11">
        <f>AVERAGE(E2163/L2163)</f>
        <v>222.5</v>
      </c>
      <c r="Q2163" t="str">
        <f>LEFT(N2163,SEARCH("/",N2163,1)-1)</f>
        <v>theater</v>
      </c>
      <c r="R2163" t="str">
        <f>RIGHT(N2163,LEN(N2163)-SEARCH("/",N2163,1))</f>
        <v>plays</v>
      </c>
      <c r="S2163" s="14">
        <f>INT((((J2163/60)/60)/24)+DATE(1970,1,1))</f>
        <v>42695</v>
      </c>
      <c r="T2163" s="14">
        <f>INT((((I2163/60)/60)/24)+DATE(1970,1,1))</f>
        <v>42725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9">
        <f>+E2164/D2164*100</f>
        <v>2.7204081632653061</v>
      </c>
      <c r="P2164" s="11">
        <f>AVERAGE(E2164/L2164)</f>
        <v>133.30000000000001</v>
      </c>
      <c r="Q2164" t="str">
        <f>LEFT(N2164,SEARCH("/",N2164,1)-1)</f>
        <v>technology</v>
      </c>
      <c r="R2164" t="str">
        <f>RIGHT(N2164,LEN(N2164)-SEARCH("/",N2164,1))</f>
        <v>space exploration</v>
      </c>
      <c r="S2164" s="14">
        <f>INT((((J2164/60)/60)/24)+DATE(1970,1,1))</f>
        <v>42082</v>
      </c>
      <c r="T2164" s="14">
        <f>INT((((I2164/60)/60)/24)+DATE(1970,1,1))</f>
        <v>42112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9">
        <f>+E2165/D2165*100</f>
        <v>8.8800000000000008</v>
      </c>
      <c r="P2165" s="11">
        <f>AVERAGE(E2165/L2165)</f>
        <v>30.272727272727273</v>
      </c>
      <c r="Q2165" t="str">
        <f>LEFT(N2165,SEARCH("/",N2165,1)-1)</f>
        <v>technology</v>
      </c>
      <c r="R2165" t="str">
        <f>RIGHT(N2165,LEN(N2165)-SEARCH("/",N2165,1))</f>
        <v>wearables</v>
      </c>
      <c r="S2165" s="14">
        <f>INT((((J2165/60)/60)/24)+DATE(1970,1,1))</f>
        <v>42451</v>
      </c>
      <c r="T2165" s="14">
        <f>INT((((I2165/60)/60)/24)+DATE(1970,1,1))</f>
        <v>42486</v>
      </c>
    </row>
    <row r="2166" spans="1:20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6">
        <v>1330</v>
      </c>
      <c r="F2166" t="s">
        <v>8219</v>
      </c>
      <c r="G2166" t="s">
        <v>8225</v>
      </c>
      <c r="H2166" t="s">
        <v>8247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8285</v>
      </c>
      <c r="O2166" s="9">
        <f>+E2166/D2166*100</f>
        <v>110.83333333333334</v>
      </c>
      <c r="P2166" s="11">
        <f>AVERAGE(E2166/L2166)</f>
        <v>25.576923076923077</v>
      </c>
      <c r="Q2166" t="str">
        <f>LEFT(N2166,SEARCH("/",N2166,1)-1)</f>
        <v>photography</v>
      </c>
      <c r="R2166" t="str">
        <f>RIGHT(N2166,LEN(N2166)-SEARCH("/",N2166,1))</f>
        <v>photobooks</v>
      </c>
      <c r="S2166" s="14">
        <f>INT((((J2166/60)/60)/24)+DATE(1970,1,1))</f>
        <v>42120</v>
      </c>
      <c r="T2166" s="14">
        <f>INT((((I2166/60)/60)/24)+DATE(1970,1,1))</f>
        <v>42165</v>
      </c>
    </row>
    <row r="2167" spans="1:20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6">
        <v>1330</v>
      </c>
      <c r="F2167" t="s">
        <v>8219</v>
      </c>
      <c r="G2167" t="s">
        <v>8224</v>
      </c>
      <c r="H2167" t="s">
        <v>8246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8271</v>
      </c>
      <c r="O2167" s="9">
        <f>+E2167/D2167*100</f>
        <v>115.65217391304347</v>
      </c>
      <c r="P2167" s="11">
        <f>AVERAGE(E2167/L2167)</f>
        <v>44.333333333333336</v>
      </c>
      <c r="Q2167" t="str">
        <f>LEFT(N2167,SEARCH("/",N2167,1)-1)</f>
        <v>theater</v>
      </c>
      <c r="R2167" t="str">
        <f>RIGHT(N2167,LEN(N2167)-SEARCH("/",N2167,1))</f>
        <v>plays</v>
      </c>
      <c r="S2167" s="14">
        <f>INT((((J2167/60)/60)/24)+DATE(1970,1,1))</f>
        <v>42155</v>
      </c>
      <c r="T2167" s="14">
        <f>INT((((I2167/60)/60)/24)+DATE(1970,1,1))</f>
        <v>42176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8271</v>
      </c>
      <c r="O2168" s="9">
        <f>+E2168/D2168*100</f>
        <v>133</v>
      </c>
      <c r="P2168" s="11">
        <f>AVERAGE(E2168/L2168)</f>
        <v>42.903225806451616</v>
      </c>
      <c r="Q2168" t="str">
        <f>LEFT(N2168,SEARCH("/",N2168,1)-1)</f>
        <v>theater</v>
      </c>
      <c r="R2168" t="str">
        <f>RIGHT(N2168,LEN(N2168)-SEARCH("/",N2168,1))</f>
        <v>plays</v>
      </c>
      <c r="S2168" s="14">
        <f>INT((((J2168/60)/60)/24)+DATE(1970,1,1))</f>
        <v>41948</v>
      </c>
      <c r="T2168" s="14">
        <f>INT((((I2168/60)/60)/24)+DATE(1970,1,1))</f>
        <v>42008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9">
        <f>+E2169/D2169*100</f>
        <v>106.24</v>
      </c>
      <c r="P2169" s="11">
        <f>AVERAGE(E2169/L2169)</f>
        <v>47.428571428571431</v>
      </c>
      <c r="Q2169" t="str">
        <f>LEFT(N2169,SEARCH("/",N2169,1)-1)</f>
        <v>theater</v>
      </c>
      <c r="R2169" t="str">
        <f>RIGHT(N2169,LEN(N2169)-SEARCH("/",N2169,1))</f>
        <v>musical</v>
      </c>
      <c r="S2169" s="14">
        <f>INT((((J2169/60)/60)/24)+DATE(1970,1,1))</f>
        <v>42193</v>
      </c>
      <c r="T2169" s="14">
        <f>INT((((I2169/60)/60)/24)+DATE(1970,1,1))</f>
        <v>42218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9">
        <f>+E2170/D2170*100</f>
        <v>132.6</v>
      </c>
      <c r="P2170" s="11">
        <f>AVERAGE(E2170/L2170)</f>
        <v>120.54545454545455</v>
      </c>
      <c r="Q2170" t="str">
        <f>LEFT(N2170,SEARCH("/",N2170,1)-1)</f>
        <v>theater</v>
      </c>
      <c r="R2170" t="str">
        <f>RIGHT(N2170,LEN(N2170)-SEARCH("/",N2170,1))</f>
        <v>musical</v>
      </c>
      <c r="S2170" s="14">
        <f>INT((((J2170/60)/60)/24)+DATE(1970,1,1))</f>
        <v>42403</v>
      </c>
      <c r="T2170" s="14">
        <f>INT((((I2170/60)/60)/24)+DATE(1970,1,1))</f>
        <v>42462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9">
        <f>+E2171/D2171*100</f>
        <v>16.734177215189874</v>
      </c>
      <c r="P2171" s="11">
        <f>AVERAGE(E2171/L2171)</f>
        <v>66.099999999999994</v>
      </c>
      <c r="Q2171" t="str">
        <f>LEFT(N2171,SEARCH("/",N2171,1)-1)</f>
        <v>theater</v>
      </c>
      <c r="R2171" t="str">
        <f>RIGHT(N2171,LEN(N2171)-SEARCH("/",N2171,1))</f>
        <v>spaces</v>
      </c>
      <c r="S2171" s="14">
        <f>INT((((J2171/60)/60)/24)+DATE(1970,1,1))</f>
        <v>42464</v>
      </c>
      <c r="T2171" s="14">
        <f>INT((((I2171/60)/60)/24)+DATE(1970,1,1))</f>
        <v>42494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9">
        <f>+E2172/D2172*100</f>
        <v>119.90909090909089</v>
      </c>
      <c r="P2172" s="11">
        <f>AVERAGE(E2172/L2172)</f>
        <v>38.794117647058826</v>
      </c>
      <c r="Q2172" t="str">
        <f>LEFT(N2172,SEARCH("/",N2172,1)-1)</f>
        <v>music</v>
      </c>
      <c r="R2172" t="str">
        <f>RIGHT(N2172,LEN(N2172)-SEARCH("/",N2172,1))</f>
        <v>pop</v>
      </c>
      <c r="S2172" s="14">
        <f>INT((((J2172/60)/60)/24)+DATE(1970,1,1))</f>
        <v>40987</v>
      </c>
      <c r="T2172" s="14">
        <f>INT((((I2172/60)/60)/24)+DATE(1970,1,1))</f>
        <v>41017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9">
        <f>+E2173/D2173*100</f>
        <v>105.28</v>
      </c>
      <c r="P2173" s="11">
        <f>AVERAGE(E2173/L2173)</f>
        <v>47</v>
      </c>
      <c r="Q2173" t="str">
        <f>LEFT(N2173,SEARCH("/",N2173,1)-1)</f>
        <v>theater</v>
      </c>
      <c r="R2173" t="str">
        <f>RIGHT(N2173,LEN(N2173)-SEARCH("/",N2173,1))</f>
        <v>plays</v>
      </c>
      <c r="S2173" s="14">
        <f>INT((((J2173/60)/60)/24)+DATE(1970,1,1))</f>
        <v>42018</v>
      </c>
      <c r="T2173" s="14">
        <f>INT((((I2173/60)/60)/24)+DATE(1970,1,1))</f>
        <v>42047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9">
        <f>+E2174/D2174*100</f>
        <v>43.833333333333336</v>
      </c>
      <c r="P2174" s="11">
        <f>AVERAGE(E2174/L2174)</f>
        <v>57.173913043478258</v>
      </c>
      <c r="Q2174" t="str">
        <f>LEFT(N2174,SEARCH("/",N2174,1)-1)</f>
        <v>theater</v>
      </c>
      <c r="R2174" t="str">
        <f>RIGHT(N2174,LEN(N2174)-SEARCH("/",N2174,1))</f>
        <v>plays</v>
      </c>
      <c r="S2174" s="14">
        <f>INT((((J2174/60)/60)/24)+DATE(1970,1,1))</f>
        <v>42221</v>
      </c>
      <c r="T2174" s="14">
        <f>INT((((I2174/60)/60)/24)+DATE(1970,1,1))</f>
        <v>42281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9">
        <f>+E2175/D2175*100</f>
        <v>131.20000000000002</v>
      </c>
      <c r="P2175" s="11">
        <f>AVERAGE(E2175/L2175)</f>
        <v>50.46153846153846</v>
      </c>
      <c r="Q2175" t="str">
        <f>LEFT(N2175,SEARCH("/",N2175,1)-1)</f>
        <v>theater</v>
      </c>
      <c r="R2175" t="str">
        <f>RIGHT(N2175,LEN(N2175)-SEARCH("/",N2175,1))</f>
        <v>plays</v>
      </c>
      <c r="S2175" s="14">
        <f>INT((((J2175/60)/60)/24)+DATE(1970,1,1))</f>
        <v>42463</v>
      </c>
      <c r="T2175" s="14">
        <f>INT((((I2175/60)/60)/24)+DATE(1970,1,1))</f>
        <v>42494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9">
        <f>+E2176/D2176*100</f>
        <v>6.5299999999999994</v>
      </c>
      <c r="P2176" s="11">
        <f>AVERAGE(E2176/L2176)</f>
        <v>6.4975124378109452</v>
      </c>
      <c r="Q2176" t="str">
        <f>LEFT(N2176,SEARCH("/",N2176,1)-1)</f>
        <v>technology</v>
      </c>
      <c r="R2176" t="str">
        <f>RIGHT(N2176,LEN(N2176)-SEARCH("/",N2176,1))</f>
        <v>wearables</v>
      </c>
      <c r="S2176" s="14">
        <f>INT((((J2176/60)/60)/24)+DATE(1970,1,1))</f>
        <v>42696</v>
      </c>
      <c r="T2176" s="14">
        <f>INT((((I2176/60)/60)/24)+DATE(1970,1,1))</f>
        <v>42726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9">
        <f>+E2177/D2177*100</f>
        <v>1.4500000000000002</v>
      </c>
      <c r="P2177" s="11">
        <f>AVERAGE(E2177/L2177)</f>
        <v>217.5</v>
      </c>
      <c r="Q2177" t="str">
        <f>LEFT(N2177,SEARCH("/",N2177,1)-1)</f>
        <v>theater</v>
      </c>
      <c r="R2177" t="str">
        <f>RIGHT(N2177,LEN(N2177)-SEARCH("/",N2177,1))</f>
        <v>plays</v>
      </c>
      <c r="S2177" s="14">
        <f>INT((((J2177/60)/60)/24)+DATE(1970,1,1))</f>
        <v>42543</v>
      </c>
      <c r="T2177" s="14">
        <f>INT((((I2177/60)/60)/24)+DATE(1970,1,1))</f>
        <v>42573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9">
        <f>+E2178/D2178*100</f>
        <v>65.100000000000009</v>
      </c>
      <c r="P2178" s="11">
        <f>AVERAGE(E2178/L2178)</f>
        <v>118.36363636363636</v>
      </c>
      <c r="Q2178" t="str">
        <f>LEFT(N2178,SEARCH("/",N2178,1)-1)</f>
        <v>music</v>
      </c>
      <c r="R2178" t="str">
        <f>RIGHT(N2178,LEN(N2178)-SEARCH("/",N2178,1))</f>
        <v>faith</v>
      </c>
      <c r="S2178" s="14">
        <f>INT((((J2178/60)/60)/24)+DATE(1970,1,1))</f>
        <v>42021</v>
      </c>
      <c r="T2178" s="14">
        <f>INT((((I2178/60)/60)/24)+DATE(1970,1,1))</f>
        <v>42051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9">
        <f>+E2179/D2179*100</f>
        <v>100.07692307692308</v>
      </c>
      <c r="P2179" s="11">
        <f>AVERAGE(E2179/L2179)</f>
        <v>50.03846153846154</v>
      </c>
      <c r="Q2179" t="str">
        <f>LEFT(N2179,SEARCH("/",N2179,1)-1)</f>
        <v>music</v>
      </c>
      <c r="R2179" t="str">
        <f>RIGHT(N2179,LEN(N2179)-SEARCH("/",N2179,1))</f>
        <v>rock</v>
      </c>
      <c r="S2179" s="14">
        <f>INT((((J2179/60)/60)/24)+DATE(1970,1,1))</f>
        <v>41827</v>
      </c>
      <c r="T2179" s="14">
        <f>INT((((I2179/60)/60)/24)+DATE(1970,1,1))</f>
        <v>41848</v>
      </c>
    </row>
    <row r="2180" spans="1:20" ht="60" x14ac:dyDescent="0.25">
      <c r="A2180">
        <v>3149</v>
      </c>
      <c r="B2180" s="3" t="s">
        <v>3149</v>
      </c>
      <c r="C2180" s="3" t="s">
        <v>7259</v>
      </c>
      <c r="D2180" s="6">
        <v>1250</v>
      </c>
      <c r="E2180" s="6">
        <v>1300</v>
      </c>
      <c r="F2180" t="s">
        <v>8219</v>
      </c>
      <c r="G2180" t="s">
        <v>8224</v>
      </c>
      <c r="H2180" t="s">
        <v>8246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8271</v>
      </c>
      <c r="O2180" s="9">
        <f>+E2180/D2180*100</f>
        <v>104</v>
      </c>
      <c r="P2180" s="11">
        <f>AVERAGE(E2180/L2180)</f>
        <v>52</v>
      </c>
      <c r="Q2180" t="str">
        <f>LEFT(N2180,SEARCH("/",N2180,1)-1)</f>
        <v>theater</v>
      </c>
      <c r="R2180" t="str">
        <f>RIGHT(N2180,LEN(N2180)-SEARCH("/",N2180,1))</f>
        <v>plays</v>
      </c>
      <c r="S2180" s="14">
        <f>INT((((J2180/60)/60)/24)+DATE(1970,1,1))</f>
        <v>41226</v>
      </c>
      <c r="T2180" s="14">
        <f>INT((((I2180/60)/60)/24)+DATE(1970,1,1))</f>
        <v>41250</v>
      </c>
    </row>
    <row r="2181" spans="1:20" ht="45" x14ac:dyDescent="0.25">
      <c r="A2181">
        <v>205</v>
      </c>
      <c r="B2181" s="3" t="s">
        <v>207</v>
      </c>
      <c r="C2181" s="3" t="s">
        <v>4315</v>
      </c>
      <c r="D2181" s="6">
        <v>8000</v>
      </c>
      <c r="E2181" s="6">
        <v>1300</v>
      </c>
      <c r="F2181" t="s">
        <v>8221</v>
      </c>
      <c r="G2181" t="s">
        <v>8224</v>
      </c>
      <c r="H2181" t="s">
        <v>8246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8268</v>
      </c>
      <c r="O2181" s="9">
        <f>+E2181/D2181*100</f>
        <v>16.25</v>
      </c>
      <c r="P2181" s="11">
        <f>AVERAGE(E2181/L2181)</f>
        <v>76.470588235294116</v>
      </c>
      <c r="Q2181" t="str">
        <f>LEFT(N2181,SEARCH("/",N2181,1)-1)</f>
        <v>film &amp; video</v>
      </c>
      <c r="R2181" t="str">
        <f>RIGHT(N2181,LEN(N2181)-SEARCH("/",N2181,1))</f>
        <v>drama</v>
      </c>
      <c r="S2181" s="14">
        <f>INT((((J2181/60)/60)/24)+DATE(1970,1,1))</f>
        <v>42248</v>
      </c>
      <c r="T2181" s="14">
        <f>INT((((I2181/60)/60)/24)+DATE(1970,1,1))</f>
        <v>42283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9">
        <f>+E2182/D2182*100</f>
        <v>6.4850000000000003</v>
      </c>
      <c r="P2182" s="11">
        <f>AVERAGE(E2182/L2182)</f>
        <v>49.884615384615387</v>
      </c>
      <c r="Q2182" t="str">
        <f>LEFT(N2182,SEARCH("/",N2182,1)-1)</f>
        <v>film &amp; video</v>
      </c>
      <c r="R2182" t="str">
        <f>RIGHT(N2182,LEN(N2182)-SEARCH("/",N2182,1))</f>
        <v>drama</v>
      </c>
      <c r="S2182" s="14">
        <f>INT((((J2182/60)/60)/24)+DATE(1970,1,1))</f>
        <v>41855</v>
      </c>
      <c r="T2182" s="14">
        <f>INT((((I2182/60)/60)/24)+DATE(1970,1,1))</f>
        <v>41880</v>
      </c>
    </row>
    <row r="2183" spans="1:20" ht="60" x14ac:dyDescent="0.25">
      <c r="A2183">
        <v>3703</v>
      </c>
      <c r="B2183" s="3" t="s">
        <v>3700</v>
      </c>
      <c r="C2183" s="3" t="s">
        <v>7813</v>
      </c>
      <c r="D2183" s="6">
        <v>1050</v>
      </c>
      <c r="E2183" s="6">
        <v>1296</v>
      </c>
      <c r="F2183" t="s">
        <v>8219</v>
      </c>
      <c r="G2183" t="s">
        <v>8224</v>
      </c>
      <c r="H2183" t="s">
        <v>8246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8271</v>
      </c>
      <c r="O2183" s="9">
        <f>+E2183/D2183*100</f>
        <v>123.42857142857142</v>
      </c>
      <c r="P2183" s="11">
        <f>AVERAGE(E2183/L2183)</f>
        <v>43.2</v>
      </c>
      <c r="Q2183" t="str">
        <f>LEFT(N2183,SEARCH("/",N2183,1)-1)</f>
        <v>theater</v>
      </c>
      <c r="R2183" t="str">
        <f>RIGHT(N2183,LEN(N2183)-SEARCH("/",N2183,1))</f>
        <v>plays</v>
      </c>
      <c r="S2183" s="14">
        <f>INT((((J2183/60)/60)/24)+DATE(1970,1,1))</f>
        <v>42556</v>
      </c>
      <c r="T2183" s="14">
        <f>INT((((I2183/60)/60)/24)+DATE(1970,1,1))</f>
        <v>42595</v>
      </c>
    </row>
    <row r="2184" spans="1:20" ht="45" x14ac:dyDescent="0.25">
      <c r="A2184">
        <v>3075</v>
      </c>
      <c r="B2184" s="3" t="s">
        <v>3075</v>
      </c>
      <c r="C2184" s="3" t="s">
        <v>7185</v>
      </c>
      <c r="D2184" s="6">
        <v>15000</v>
      </c>
      <c r="E2184" s="6">
        <v>1296</v>
      </c>
      <c r="F2184" t="s">
        <v>8221</v>
      </c>
      <c r="G2184" t="s">
        <v>8224</v>
      </c>
      <c r="H2184" t="s">
        <v>8246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8303</v>
      </c>
      <c r="O2184" s="9">
        <f>+E2184/D2184*100</f>
        <v>8.64</v>
      </c>
      <c r="P2184" s="11">
        <f>AVERAGE(E2184/L2184)</f>
        <v>64.8</v>
      </c>
      <c r="Q2184" t="str">
        <f>LEFT(N2184,SEARCH("/",N2184,1)-1)</f>
        <v>theater</v>
      </c>
      <c r="R2184" t="str">
        <f>RIGHT(N2184,LEN(N2184)-SEARCH("/",N2184,1))</f>
        <v>spaces</v>
      </c>
      <c r="S2184" s="14">
        <f>INT((((J2184/60)/60)/24)+DATE(1970,1,1))</f>
        <v>42551</v>
      </c>
      <c r="T2184" s="14">
        <f>INT((((I2184/60)/60)/24)+DATE(1970,1,1))</f>
        <v>42601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9">
        <f>+E2185/D2185*100</f>
        <v>10.775</v>
      </c>
      <c r="P2185" s="11">
        <f>AVERAGE(E2185/L2185)</f>
        <v>46.178571428571431</v>
      </c>
      <c r="Q2185" t="str">
        <f>LEFT(N2185,SEARCH("/",N2185,1)-1)</f>
        <v>film &amp; video</v>
      </c>
      <c r="R2185" t="str">
        <f>RIGHT(N2185,LEN(N2185)-SEARCH("/",N2185,1))</f>
        <v>science fiction</v>
      </c>
      <c r="S2185" s="14">
        <f>INT((((J2185/60)/60)/24)+DATE(1970,1,1))</f>
        <v>42110</v>
      </c>
      <c r="T2185" s="14">
        <f>INT((((I2185/60)/60)/24)+DATE(1970,1,1))</f>
        <v>42155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9">
        <f>+E2186/D2186*100</f>
        <v>143.33333333333334</v>
      </c>
      <c r="P2186" s="11">
        <f>AVERAGE(E2186/L2186)</f>
        <v>51.6</v>
      </c>
      <c r="Q2186" t="str">
        <f>LEFT(N2186,SEARCH("/",N2186,1)-1)</f>
        <v>theater</v>
      </c>
      <c r="R2186" t="str">
        <f>RIGHT(N2186,LEN(N2186)-SEARCH("/",N2186,1))</f>
        <v>spaces</v>
      </c>
      <c r="S2186" s="14">
        <f>INT((((J2186/60)/60)/24)+DATE(1970,1,1))</f>
        <v>42783</v>
      </c>
      <c r="T2186" s="14">
        <f>INT((((I2186/60)/60)/24)+DATE(1970,1,1))</f>
        <v>42797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9">
        <f>+E2187/D2187*100</f>
        <v>40.799492385786799</v>
      </c>
      <c r="P2187" s="11">
        <f>AVERAGE(E2187/L2187)</f>
        <v>28.577777777777779</v>
      </c>
      <c r="Q2187" t="str">
        <f>LEFT(N2187,SEARCH("/",N2187,1)-1)</f>
        <v>music</v>
      </c>
      <c r="R2187" t="str">
        <f>RIGHT(N2187,LEN(N2187)-SEARCH("/",N2187,1))</f>
        <v>jazz</v>
      </c>
      <c r="S2187" s="14">
        <f>INT((((J2187/60)/60)/24)+DATE(1970,1,1))</f>
        <v>41276</v>
      </c>
      <c r="T2187" s="14">
        <f>INT((((I2187/60)/60)/24)+DATE(1970,1,1))</f>
        <v>41309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9">
        <f>+E2188/D2188*100</f>
        <v>171.33333333333334</v>
      </c>
      <c r="P2188" s="11">
        <f>AVERAGE(E2188/L2188)</f>
        <v>31.341463414634145</v>
      </c>
      <c r="Q2188" t="str">
        <f>LEFT(N2188,SEARCH("/",N2188,1)-1)</f>
        <v>music</v>
      </c>
      <c r="R2188" t="str">
        <f>RIGHT(N2188,LEN(N2188)-SEARCH("/",N2188,1))</f>
        <v>indie rock</v>
      </c>
      <c r="S2188" s="14">
        <f>INT((((J2188/60)/60)/24)+DATE(1970,1,1))</f>
        <v>41088</v>
      </c>
      <c r="T2188" s="14">
        <f>INT((((I2188/60)/60)/24)+DATE(1970,1,1))</f>
        <v>41133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9">
        <f>+E2189/D2189*100</f>
        <v>128.29999999999998</v>
      </c>
      <c r="P2189" s="11">
        <f>AVERAGE(E2189/L2189)</f>
        <v>183.28571428571428</v>
      </c>
      <c r="Q2189" t="str">
        <f>LEFT(N2189,SEARCH("/",N2189,1)-1)</f>
        <v>film &amp; video</v>
      </c>
      <c r="R2189" t="str">
        <f>RIGHT(N2189,LEN(N2189)-SEARCH("/",N2189,1))</f>
        <v>documentary</v>
      </c>
      <c r="S2189" s="14">
        <f>INT((((J2189/60)/60)/24)+DATE(1970,1,1))</f>
        <v>42113</v>
      </c>
      <c r="T2189" s="14">
        <f>INT((((I2189/60)/60)/24)+DATE(1970,1,1))</f>
        <v>42173</v>
      </c>
    </row>
    <row r="2190" spans="1:20" x14ac:dyDescent="0.25">
      <c r="A2190">
        <v>3531</v>
      </c>
      <c r="B2190" s="3" t="s">
        <v>3530</v>
      </c>
      <c r="C2190" s="3" t="s">
        <v>7641</v>
      </c>
      <c r="D2190" s="6">
        <v>1000</v>
      </c>
      <c r="E2190" s="6">
        <v>1280</v>
      </c>
      <c r="F2190" t="s">
        <v>8219</v>
      </c>
      <c r="G2190" t="s">
        <v>8224</v>
      </c>
      <c r="H2190" t="s">
        <v>8246</v>
      </c>
      <c r="I2190">
        <v>1467301334</v>
      </c>
      <c r="J2190">
        <v>1464709334</v>
      </c>
      <c r="K2190" t="b">
        <v>0</v>
      </c>
      <c r="L2190">
        <v>26</v>
      </c>
      <c r="M2190" t="b">
        <v>1</v>
      </c>
      <c r="N2190" t="s">
        <v>8271</v>
      </c>
      <c r="O2190" s="9">
        <f>+E2190/D2190*100</f>
        <v>128</v>
      </c>
      <c r="P2190" s="11">
        <f>AVERAGE(E2190/L2190)</f>
        <v>49.230769230769234</v>
      </c>
      <c r="Q2190" t="str">
        <f>LEFT(N2190,SEARCH("/",N2190,1)-1)</f>
        <v>theater</v>
      </c>
      <c r="R2190" t="str">
        <f>RIGHT(N2190,LEN(N2190)-SEARCH("/",N2190,1))</f>
        <v>plays</v>
      </c>
      <c r="S2190" s="14">
        <f>INT((((J2190/60)/60)/24)+DATE(1970,1,1))</f>
        <v>42521</v>
      </c>
      <c r="T2190" s="14">
        <f>INT((((I2190/60)/60)/24)+DATE(1970,1,1))</f>
        <v>42551</v>
      </c>
    </row>
    <row r="2191" spans="1:20" ht="60" x14ac:dyDescent="0.25">
      <c r="A2191">
        <v>2936</v>
      </c>
      <c r="B2191" s="3" t="s">
        <v>2936</v>
      </c>
      <c r="C2191" s="3" t="s">
        <v>7046</v>
      </c>
      <c r="D2191" s="6">
        <v>1000</v>
      </c>
      <c r="E2191" s="6">
        <v>1280</v>
      </c>
      <c r="F2191" t="s">
        <v>8219</v>
      </c>
      <c r="G2191" t="s">
        <v>8224</v>
      </c>
      <c r="H2191" t="s">
        <v>8246</v>
      </c>
      <c r="I2191">
        <v>1413176340</v>
      </c>
      <c r="J2191">
        <v>1412091423</v>
      </c>
      <c r="K2191" t="b">
        <v>0</v>
      </c>
      <c r="L2191">
        <v>34</v>
      </c>
      <c r="M2191" t="b">
        <v>1</v>
      </c>
      <c r="N2191" t="s">
        <v>8305</v>
      </c>
      <c r="O2191" s="9">
        <f>+E2191/D2191*100</f>
        <v>128</v>
      </c>
      <c r="P2191" s="11">
        <f>AVERAGE(E2191/L2191)</f>
        <v>37.647058823529413</v>
      </c>
      <c r="Q2191" t="str">
        <f>LEFT(N2191,SEARCH("/",N2191,1)-1)</f>
        <v>theater</v>
      </c>
      <c r="R2191" t="str">
        <f>RIGHT(N2191,LEN(N2191)-SEARCH("/",N2191,1))</f>
        <v>musical</v>
      </c>
      <c r="S2191" s="14">
        <f>INT((((J2191/60)/60)/24)+DATE(1970,1,1))</f>
        <v>41912</v>
      </c>
      <c r="T2191" s="14">
        <f>INT((((I2191/60)/60)/24)+DATE(1970,1,1))</f>
        <v>41925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9">
        <f>+E2192/D2192*100</f>
        <v>36.457142857142856</v>
      </c>
      <c r="P2192" s="11">
        <f>AVERAGE(E2192/L2192)</f>
        <v>127.6</v>
      </c>
      <c r="Q2192" t="str">
        <f>LEFT(N2192,SEARCH("/",N2192,1)-1)</f>
        <v>theater</v>
      </c>
      <c r="R2192" t="str">
        <f>RIGHT(N2192,LEN(N2192)-SEARCH("/",N2192,1))</f>
        <v>musical</v>
      </c>
      <c r="S2192" s="14">
        <f>INT((((J2192/60)/60)/24)+DATE(1970,1,1))</f>
        <v>42450</v>
      </c>
      <c r="T2192" s="14">
        <f>INT((((I2192/60)/60)/24)+DATE(1970,1,1))</f>
        <v>42480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9">
        <f>+E2193/D2193*100</f>
        <v>127.49999999999999</v>
      </c>
      <c r="P2193" s="11">
        <f>AVERAGE(E2193/L2193)</f>
        <v>47.222222222222221</v>
      </c>
      <c r="Q2193" t="str">
        <f>LEFT(N2193,SEARCH("/",N2193,1)-1)</f>
        <v>theater</v>
      </c>
      <c r="R2193" t="str">
        <f>RIGHT(N2193,LEN(N2193)-SEARCH("/",N2193,1))</f>
        <v>plays</v>
      </c>
      <c r="S2193" s="14">
        <f>INT((((J2193/60)/60)/24)+DATE(1970,1,1))</f>
        <v>42443</v>
      </c>
      <c r="T2193" s="14">
        <f>INT((((I2193/60)/60)/24)+DATE(1970,1,1))</f>
        <v>42473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8276</v>
      </c>
      <c r="O2194" s="9">
        <f>+E2194/D2194*100</f>
        <v>127.3</v>
      </c>
      <c r="P2194" s="11">
        <f>AVERAGE(E2194/L2194)</f>
        <v>45.464285714285715</v>
      </c>
      <c r="Q2194" t="str">
        <f>LEFT(N2194,SEARCH("/",N2194,1)-1)</f>
        <v>music</v>
      </c>
      <c r="R2194" t="str">
        <f>RIGHT(N2194,LEN(N2194)-SEARCH("/",N2194,1))</f>
        <v>rock</v>
      </c>
      <c r="S2194" s="14">
        <f>INT((((J2194/60)/60)/24)+DATE(1970,1,1))</f>
        <v>40679</v>
      </c>
      <c r="T2194" s="14">
        <f>INT((((I2194/60)/60)/24)+DATE(1970,1,1))</f>
        <v>40694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8298</v>
      </c>
      <c r="O2195" s="9">
        <f>+E2195/D2195*100</f>
        <v>212.16666666666666</v>
      </c>
      <c r="P2195" s="11">
        <f>AVERAGE(E2195/L2195)</f>
        <v>13.542553191489361</v>
      </c>
      <c r="Q2195" t="str">
        <f>LEFT(N2195,SEARCH("/",N2195,1)-1)</f>
        <v>food</v>
      </c>
      <c r="R2195" t="str">
        <f>RIGHT(N2195,LEN(N2195)-SEARCH("/",N2195,1))</f>
        <v>small batch</v>
      </c>
      <c r="S2195" s="14">
        <f>INT((((J2195/60)/60)/24)+DATE(1970,1,1))</f>
        <v>41767</v>
      </c>
      <c r="T2195" s="14">
        <f>INT((((I2195/60)/60)/24)+DATE(1970,1,1))</f>
        <v>41788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9">
        <f>+E2196/D2196*100</f>
        <v>127.2</v>
      </c>
      <c r="P2196" s="11">
        <f>AVERAGE(E2196/L2196)</f>
        <v>50.88</v>
      </c>
      <c r="Q2196" t="str">
        <f>LEFT(N2196,SEARCH("/",N2196,1)-1)</f>
        <v>theater</v>
      </c>
      <c r="R2196" t="str">
        <f>RIGHT(N2196,LEN(N2196)-SEARCH("/",N2196,1))</f>
        <v>spaces</v>
      </c>
      <c r="S2196" s="14">
        <f>INT((((J2196/60)/60)/24)+DATE(1970,1,1))</f>
        <v>42228</v>
      </c>
      <c r="T2196" s="14">
        <f>INT((((I2196/60)/60)/24)+DATE(1970,1,1))</f>
        <v>42258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9">
        <f>+E2197/D2197*100</f>
        <v>127</v>
      </c>
      <c r="P2197" s="11">
        <f>AVERAGE(E2197/L2197)</f>
        <v>48.846153846153847</v>
      </c>
      <c r="Q2197" t="str">
        <f>LEFT(N2197,SEARCH("/",N2197,1)-1)</f>
        <v>music</v>
      </c>
      <c r="R2197" t="str">
        <f>RIGHT(N2197,LEN(N2197)-SEARCH("/",N2197,1))</f>
        <v>indie rock</v>
      </c>
      <c r="S2197" s="14">
        <f>INT((((J2197/60)/60)/24)+DATE(1970,1,1))</f>
        <v>41402</v>
      </c>
      <c r="T2197" s="14">
        <f>INT((((I2197/60)/60)/24)+DATE(1970,1,1))</f>
        <v>41462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9">
        <f>+E2198/D2198*100</f>
        <v>180.14285714285714</v>
      </c>
      <c r="P2198" s="11">
        <f>AVERAGE(E2198/L2198)</f>
        <v>26.270833333333332</v>
      </c>
      <c r="Q2198" t="str">
        <f>LEFT(N2198,SEARCH("/",N2198,1)-1)</f>
        <v>music</v>
      </c>
      <c r="R2198" t="str">
        <f>RIGHT(N2198,LEN(N2198)-SEARCH("/",N2198,1))</f>
        <v>indie rock</v>
      </c>
      <c r="S2198" s="14">
        <f>INT((((J2198/60)/60)/24)+DATE(1970,1,1))</f>
        <v>41145</v>
      </c>
      <c r="T2198" s="14">
        <f>INT((((I2198/60)/60)/24)+DATE(1970,1,1))</f>
        <v>41175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8271</v>
      </c>
      <c r="O2199" s="9">
        <f>+E2199/D2199*100</f>
        <v>105</v>
      </c>
      <c r="P2199" s="11">
        <f>AVERAGE(E2199/L2199)</f>
        <v>39.375</v>
      </c>
      <c r="Q2199" t="str">
        <f>LEFT(N2199,SEARCH("/",N2199,1)-1)</f>
        <v>theater</v>
      </c>
      <c r="R2199" t="str">
        <f>RIGHT(N2199,LEN(N2199)-SEARCH("/",N2199,1))</f>
        <v>plays</v>
      </c>
      <c r="S2199" s="14">
        <f>INT((((J2199/60)/60)/24)+DATE(1970,1,1))</f>
        <v>42222</v>
      </c>
      <c r="T2199" s="14">
        <f>INT((((I2199/60)/60)/24)+DATE(1970,1,1))</f>
        <v>42247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8271</v>
      </c>
      <c r="O2200" s="9">
        <f>+E2200/D2200*100</f>
        <v>126</v>
      </c>
      <c r="P2200" s="11">
        <f>AVERAGE(E2200/L2200)</f>
        <v>74.117647058823536</v>
      </c>
      <c r="Q2200" t="str">
        <f>LEFT(N2200,SEARCH("/",N2200,1)-1)</f>
        <v>theater</v>
      </c>
      <c r="R2200" t="str">
        <f>RIGHT(N2200,LEN(N2200)-SEARCH("/",N2200,1))</f>
        <v>plays</v>
      </c>
      <c r="S2200" s="14">
        <f>INT((((J2200/60)/60)/24)+DATE(1970,1,1))</f>
        <v>41891</v>
      </c>
      <c r="T2200" s="14">
        <f>INT((((I2200/60)/60)/24)+DATE(1970,1,1))</f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9">
        <f>+E2201/D2201*100</f>
        <v>125.89999999999999</v>
      </c>
      <c r="P2201" s="11">
        <f>AVERAGE(E2201/L2201)</f>
        <v>25.693877551020407</v>
      </c>
      <c r="Q2201" t="str">
        <f>LEFT(N2201,SEARCH("/",N2201,1)-1)</f>
        <v>theater</v>
      </c>
      <c r="R2201" t="str">
        <f>RIGHT(N2201,LEN(N2201)-SEARCH("/",N2201,1))</f>
        <v>plays</v>
      </c>
      <c r="S2201" s="14">
        <f>INT((((J2201/60)/60)/24)+DATE(1970,1,1))</f>
        <v>42608</v>
      </c>
      <c r="T2201" s="14">
        <f>INT((((I2201/60)/60)/24)+DATE(1970,1,1))</f>
        <v>42638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9">
        <f>+E2202/D2202*100</f>
        <v>104.66666666666666</v>
      </c>
      <c r="P2202" s="11">
        <f>AVERAGE(E2202/L2202)</f>
        <v>139.55555555555554</v>
      </c>
      <c r="Q2202" t="str">
        <f>LEFT(N2202,SEARCH("/",N2202,1)-1)</f>
        <v>theater</v>
      </c>
      <c r="R2202" t="str">
        <f>RIGHT(N2202,LEN(N2202)-SEARCH("/",N2202,1))</f>
        <v>plays</v>
      </c>
      <c r="S2202" s="14">
        <f>INT((((J2202/60)/60)/24)+DATE(1970,1,1))</f>
        <v>42375</v>
      </c>
      <c r="T2202" s="14">
        <f>INT((((I2202/60)/60)/24)+DATE(1970,1,1))</f>
        <v>42420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9">
        <f>+E2203/D2203*100</f>
        <v>113.72727272727272</v>
      </c>
      <c r="P2203" s="11">
        <f>AVERAGE(E2203/L2203)</f>
        <v>65.84210526315789</v>
      </c>
      <c r="Q2203" t="str">
        <f>LEFT(N2203,SEARCH("/",N2203,1)-1)</f>
        <v>music</v>
      </c>
      <c r="R2203" t="str">
        <f>RIGHT(N2203,LEN(N2203)-SEARCH("/",N2203,1))</f>
        <v>indie rock</v>
      </c>
      <c r="S2203" s="14">
        <f>INT((((J2203/60)/60)/24)+DATE(1970,1,1))</f>
        <v>40970</v>
      </c>
      <c r="T2203" s="14">
        <f>INT((((I2203/60)/60)/24)+DATE(1970,1,1))</f>
        <v>41030</v>
      </c>
    </row>
    <row r="2204" spans="1:20" ht="45" x14ac:dyDescent="0.25">
      <c r="A2204">
        <v>3613</v>
      </c>
      <c r="B2204" s="3" t="s">
        <v>3612</v>
      </c>
      <c r="C2204" s="3" t="s">
        <v>7723</v>
      </c>
      <c r="D2204" s="6">
        <v>1250</v>
      </c>
      <c r="E2204" s="6">
        <v>1250</v>
      </c>
      <c r="F2204" t="s">
        <v>8219</v>
      </c>
      <c r="G2204" t="s">
        <v>8224</v>
      </c>
      <c r="H2204" t="s">
        <v>8246</v>
      </c>
      <c r="I2204">
        <v>1403964574</v>
      </c>
      <c r="J2204">
        <v>1401372574</v>
      </c>
      <c r="K2204" t="b">
        <v>0</v>
      </c>
      <c r="L2204">
        <v>20</v>
      </c>
      <c r="M2204" t="b">
        <v>1</v>
      </c>
      <c r="N2204" t="s">
        <v>8271</v>
      </c>
      <c r="O2204" s="9">
        <f>+E2204/D2204*100</f>
        <v>100</v>
      </c>
      <c r="P2204" s="11">
        <f>AVERAGE(E2204/L2204)</f>
        <v>62.5</v>
      </c>
      <c r="Q2204" t="str">
        <f>LEFT(N2204,SEARCH("/",N2204,1)-1)</f>
        <v>theater</v>
      </c>
      <c r="R2204" t="str">
        <f>RIGHT(N2204,LEN(N2204)-SEARCH("/",N2204,1))</f>
        <v>plays</v>
      </c>
      <c r="S2204" s="14">
        <f>INT((((J2204/60)/60)/24)+DATE(1970,1,1))</f>
        <v>41788</v>
      </c>
      <c r="T2204" s="14">
        <f>INT((((I2204/60)/60)/24)+DATE(1970,1,1))</f>
        <v>41818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t="s">
        <v>8219</v>
      </c>
      <c r="G2205" t="s">
        <v>8225</v>
      </c>
      <c r="H2205" t="s">
        <v>8247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8271</v>
      </c>
      <c r="O2205" s="9">
        <f>+E2205/D2205*100</f>
        <v>104.16666666666667</v>
      </c>
      <c r="P2205" s="11">
        <f>AVERAGE(E2205/L2205)</f>
        <v>59.523809523809526</v>
      </c>
      <c r="Q2205" t="str">
        <f>LEFT(N2205,SEARCH("/",N2205,1)-1)</f>
        <v>theater</v>
      </c>
      <c r="R2205" t="str">
        <f>RIGHT(N2205,LEN(N2205)-SEARCH("/",N2205,1))</f>
        <v>plays</v>
      </c>
      <c r="S2205" s="14">
        <f>INT((((J2205/60)/60)/24)+DATE(1970,1,1))</f>
        <v>42277</v>
      </c>
      <c r="T2205" s="14">
        <f>INT((((I2205/60)/60)/24)+DATE(1970,1,1))</f>
        <v>42307</v>
      </c>
    </row>
    <row r="2206" spans="1:20" ht="45" x14ac:dyDescent="0.25">
      <c r="A2206">
        <v>463</v>
      </c>
      <c r="B2206" s="3" t="s">
        <v>464</v>
      </c>
      <c r="C2206" s="3" t="s">
        <v>4573</v>
      </c>
      <c r="D2206" s="6">
        <v>55000</v>
      </c>
      <c r="E2206" s="6">
        <v>1250</v>
      </c>
      <c r="F2206" t="s">
        <v>8221</v>
      </c>
      <c r="G2206" t="s">
        <v>8224</v>
      </c>
      <c r="H2206" t="s">
        <v>8246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8270</v>
      </c>
      <c r="O2206" s="9">
        <f>+E2206/D2206*100</f>
        <v>2.2727272727272729</v>
      </c>
      <c r="P2206" s="11">
        <f>AVERAGE(E2206/L2206)</f>
        <v>113.63636363636364</v>
      </c>
      <c r="Q2206" t="str">
        <f>LEFT(N2206,SEARCH("/",N2206,1)-1)</f>
        <v>film &amp; video</v>
      </c>
      <c r="R2206" t="str">
        <f>RIGHT(N2206,LEN(N2206)-SEARCH("/",N2206,1))</f>
        <v>animation</v>
      </c>
      <c r="S2206" s="14">
        <f>INT((((J2206/60)/60)/24)+DATE(1970,1,1))</f>
        <v>40750</v>
      </c>
      <c r="T2206" s="14">
        <f>INT((((I2206/60)/60)/24)+DATE(1970,1,1))</f>
        <v>40810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9">
        <f>+E2207/D2207*100</f>
        <v>155.75</v>
      </c>
      <c r="P2207" s="11">
        <f>AVERAGE(E2207/L2207)</f>
        <v>51.916666666666664</v>
      </c>
      <c r="Q2207" t="str">
        <f>LEFT(N2207,SEARCH("/",N2207,1)-1)</f>
        <v>theater</v>
      </c>
      <c r="R2207" t="str">
        <f>RIGHT(N2207,LEN(N2207)-SEARCH("/",N2207,1))</f>
        <v>plays</v>
      </c>
      <c r="S2207" s="14">
        <f>INT((((J2207/60)/60)/24)+DATE(1970,1,1))</f>
        <v>42360</v>
      </c>
      <c r="T2207" s="14">
        <f>INT((((I2207/60)/60)/24)+DATE(1970,1,1))</f>
        <v>42390</v>
      </c>
    </row>
    <row r="2208" spans="1:20" ht="45" x14ac:dyDescent="0.25">
      <c r="A2208">
        <v>3399</v>
      </c>
      <c r="B2208" s="3" t="s">
        <v>3398</v>
      </c>
      <c r="C2208" s="3" t="s">
        <v>7509</v>
      </c>
      <c r="D2208" s="6">
        <v>1200</v>
      </c>
      <c r="E2208" s="6">
        <v>1245</v>
      </c>
      <c r="F2208" t="s">
        <v>8219</v>
      </c>
      <c r="G2208" t="s">
        <v>8225</v>
      </c>
      <c r="H2208" t="s">
        <v>8247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8271</v>
      </c>
      <c r="O2208" s="9">
        <f>+E2208/D2208*100</f>
        <v>103.75000000000001</v>
      </c>
      <c r="P2208" s="11">
        <f>AVERAGE(E2208/L2208)</f>
        <v>27.065217391304348</v>
      </c>
      <c r="Q2208" t="str">
        <f>LEFT(N2208,SEARCH("/",N2208,1)-1)</f>
        <v>theater</v>
      </c>
      <c r="R2208" t="str">
        <f>RIGHT(N2208,LEN(N2208)-SEARCH("/",N2208,1))</f>
        <v>plays</v>
      </c>
      <c r="S2208" s="14">
        <f>INT((((J2208/60)/60)/24)+DATE(1970,1,1))</f>
        <v>42026</v>
      </c>
      <c r="T2208" s="14">
        <f>INT((((I2208/60)/60)/24)+DATE(1970,1,1))</f>
        <v>42056</v>
      </c>
    </row>
    <row r="2209" spans="1:20" ht="45" x14ac:dyDescent="0.25">
      <c r="A2209">
        <v>633</v>
      </c>
      <c r="B2209" s="3" t="s">
        <v>634</v>
      </c>
      <c r="C2209" s="3" t="s">
        <v>4743</v>
      </c>
      <c r="D2209" s="6">
        <v>10000</v>
      </c>
      <c r="E2209" s="6">
        <v>1245</v>
      </c>
      <c r="F2209" t="s">
        <v>8220</v>
      </c>
      <c r="G2209" t="s">
        <v>8224</v>
      </c>
      <c r="H2209" t="s">
        <v>8246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8272</v>
      </c>
      <c r="O2209" s="9">
        <f>+E2209/D2209*100</f>
        <v>12.45</v>
      </c>
      <c r="P2209" s="11">
        <f>AVERAGE(E2209/L2209)</f>
        <v>49.8</v>
      </c>
      <c r="Q2209" t="str">
        <f>LEFT(N2209,SEARCH("/",N2209,1)-1)</f>
        <v>technology</v>
      </c>
      <c r="R2209" t="str">
        <f>RIGHT(N2209,LEN(N2209)-SEARCH("/",N2209,1))</f>
        <v>web</v>
      </c>
      <c r="S2209" s="14">
        <f>INT((((J2209/60)/60)/24)+DATE(1970,1,1))</f>
        <v>42507</v>
      </c>
      <c r="T2209" s="14">
        <f>INT((((I2209/60)/60)/24)+DATE(1970,1,1))</f>
        <v>42538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9">
        <f>+E2210/D2210*100</f>
        <v>4.9639999999999995</v>
      </c>
      <c r="P2210" s="11">
        <f>AVERAGE(E2210/L2210)</f>
        <v>88.642857142857139</v>
      </c>
      <c r="Q2210" t="str">
        <f>LEFT(N2210,SEARCH("/",N2210,1)-1)</f>
        <v>theater</v>
      </c>
      <c r="R2210" t="str">
        <f>RIGHT(N2210,LEN(N2210)-SEARCH("/",N2210,1))</f>
        <v>musical</v>
      </c>
      <c r="S2210" s="14">
        <f>INT((((J2210/60)/60)/24)+DATE(1970,1,1))</f>
        <v>42682</v>
      </c>
      <c r="T2210" s="14">
        <f>INT((((I2210/60)/60)/24)+DATE(1970,1,1))</f>
        <v>42712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9">
        <f>+E2211/D2211*100</f>
        <v>145.29411764705881</v>
      </c>
      <c r="P2211" s="11">
        <f>AVERAGE(E2211/L2211)</f>
        <v>56.136363636363633</v>
      </c>
      <c r="Q2211" t="str">
        <f>LEFT(N2211,SEARCH("/",N2211,1)-1)</f>
        <v>film &amp; video</v>
      </c>
      <c r="R2211" t="str">
        <f>RIGHT(N2211,LEN(N2211)-SEARCH("/",N2211,1))</f>
        <v>television</v>
      </c>
      <c r="S2211" s="14">
        <f>INT((((J2211/60)/60)/24)+DATE(1970,1,1))</f>
        <v>42175</v>
      </c>
      <c r="T2211" s="14">
        <f>INT((((I2211/60)/60)/24)+DATE(1970,1,1))</f>
        <v>42205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t="s">
        <v>8219</v>
      </c>
      <c r="G2212" t="s">
        <v>8224</v>
      </c>
      <c r="H2212" t="s">
        <v>8246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8279</v>
      </c>
      <c r="O2212" s="9">
        <f>+E2212/D2212*100</f>
        <v>102.08333333333333</v>
      </c>
      <c r="P2212" s="11">
        <f>AVERAGE(E2212/L2212)</f>
        <v>42.241379310344826</v>
      </c>
      <c r="Q2212" t="str">
        <f>LEFT(N2212,SEARCH("/",N2212,1)-1)</f>
        <v>music</v>
      </c>
      <c r="R2212" t="str">
        <f>RIGHT(N2212,LEN(N2212)-SEARCH("/",N2212,1))</f>
        <v>indie rock</v>
      </c>
      <c r="S2212" s="14">
        <f>INT((((J2212/60)/60)/24)+DATE(1970,1,1))</f>
        <v>41925</v>
      </c>
      <c r="T2212" s="14">
        <f>INT((((I2212/60)/60)/24)+DATE(1970,1,1))</f>
        <v>41955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t="s">
        <v>8219</v>
      </c>
      <c r="G2213" t="s">
        <v>8224</v>
      </c>
      <c r="H2213" t="s">
        <v>8246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8271</v>
      </c>
      <c r="O2213" s="9">
        <f>+E2213/D2213*100</f>
        <v>175</v>
      </c>
      <c r="P2213" s="11">
        <f>AVERAGE(E2213/L2213)</f>
        <v>68.055555555555557</v>
      </c>
      <c r="Q2213" t="str">
        <f>LEFT(N2213,SEARCH("/",N2213,1)-1)</f>
        <v>theater</v>
      </c>
      <c r="R2213" t="str">
        <f>RIGHT(N2213,LEN(N2213)-SEARCH("/",N2213,1))</f>
        <v>plays</v>
      </c>
      <c r="S2213" s="14">
        <f>INT((((J2213/60)/60)/24)+DATE(1970,1,1))</f>
        <v>42003</v>
      </c>
      <c r="T2213" s="14">
        <f>INT((((I2213/60)/60)/24)+DATE(1970,1,1))</f>
        <v>42028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9">
        <f>+E2214/D2214*100</f>
        <v>4.083333333333333</v>
      </c>
      <c r="P2214" s="11">
        <f>AVERAGE(E2214/L2214)</f>
        <v>175</v>
      </c>
      <c r="Q2214" t="str">
        <f>LEFT(N2214,SEARCH("/",N2214,1)-1)</f>
        <v>theater</v>
      </c>
      <c r="R2214" t="str">
        <f>RIGHT(N2214,LEN(N2214)-SEARCH("/",N2214,1))</f>
        <v>plays</v>
      </c>
      <c r="S2214" s="14">
        <f>INT((((J2214/60)/60)/24)+DATE(1970,1,1))</f>
        <v>42508</v>
      </c>
      <c r="T2214" s="14">
        <f>INT((((I2214/60)/60)/24)+DATE(1970,1,1))</f>
        <v>42568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9">
        <f>+E2215/D2215*100</f>
        <v>0.48960000000000004</v>
      </c>
      <c r="P2215" s="11">
        <f>AVERAGE(E2215/L2215)</f>
        <v>306</v>
      </c>
      <c r="Q2215" t="str">
        <f>LEFT(N2215,SEARCH("/",N2215,1)-1)</f>
        <v>food</v>
      </c>
      <c r="R2215" t="str">
        <f>RIGHT(N2215,LEN(N2215)-SEARCH("/",N2215,1))</f>
        <v>food trucks</v>
      </c>
      <c r="S2215" s="14">
        <f>INT((((J2215/60)/60)/24)+DATE(1970,1,1))</f>
        <v>42252</v>
      </c>
      <c r="T2215" s="14">
        <f>INT((((I2215/60)/60)/24)+DATE(1970,1,1))</f>
        <v>42282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9">
        <f>+E2216/D2216*100</f>
        <v>162.66666666666666</v>
      </c>
      <c r="P2216" s="11">
        <f>AVERAGE(E2216/L2216)</f>
        <v>58.095238095238095</v>
      </c>
      <c r="Q2216" t="str">
        <f>LEFT(N2216,SEARCH("/",N2216,1)-1)</f>
        <v>theater</v>
      </c>
      <c r="R2216" t="str">
        <f>RIGHT(N2216,LEN(N2216)-SEARCH("/",N2216,1))</f>
        <v>plays</v>
      </c>
      <c r="S2216" s="14">
        <f>INT((((J2216/60)/60)/24)+DATE(1970,1,1))</f>
        <v>40644</v>
      </c>
      <c r="T2216" s="14">
        <f>INT((((I2216/60)/60)/24)+DATE(1970,1,1))</f>
        <v>40666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8271</v>
      </c>
      <c r="O2217" s="9">
        <f>+E2217/D2217*100</f>
        <v>121.8</v>
      </c>
      <c r="P2217" s="11">
        <f>AVERAGE(E2217/L2217)</f>
        <v>60.9</v>
      </c>
      <c r="Q2217" t="str">
        <f>LEFT(N2217,SEARCH("/",N2217,1)-1)</f>
        <v>theater</v>
      </c>
      <c r="R2217" t="str">
        <f>RIGHT(N2217,LEN(N2217)-SEARCH("/",N2217,1))</f>
        <v>plays</v>
      </c>
      <c r="S2217" s="14">
        <f>INT((((J2217/60)/60)/24)+DATE(1970,1,1))</f>
        <v>42036</v>
      </c>
      <c r="T2217" s="14">
        <f>INT((((I2217/60)/60)/24)+DATE(1970,1,1))</f>
        <v>42064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t="s">
        <v>8219</v>
      </c>
      <c r="G2218" t="s">
        <v>8229</v>
      </c>
      <c r="H2218" t="s">
        <v>8251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8271</v>
      </c>
      <c r="O2218" s="9">
        <f>+E2218/D2218*100</f>
        <v>180.44444444444446</v>
      </c>
      <c r="P2218" s="11">
        <f>AVERAGE(E2218/L2218)</f>
        <v>43.5</v>
      </c>
      <c r="Q2218" t="str">
        <f>LEFT(N2218,SEARCH("/",N2218,1)-1)</f>
        <v>theater</v>
      </c>
      <c r="R2218" t="str">
        <f>RIGHT(N2218,LEN(N2218)-SEARCH("/",N2218,1))</f>
        <v>plays</v>
      </c>
      <c r="S2218" s="14">
        <f>INT((((J2218/60)/60)/24)+DATE(1970,1,1))</f>
        <v>41923</v>
      </c>
      <c r="T2218" s="14">
        <f>INT((((I2218/60)/60)/24)+DATE(1970,1,1))</f>
        <v>41960</v>
      </c>
    </row>
    <row r="2219" spans="1:20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6">
        <v>1217</v>
      </c>
      <c r="F2219" t="s">
        <v>8221</v>
      </c>
      <c r="G2219" t="s">
        <v>8224</v>
      </c>
      <c r="H2219" t="s">
        <v>8246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8284</v>
      </c>
      <c r="O2219" s="9">
        <f>+E2219/D2219*100</f>
        <v>2.4340000000000002</v>
      </c>
      <c r="P2219" s="11">
        <f>AVERAGE(E2219/L2219)</f>
        <v>202.83333333333334</v>
      </c>
      <c r="Q2219" t="str">
        <f>LEFT(N2219,SEARCH("/",N2219,1)-1)</f>
        <v>food</v>
      </c>
      <c r="R2219" t="str">
        <f>RIGHT(N2219,LEN(N2219)-SEARCH("/",N2219,1))</f>
        <v>food trucks</v>
      </c>
      <c r="S2219" s="14">
        <f>INT((((J2219/60)/60)/24)+DATE(1970,1,1))</f>
        <v>42338</v>
      </c>
      <c r="T2219" s="14">
        <f>INT((((I2219/60)/60)/24)+DATE(1970,1,1))</f>
        <v>42368</v>
      </c>
    </row>
    <row r="2220" spans="1:20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6">
        <v>1217</v>
      </c>
      <c r="F2220" t="s">
        <v>8221</v>
      </c>
      <c r="G2220" t="s">
        <v>8224</v>
      </c>
      <c r="H2220" t="s">
        <v>8246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8283</v>
      </c>
      <c r="O2220" s="9">
        <f>+E2220/D2220*100</f>
        <v>4.8680000000000003</v>
      </c>
      <c r="P2220" s="11">
        <f>AVERAGE(E2220/L2220)</f>
        <v>71.588235294117652</v>
      </c>
      <c r="Q2220" t="str">
        <f>LEFT(N2220,SEARCH("/",N2220,1)-1)</f>
        <v>games</v>
      </c>
      <c r="R2220" t="str">
        <f>RIGHT(N2220,LEN(N2220)-SEARCH("/",N2220,1))</f>
        <v>mobile games</v>
      </c>
      <c r="S2220" s="14">
        <f>INT((((J2220/60)/60)/24)+DATE(1970,1,1))</f>
        <v>42328</v>
      </c>
      <c r="T2220" s="14">
        <f>INT((((I2220/60)/60)/24)+DATE(1970,1,1))</f>
        <v>42353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9">
        <f>+E2221/D2221*100</f>
        <v>124.33537832310839</v>
      </c>
      <c r="P2221" s="11">
        <f>AVERAGE(E2221/L2221)</f>
        <v>45.037037037037038</v>
      </c>
      <c r="Q2221" t="str">
        <f>LEFT(N2221,SEARCH("/",N2221,1)-1)</f>
        <v>theater</v>
      </c>
      <c r="R2221" t="str">
        <f>RIGHT(N2221,LEN(N2221)-SEARCH("/",N2221,1))</f>
        <v>plays</v>
      </c>
      <c r="S2221" s="14">
        <f>INT((((J2221/60)/60)/24)+DATE(1970,1,1))</f>
        <v>42011</v>
      </c>
      <c r="T2221" s="14">
        <f>INT((((I2221/60)/60)/24)+DATE(1970,1,1))</f>
        <v>42038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9">
        <f>+E2222/D2222*100</f>
        <v>101.25</v>
      </c>
      <c r="P2222" s="11">
        <f>AVERAGE(E2222/L2222)</f>
        <v>52.826086956521742</v>
      </c>
      <c r="Q2222" t="str">
        <f>LEFT(N2222,SEARCH("/",N2222,1)-1)</f>
        <v>music</v>
      </c>
      <c r="R2222" t="str">
        <f>RIGHT(N2222,LEN(N2222)-SEARCH("/",N2222,1))</f>
        <v>rock</v>
      </c>
      <c r="S2222" s="14">
        <f>INT((((J2222/60)/60)/24)+DATE(1970,1,1))</f>
        <v>41607</v>
      </c>
      <c r="T2222" s="14">
        <f>INT((((I2222/60)/60)/24)+DATE(1970,1,1))</f>
        <v>41640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9">
        <f>+E2223/D2223*100</f>
        <v>120.21700000000001</v>
      </c>
      <c r="P2223" s="11">
        <f>AVERAGE(E2223/L2223)</f>
        <v>48.086800000000004</v>
      </c>
      <c r="Q2223" t="str">
        <f>LEFT(N2223,SEARCH("/",N2223,1)-1)</f>
        <v>film &amp; video</v>
      </c>
      <c r="R2223" t="str">
        <f>RIGHT(N2223,LEN(N2223)-SEARCH("/",N2223,1))</f>
        <v>documentary</v>
      </c>
      <c r="S2223" s="14">
        <f>INT((((J2223/60)/60)/24)+DATE(1970,1,1))</f>
        <v>41648</v>
      </c>
      <c r="T2223" s="14">
        <f>INT((((I2223/60)/60)/24)+DATE(1970,1,1))</f>
        <v>41678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9">
        <f>+E2224/D2224*100</f>
        <v>24.02</v>
      </c>
      <c r="P2224" s="11">
        <f>AVERAGE(E2224/L2224)</f>
        <v>109.18181818181819</v>
      </c>
      <c r="Q2224" t="str">
        <f>LEFT(N2224,SEARCH("/",N2224,1)-1)</f>
        <v>music</v>
      </c>
      <c r="R2224" t="str">
        <f>RIGHT(N2224,LEN(N2224)-SEARCH("/",N2224,1))</f>
        <v>jazz</v>
      </c>
      <c r="S2224" s="14">
        <f>INT((((J2224/60)/60)/24)+DATE(1970,1,1))</f>
        <v>40088</v>
      </c>
      <c r="T2224" s="14">
        <f>INT((((I2224/60)/60)/24)+DATE(1970,1,1))</f>
        <v>40148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t="s">
        <v>8219</v>
      </c>
      <c r="G2225" t="s">
        <v>8227</v>
      </c>
      <c r="H2225" t="s">
        <v>8249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8277</v>
      </c>
      <c r="O2225" s="9">
        <f>+E2225/D2225*100</f>
        <v>100</v>
      </c>
      <c r="P2225" s="11">
        <f>AVERAGE(E2225/L2225)</f>
        <v>50</v>
      </c>
      <c r="Q2225" t="str">
        <f>LEFT(N2225,SEARCH("/",N2225,1)-1)</f>
        <v>music</v>
      </c>
      <c r="R2225" t="str">
        <f>RIGHT(N2225,LEN(N2225)-SEARCH("/",N2225,1))</f>
        <v>metal</v>
      </c>
      <c r="S2225" s="14">
        <f>INT((((J2225/60)/60)/24)+DATE(1970,1,1))</f>
        <v>42291</v>
      </c>
      <c r="T2225" s="14">
        <f>INT((((I2225/60)/60)/24)+DATE(1970,1,1))</f>
        <v>42333</v>
      </c>
    </row>
    <row r="2226" spans="1:20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6">
        <v>1200</v>
      </c>
      <c r="F2226" t="s">
        <v>8219</v>
      </c>
      <c r="G2226" t="s">
        <v>8224</v>
      </c>
      <c r="H2226" t="s">
        <v>8246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8292</v>
      </c>
      <c r="O2226" s="9">
        <f>+E2226/D2226*100</f>
        <v>100</v>
      </c>
      <c r="P2226" s="11">
        <f>AVERAGE(E2226/L2226)</f>
        <v>42.857142857142854</v>
      </c>
      <c r="Q2226" t="str">
        <f>LEFT(N2226,SEARCH("/",N2226,1)-1)</f>
        <v>music</v>
      </c>
      <c r="R2226" t="str">
        <f>RIGHT(N2226,LEN(N2226)-SEARCH("/",N2226,1))</f>
        <v>pop</v>
      </c>
      <c r="S2226" s="14">
        <f>INT((((J2226/60)/60)/24)+DATE(1970,1,1))</f>
        <v>40688</v>
      </c>
      <c r="T2226" s="14">
        <f>INT((((I2226/60)/60)/24)+DATE(1970,1,1))</f>
        <v>40708</v>
      </c>
    </row>
    <row r="2227" spans="1:20" ht="60" x14ac:dyDescent="0.25">
      <c r="A2227">
        <v>1899</v>
      </c>
      <c r="B2227" s="3" t="s">
        <v>1900</v>
      </c>
      <c r="C2227" s="3" t="s">
        <v>6009</v>
      </c>
      <c r="D2227" s="6">
        <v>900</v>
      </c>
      <c r="E2227" s="6">
        <v>1200</v>
      </c>
      <c r="F2227" t="s">
        <v>8219</v>
      </c>
      <c r="G2227" t="s">
        <v>8224</v>
      </c>
      <c r="H2227" t="s">
        <v>8246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8279</v>
      </c>
      <c r="O2227" s="9">
        <f>+E2227/D2227*100</f>
        <v>133.33333333333331</v>
      </c>
      <c r="P2227" s="11">
        <f>AVERAGE(E2227/L2227)</f>
        <v>28.571428571428573</v>
      </c>
      <c r="Q2227" t="str">
        <f>LEFT(N2227,SEARCH("/",N2227,1)-1)</f>
        <v>music</v>
      </c>
      <c r="R2227" t="str">
        <f>RIGHT(N2227,LEN(N2227)-SEARCH("/",N2227,1))</f>
        <v>indie rock</v>
      </c>
      <c r="S2227" s="14">
        <f>INT((((J2227/60)/60)/24)+DATE(1970,1,1))</f>
        <v>42058</v>
      </c>
      <c r="T2227" s="14">
        <f>INT((((I2227/60)/60)/24)+DATE(1970,1,1))</f>
        <v>42088</v>
      </c>
    </row>
    <row r="2228" spans="1:20" ht="30" x14ac:dyDescent="0.25">
      <c r="A2228">
        <v>3666</v>
      </c>
      <c r="B2228" s="3" t="s">
        <v>3663</v>
      </c>
      <c r="C2228" s="3" t="s">
        <v>7776</v>
      </c>
      <c r="D2228" s="6">
        <v>1200</v>
      </c>
      <c r="E2228" s="6">
        <v>1200</v>
      </c>
      <c r="F2228" t="s">
        <v>8219</v>
      </c>
      <c r="G2228" t="s">
        <v>8224</v>
      </c>
      <c r="H2228" t="s">
        <v>8246</v>
      </c>
      <c r="I2228">
        <v>1406185200</v>
      </c>
      <c r="J2228">
        <v>1404337382</v>
      </c>
      <c r="K2228" t="b">
        <v>0</v>
      </c>
      <c r="L2228">
        <v>38</v>
      </c>
      <c r="M2228" t="b">
        <v>1</v>
      </c>
      <c r="N2228" t="s">
        <v>8271</v>
      </c>
      <c r="O2228" s="9">
        <f>+E2228/D2228*100</f>
        <v>100</v>
      </c>
      <c r="P2228" s="11">
        <f>AVERAGE(E2228/L2228)</f>
        <v>31.578947368421051</v>
      </c>
      <c r="Q2228" t="str">
        <f>LEFT(N2228,SEARCH("/",N2228,1)-1)</f>
        <v>theater</v>
      </c>
      <c r="R2228" t="str">
        <f>RIGHT(N2228,LEN(N2228)-SEARCH("/",N2228,1))</f>
        <v>plays</v>
      </c>
      <c r="S2228" s="14">
        <f>INT((((J2228/60)/60)/24)+DATE(1970,1,1))</f>
        <v>41822</v>
      </c>
      <c r="T2228" s="14">
        <f>INT((((I2228/60)/60)/24)+DATE(1970,1,1))</f>
        <v>41844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t="s">
        <v>8219</v>
      </c>
      <c r="G2229" t="s">
        <v>8224</v>
      </c>
      <c r="H2229" t="s">
        <v>8246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8271</v>
      </c>
      <c r="O2229" s="9">
        <f>+E2229/D2229*100</f>
        <v>120</v>
      </c>
      <c r="P2229" s="11">
        <f>AVERAGE(E2229/L2229)</f>
        <v>66.666666666666671</v>
      </c>
      <c r="Q2229" t="str">
        <f>LEFT(N2229,SEARCH("/",N2229,1)-1)</f>
        <v>theater</v>
      </c>
      <c r="R2229" t="str">
        <f>RIGHT(N2229,LEN(N2229)-SEARCH("/",N2229,1))</f>
        <v>plays</v>
      </c>
      <c r="S2229" s="14">
        <f>INT((((J2229/60)/60)/24)+DATE(1970,1,1))</f>
        <v>42026</v>
      </c>
      <c r="T2229" s="14">
        <f>INT((((I2229/60)/60)/24)+DATE(1970,1,1))</f>
        <v>42052</v>
      </c>
    </row>
    <row r="2230" spans="1:20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6">
        <v>1200</v>
      </c>
      <c r="F2230" t="s">
        <v>8219</v>
      </c>
      <c r="G2230" t="s">
        <v>8225</v>
      </c>
      <c r="H2230" t="s">
        <v>8247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8271</v>
      </c>
      <c r="O2230" s="9">
        <f>+E2230/D2230*100</f>
        <v>141.1764705882353</v>
      </c>
      <c r="P2230" s="11">
        <f>AVERAGE(E2230/L2230)</f>
        <v>52.173913043478258</v>
      </c>
      <c r="Q2230" t="str">
        <f>LEFT(N2230,SEARCH("/",N2230,1)-1)</f>
        <v>theater</v>
      </c>
      <c r="R2230" t="str">
        <f>RIGHT(N2230,LEN(N2230)-SEARCH("/",N2230,1))</f>
        <v>plays</v>
      </c>
      <c r="S2230" s="14">
        <f>INT((((J2230/60)/60)/24)+DATE(1970,1,1))</f>
        <v>42423</v>
      </c>
      <c r="T2230" s="14">
        <f>INT((((I2230/60)/60)/24)+DATE(1970,1,1))</f>
        <v>42443</v>
      </c>
    </row>
    <row r="2231" spans="1:20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6">
        <v>1200</v>
      </c>
      <c r="F2231" t="s">
        <v>8219</v>
      </c>
      <c r="G2231" t="s">
        <v>8225</v>
      </c>
      <c r="H2231" t="s">
        <v>8247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8271</v>
      </c>
      <c r="O2231" s="9">
        <f>+E2231/D2231*100</f>
        <v>171.42857142857142</v>
      </c>
      <c r="P2231" s="11">
        <f>AVERAGE(E2231/L2231)</f>
        <v>52.173913043478258</v>
      </c>
      <c r="Q2231" t="str">
        <f>LEFT(N2231,SEARCH("/",N2231,1)-1)</f>
        <v>theater</v>
      </c>
      <c r="R2231" t="str">
        <f>RIGHT(N2231,LEN(N2231)-SEARCH("/",N2231,1))</f>
        <v>plays</v>
      </c>
      <c r="S2231" s="14">
        <f>INT((((J2231/60)/60)/24)+DATE(1970,1,1))</f>
        <v>42452</v>
      </c>
      <c r="T2231" s="14">
        <f>INT((((I2231/60)/60)/24)+DATE(1970,1,1))</f>
        <v>42473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t="s">
        <v>8219</v>
      </c>
      <c r="G2232" t="s">
        <v>8224</v>
      </c>
      <c r="H2232" t="s">
        <v>8246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8271</v>
      </c>
      <c r="O2232" s="9">
        <f>+E2232/D2232*100</f>
        <v>119.7</v>
      </c>
      <c r="P2232" s="11">
        <f>AVERAGE(E2232/L2232)</f>
        <v>31.5</v>
      </c>
      <c r="Q2232" t="str">
        <f>LEFT(N2232,SEARCH("/",N2232,1)-1)</f>
        <v>theater</v>
      </c>
      <c r="R2232" t="str">
        <f>RIGHT(N2232,LEN(N2232)-SEARCH("/",N2232,1))</f>
        <v>plays</v>
      </c>
      <c r="S2232" s="14">
        <f>INT((((J2232/60)/60)/24)+DATE(1970,1,1))</f>
        <v>41808</v>
      </c>
      <c r="T2232" s="14">
        <f>INT((((I2232/60)/60)/24)+DATE(1970,1,1))</f>
        <v>41838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t="s">
        <v>8219</v>
      </c>
      <c r="G2233" t="s">
        <v>8225</v>
      </c>
      <c r="H2233" t="s">
        <v>8247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8271</v>
      </c>
      <c r="O2233" s="9">
        <f>+E2233/D2233*100</f>
        <v>239.4</v>
      </c>
      <c r="P2233" s="11">
        <f>AVERAGE(E2233/L2233)</f>
        <v>26.021739130434781</v>
      </c>
      <c r="Q2233" t="str">
        <f>LEFT(N2233,SEARCH("/",N2233,1)-1)</f>
        <v>theater</v>
      </c>
      <c r="R2233" t="str">
        <f>RIGHT(N2233,LEN(N2233)-SEARCH("/",N2233,1))</f>
        <v>plays</v>
      </c>
      <c r="S2233" s="14">
        <f>INT((((J2233/60)/60)/24)+DATE(1970,1,1))</f>
        <v>42032</v>
      </c>
      <c r="T2233" s="14">
        <f>INT((((I2233/60)/60)/24)+DATE(1970,1,1))</f>
        <v>42062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9">
        <f>+E2234/D2234*100</f>
        <v>118.5</v>
      </c>
      <c r="P2234" s="11">
        <f>AVERAGE(E2234/L2234)</f>
        <v>27.558139534883722</v>
      </c>
      <c r="Q2234" t="str">
        <f>LEFT(N2234,SEARCH("/",N2234,1)-1)</f>
        <v>music</v>
      </c>
      <c r="R2234" t="str">
        <f>RIGHT(N2234,LEN(N2234)-SEARCH("/",N2234,1))</f>
        <v>indie rock</v>
      </c>
      <c r="S2234" s="14">
        <f>INT((((J2234/60)/60)/24)+DATE(1970,1,1))</f>
        <v>41025</v>
      </c>
      <c r="T2234" s="14">
        <f>INT((((I2234/60)/60)/24)+DATE(1970,1,1))</f>
        <v>41039</v>
      </c>
    </row>
    <row r="2235" spans="1:20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6">
        <v>1185</v>
      </c>
      <c r="F2235" t="s">
        <v>8219</v>
      </c>
      <c r="G2235" t="s">
        <v>8229</v>
      </c>
      <c r="H2235" t="s">
        <v>8251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8271</v>
      </c>
      <c r="O2235" s="9">
        <f>+E2235/D2235*100</f>
        <v>107.72727272727273</v>
      </c>
      <c r="P2235" s="11">
        <f>AVERAGE(E2235/L2235)</f>
        <v>79</v>
      </c>
      <c r="Q2235" t="str">
        <f>LEFT(N2235,SEARCH("/",N2235,1)-1)</f>
        <v>theater</v>
      </c>
      <c r="R2235" t="str">
        <f>RIGHT(N2235,LEN(N2235)-SEARCH("/",N2235,1))</f>
        <v>plays</v>
      </c>
      <c r="S2235" s="14">
        <f>INT((((J2235/60)/60)/24)+DATE(1970,1,1))</f>
        <v>41856</v>
      </c>
      <c r="T2235" s="14">
        <f>INT((((I2235/60)/60)/24)+DATE(1970,1,1))</f>
        <v>41877</v>
      </c>
    </row>
    <row r="2236" spans="1:20" ht="60" x14ac:dyDescent="0.25">
      <c r="A2236">
        <v>3104</v>
      </c>
      <c r="B2236" s="3" t="s">
        <v>3104</v>
      </c>
      <c r="C2236" s="3" t="s">
        <v>7214</v>
      </c>
      <c r="D2236" s="6">
        <v>4000</v>
      </c>
      <c r="E2236" s="6">
        <v>1185</v>
      </c>
      <c r="F2236" t="s">
        <v>8221</v>
      </c>
      <c r="G2236" t="s">
        <v>8226</v>
      </c>
      <c r="H2236" t="s">
        <v>8248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8303</v>
      </c>
      <c r="O2236" s="9">
        <f>+E2236/D2236*100</f>
        <v>29.625</v>
      </c>
      <c r="P2236" s="11">
        <f>AVERAGE(E2236/L2236)</f>
        <v>237</v>
      </c>
      <c r="Q2236" t="str">
        <f>LEFT(N2236,SEARCH("/",N2236,1)-1)</f>
        <v>theater</v>
      </c>
      <c r="R2236" t="str">
        <f>RIGHT(N2236,LEN(N2236)-SEARCH("/",N2236,1))</f>
        <v>spaces</v>
      </c>
      <c r="S2236" s="14">
        <f>INT((((J2236/60)/60)/24)+DATE(1970,1,1))</f>
        <v>42006</v>
      </c>
      <c r="T2236" s="14">
        <f>INT((((I2236/60)/60)/24)+DATE(1970,1,1))</f>
        <v>42038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9">
        <f>+E2237/D2237*100</f>
        <v>1.1831900000000002</v>
      </c>
      <c r="P2237" s="11">
        <f>AVERAGE(E2237/L2237)</f>
        <v>56.342380952380957</v>
      </c>
      <c r="Q2237" t="str">
        <f>LEFT(N2237,SEARCH("/",N2237,1)-1)</f>
        <v>theater</v>
      </c>
      <c r="R2237" t="str">
        <f>RIGHT(N2237,LEN(N2237)-SEARCH("/",N2237,1))</f>
        <v>spaces</v>
      </c>
      <c r="S2237" s="14">
        <f>INT((((J2237/60)/60)/24)+DATE(1970,1,1))</f>
        <v>42255</v>
      </c>
      <c r="T2237" s="14">
        <f>INT((((I2237/60)/60)/24)+DATE(1970,1,1))</f>
        <v>42292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9">
        <f>+E2238/D2238*100</f>
        <v>118</v>
      </c>
      <c r="P2238" s="11">
        <f>AVERAGE(E2238/L2238)</f>
        <v>47.2</v>
      </c>
      <c r="Q2238" t="str">
        <f>LEFT(N2238,SEARCH("/",N2238,1)-1)</f>
        <v>music</v>
      </c>
      <c r="R2238" t="str">
        <f>RIGHT(N2238,LEN(N2238)-SEARCH("/",N2238,1))</f>
        <v>rock</v>
      </c>
      <c r="S2238" s="14">
        <f>INT((((J2238/60)/60)/24)+DATE(1970,1,1))</f>
        <v>41243</v>
      </c>
      <c r="T2238" s="14">
        <f>INT((((I2238/60)/60)/24)+DATE(1970,1,1))</f>
        <v>41283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8292</v>
      </c>
      <c r="O2239" s="9">
        <f>+E2239/D2239*100</f>
        <v>117.5</v>
      </c>
      <c r="P2239" s="11">
        <f>AVERAGE(E2239/L2239)</f>
        <v>47</v>
      </c>
      <c r="Q2239" t="str">
        <f>LEFT(N2239,SEARCH("/",N2239,1)-1)</f>
        <v>music</v>
      </c>
      <c r="R2239" t="str">
        <f>RIGHT(N2239,LEN(N2239)-SEARCH("/",N2239,1))</f>
        <v>pop</v>
      </c>
      <c r="S2239" s="14">
        <f>INT((((J2239/60)/60)/24)+DATE(1970,1,1))</f>
        <v>41802</v>
      </c>
      <c r="T2239" s="14">
        <f>INT((((I2239/60)/60)/24)+DATE(1970,1,1))</f>
        <v>41832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8271</v>
      </c>
      <c r="O2240" s="9">
        <f>+E2240/D2240*100</f>
        <v>130.55555555555557</v>
      </c>
      <c r="P2240" s="11">
        <f>AVERAGE(E2240/L2240)</f>
        <v>97.916666666666671</v>
      </c>
      <c r="Q2240" t="str">
        <f>LEFT(N2240,SEARCH("/",N2240,1)-1)</f>
        <v>theater</v>
      </c>
      <c r="R2240" t="str">
        <f>RIGHT(N2240,LEN(N2240)-SEARCH("/",N2240,1))</f>
        <v>plays</v>
      </c>
      <c r="S2240" s="14">
        <f>INT((((J2240/60)/60)/24)+DATE(1970,1,1))</f>
        <v>41974</v>
      </c>
      <c r="T2240" s="14">
        <f>INT((((I2240/60)/60)/24)+DATE(1970,1,1))</f>
        <v>42004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9">
        <f>+E2241/D2241*100</f>
        <v>7.8266666666666662</v>
      </c>
      <c r="P2241" s="11">
        <f>AVERAGE(E2241/L2241)</f>
        <v>23.959183673469386</v>
      </c>
      <c r="Q2241" t="str">
        <f>LEFT(N2241,SEARCH("/",N2241,1)-1)</f>
        <v>games</v>
      </c>
      <c r="R2241" t="str">
        <f>RIGHT(N2241,LEN(N2241)-SEARCH("/",N2241,1))</f>
        <v>video games</v>
      </c>
      <c r="S2241" s="14">
        <f>INT((((J2241/60)/60)/24)+DATE(1970,1,1))</f>
        <v>42151</v>
      </c>
      <c r="T2241" s="14">
        <f>INT((((I2241/60)/60)/24)+DATE(1970,1,1))</f>
        <v>42181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9">
        <f>+E2242/D2242*100</f>
        <v>39</v>
      </c>
      <c r="P2242" s="11">
        <f>AVERAGE(E2242/L2242)</f>
        <v>83.571428571428569</v>
      </c>
      <c r="Q2242" t="str">
        <f>LEFT(N2242,SEARCH("/",N2242,1)-1)</f>
        <v>food</v>
      </c>
      <c r="R2242" t="str">
        <f>RIGHT(N2242,LEN(N2242)-SEARCH("/",N2242,1))</f>
        <v>food trucks</v>
      </c>
      <c r="S2242" s="14">
        <f>INT((((J2242/60)/60)/24)+DATE(1970,1,1))</f>
        <v>42240</v>
      </c>
      <c r="T2242" s="14">
        <f>INT((((I2242/60)/60)/24)+DATE(1970,1,1))</f>
        <v>42270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9">
        <f>+E2243/D2243*100</f>
        <v>116.8</v>
      </c>
      <c r="P2243" s="11">
        <f>AVERAGE(E2243/L2243)</f>
        <v>44.92307692307692</v>
      </c>
      <c r="Q2243" t="str">
        <f>LEFT(N2243,SEARCH("/",N2243,1)-1)</f>
        <v>theater</v>
      </c>
      <c r="R2243" t="str">
        <f>RIGHT(N2243,LEN(N2243)-SEARCH("/",N2243,1))</f>
        <v>plays</v>
      </c>
      <c r="S2243" s="14">
        <f>INT((((J2243/60)/60)/24)+DATE(1970,1,1))</f>
        <v>41837</v>
      </c>
      <c r="T2243" s="14">
        <f>INT((((I2243/60)/60)/24)+DATE(1970,1,1))</f>
        <v>41847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9">
        <f>+E2244/D2244*100</f>
        <v>1165</v>
      </c>
      <c r="P2244" s="11">
        <f>AVERAGE(E2244/L2244)</f>
        <v>41.607142857142854</v>
      </c>
      <c r="Q2244" t="str">
        <f>LEFT(N2244,SEARCH("/",N2244,1)-1)</f>
        <v>games</v>
      </c>
      <c r="R2244" t="str">
        <f>RIGHT(N2244,LEN(N2244)-SEARCH("/",N2244,1))</f>
        <v>tabletop games</v>
      </c>
      <c r="S2244" s="14">
        <f>INT((((J2244/60)/60)/24)+DATE(1970,1,1))</f>
        <v>42710</v>
      </c>
      <c r="T2244" s="14">
        <f>INT((((I2244/60)/60)/24)+DATE(1970,1,1))</f>
        <v>42740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9">
        <f>+E2245/D2245*100</f>
        <v>2.3220000000000001</v>
      </c>
      <c r="P2245" s="11">
        <f>AVERAGE(E2245/L2245)</f>
        <v>37.451612903225808</v>
      </c>
      <c r="Q2245" t="str">
        <f>LEFT(N2245,SEARCH("/",N2245,1)-1)</f>
        <v>technology</v>
      </c>
      <c r="R2245" t="str">
        <f>RIGHT(N2245,LEN(N2245)-SEARCH("/",N2245,1))</f>
        <v>wearables</v>
      </c>
      <c r="S2245" s="14">
        <f>INT((((J2245/60)/60)/24)+DATE(1970,1,1))</f>
        <v>42746</v>
      </c>
      <c r="T2245" s="14">
        <f>INT((((I2245/60)/60)/24)+DATE(1970,1,1))</f>
        <v>42776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9">
        <f>+E2246/D2246*100</f>
        <v>16.514285714285716</v>
      </c>
      <c r="P2246" s="11">
        <f>AVERAGE(E2246/L2246)</f>
        <v>82.571428571428569</v>
      </c>
      <c r="Q2246" t="str">
        <f>LEFT(N2246,SEARCH("/",N2246,1)-1)</f>
        <v>theater</v>
      </c>
      <c r="R2246" t="str">
        <f>RIGHT(N2246,LEN(N2246)-SEARCH("/",N2246,1))</f>
        <v>plays</v>
      </c>
      <c r="S2246" s="14">
        <f>INT((((J2246/60)/60)/24)+DATE(1970,1,1))</f>
        <v>41842</v>
      </c>
      <c r="T2246" s="14">
        <f>INT((((I2246/60)/60)/24)+DATE(1970,1,1))</f>
        <v>41882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9">
        <f>+E2247/D2247*100</f>
        <v>3.85</v>
      </c>
      <c r="P2247" s="11">
        <f>AVERAGE(E2247/L2247)</f>
        <v>60.789473684210527</v>
      </c>
      <c r="Q2247" t="str">
        <f>LEFT(N2247,SEARCH("/",N2247,1)-1)</f>
        <v>food</v>
      </c>
      <c r="R2247" t="str">
        <f>RIGHT(N2247,LEN(N2247)-SEARCH("/",N2247,1))</f>
        <v>food trucks</v>
      </c>
      <c r="S2247" s="14">
        <f>INT((((J2247/60)/60)/24)+DATE(1970,1,1))</f>
        <v>42061</v>
      </c>
      <c r="T2247" s="14">
        <f>INT((((I2247/60)/60)/24)+DATE(1970,1,1))</f>
        <v>42091</v>
      </c>
    </row>
    <row r="2248" spans="1:20" ht="60" x14ac:dyDescent="0.25">
      <c r="A2248">
        <v>3784</v>
      </c>
      <c r="B2248" s="3" t="s">
        <v>3781</v>
      </c>
      <c r="C2248" s="3" t="s">
        <v>7894</v>
      </c>
      <c r="D2248" s="6">
        <v>1000</v>
      </c>
      <c r="E2248" s="6">
        <v>1150</v>
      </c>
      <c r="F2248" t="s">
        <v>8219</v>
      </c>
      <c r="G2248" t="s">
        <v>8229</v>
      </c>
      <c r="H2248" t="s">
        <v>8251</v>
      </c>
      <c r="I2248">
        <v>1468193532</v>
      </c>
      <c r="J2248">
        <v>1465601532</v>
      </c>
      <c r="K2248" t="b">
        <v>0</v>
      </c>
      <c r="L2248">
        <v>10</v>
      </c>
      <c r="M2248" t="b">
        <v>1</v>
      </c>
      <c r="N2248" t="s">
        <v>8305</v>
      </c>
      <c r="O2248" s="9">
        <f>+E2248/D2248*100</f>
        <v>114.99999999999999</v>
      </c>
      <c r="P2248" s="11">
        <f>AVERAGE(E2248/L2248)</f>
        <v>115</v>
      </c>
      <c r="Q2248" t="str">
        <f>LEFT(N2248,SEARCH("/",N2248,1)-1)</f>
        <v>theater</v>
      </c>
      <c r="R2248" t="str">
        <f>RIGHT(N2248,LEN(N2248)-SEARCH("/",N2248,1))</f>
        <v>musical</v>
      </c>
      <c r="S2248" s="14">
        <f>INT((((J2248/60)/60)/24)+DATE(1970,1,1))</f>
        <v>42531</v>
      </c>
      <c r="T2248" s="14">
        <f>INT((((I2248/60)/60)/24)+DATE(1970,1,1))</f>
        <v>42561</v>
      </c>
    </row>
    <row r="2249" spans="1:20" ht="60" x14ac:dyDescent="0.25">
      <c r="A2249">
        <v>2804</v>
      </c>
      <c r="B2249" s="3" t="s">
        <v>2804</v>
      </c>
      <c r="C2249" s="3" t="s">
        <v>6914</v>
      </c>
      <c r="D2249" s="6">
        <v>1000</v>
      </c>
      <c r="E2249" s="6">
        <v>1150</v>
      </c>
      <c r="F2249" t="s">
        <v>8219</v>
      </c>
      <c r="G2249" t="s">
        <v>8225</v>
      </c>
      <c r="H2249" t="s">
        <v>8247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8271</v>
      </c>
      <c r="O2249" s="9">
        <f>+E2249/D2249*100</f>
        <v>114.99999999999999</v>
      </c>
      <c r="P2249" s="11">
        <f>AVERAGE(E2249/L2249)</f>
        <v>50</v>
      </c>
      <c r="Q2249" t="str">
        <f>LEFT(N2249,SEARCH("/",N2249,1)-1)</f>
        <v>theater</v>
      </c>
      <c r="R2249" t="str">
        <f>RIGHT(N2249,LEN(N2249)-SEARCH("/",N2249,1))</f>
        <v>plays</v>
      </c>
      <c r="S2249" s="14">
        <f>INT((((J2249/60)/60)/24)+DATE(1970,1,1))</f>
        <v>41881</v>
      </c>
      <c r="T2249" s="14">
        <f>INT((((I2249/60)/60)/24)+DATE(1970,1,1))</f>
        <v>41911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9">
        <f>+E2250/D2250*100</f>
        <v>45.92</v>
      </c>
      <c r="P2250" s="11">
        <f>AVERAGE(E2250/L2250)</f>
        <v>88.307692307692307</v>
      </c>
      <c r="Q2250" t="str">
        <f>LEFT(N2250,SEARCH("/",N2250,1)-1)</f>
        <v>photography</v>
      </c>
      <c r="R2250" t="str">
        <f>RIGHT(N2250,LEN(N2250)-SEARCH("/",N2250,1))</f>
        <v>photobooks</v>
      </c>
      <c r="S2250" s="14">
        <f>INT((((J2250/60)/60)/24)+DATE(1970,1,1))</f>
        <v>41930</v>
      </c>
      <c r="T2250" s="14">
        <f>INT((((I2250/60)/60)/24)+DATE(1970,1,1))</f>
        <v>41972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9">
        <f>+E2251/D2251*100</f>
        <v>114.7</v>
      </c>
      <c r="P2251" s="11">
        <f>AVERAGE(E2251/L2251)</f>
        <v>42.481481481481481</v>
      </c>
      <c r="Q2251" t="str">
        <f>LEFT(N2251,SEARCH("/",N2251,1)-1)</f>
        <v>photography</v>
      </c>
      <c r="R2251" t="str">
        <f>RIGHT(N2251,LEN(N2251)-SEARCH("/",N2251,1))</f>
        <v>photobooks</v>
      </c>
      <c r="S2251" s="14">
        <f>INT((((J2251/60)/60)/24)+DATE(1970,1,1))</f>
        <v>42505</v>
      </c>
      <c r="T2251" s="14">
        <f>INT((((I2251/60)/60)/24)+DATE(1970,1,1))</f>
        <v>42565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8279</v>
      </c>
      <c r="O2252" s="9">
        <f>+E2252/D2252*100</f>
        <v>114.5</v>
      </c>
      <c r="P2252" s="11">
        <f>AVERAGE(E2252/L2252)</f>
        <v>57.25</v>
      </c>
      <c r="Q2252" t="str">
        <f>LEFT(N2252,SEARCH("/",N2252,1)-1)</f>
        <v>music</v>
      </c>
      <c r="R2252" t="str">
        <f>RIGHT(N2252,LEN(N2252)-SEARCH("/",N2252,1))</f>
        <v>indie rock</v>
      </c>
      <c r="S2252" s="14">
        <f>INT((((J2252/60)/60)/24)+DATE(1970,1,1))</f>
        <v>40920</v>
      </c>
      <c r="T2252" s="14">
        <f>INT((((I2252/60)/60)/24)+DATE(1970,1,1))</f>
        <v>40951</v>
      </c>
    </row>
    <row r="2253" spans="1:20" ht="60" x14ac:dyDescent="0.25">
      <c r="A2253">
        <v>2783</v>
      </c>
      <c r="B2253" s="3" t="s">
        <v>2783</v>
      </c>
      <c r="C2253" s="3" t="s">
        <v>6893</v>
      </c>
      <c r="D2253" s="6">
        <v>1000</v>
      </c>
      <c r="E2253" s="6">
        <v>1145</v>
      </c>
      <c r="F2253" t="s">
        <v>8219</v>
      </c>
      <c r="G2253" t="s">
        <v>8225</v>
      </c>
      <c r="H2253" t="s">
        <v>8247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8271</v>
      </c>
      <c r="O2253" s="9">
        <f>+E2253/D2253*100</f>
        <v>114.5</v>
      </c>
      <c r="P2253" s="11">
        <f>AVERAGE(E2253/L2253)</f>
        <v>18.770491803278688</v>
      </c>
      <c r="Q2253" t="str">
        <f>LEFT(N2253,SEARCH("/",N2253,1)-1)</f>
        <v>theater</v>
      </c>
      <c r="R2253" t="str">
        <f>RIGHT(N2253,LEN(N2253)-SEARCH("/",N2253,1))</f>
        <v>plays</v>
      </c>
      <c r="S2253" s="14">
        <f>INT((((J2253/60)/60)/24)+DATE(1970,1,1))</f>
        <v>42103</v>
      </c>
      <c r="T2253" s="14">
        <f>INT((((I2253/60)/60)/24)+DATE(1970,1,1))</f>
        <v>42117</v>
      </c>
    </row>
    <row r="2254" spans="1:20" ht="60" x14ac:dyDescent="0.25">
      <c r="A2254">
        <v>2704</v>
      </c>
      <c r="B2254" s="3" t="s">
        <v>2704</v>
      </c>
      <c r="C2254" s="3" t="s">
        <v>6814</v>
      </c>
      <c r="D2254" s="6">
        <v>19000</v>
      </c>
      <c r="E2254" s="6">
        <v>1145</v>
      </c>
      <c r="F2254" t="s">
        <v>8222</v>
      </c>
      <c r="G2254" t="s">
        <v>8224</v>
      </c>
      <c r="H2254" t="s">
        <v>8246</v>
      </c>
      <c r="I2254">
        <v>1491421314</v>
      </c>
      <c r="J2254">
        <v>1487709714</v>
      </c>
      <c r="K2254" t="b">
        <v>0</v>
      </c>
      <c r="L2254">
        <v>7</v>
      </c>
      <c r="M2254" t="b">
        <v>0</v>
      </c>
      <c r="N2254" t="s">
        <v>8303</v>
      </c>
      <c r="O2254" s="9">
        <f>+E2254/D2254*100</f>
        <v>6.0263157894736841</v>
      </c>
      <c r="P2254" s="11">
        <f>AVERAGE(E2254/L2254)</f>
        <v>163.57142857142858</v>
      </c>
      <c r="Q2254" t="str">
        <f>LEFT(N2254,SEARCH("/",N2254,1)-1)</f>
        <v>theater</v>
      </c>
      <c r="R2254" t="str">
        <f>RIGHT(N2254,LEN(N2254)-SEARCH("/",N2254,1))</f>
        <v>spaces</v>
      </c>
      <c r="S2254" s="14">
        <f>INT((((J2254/60)/60)/24)+DATE(1970,1,1))</f>
        <v>42787</v>
      </c>
      <c r="T2254" s="14">
        <f>INT((((I2254/60)/60)/24)+DATE(1970,1,1))</f>
        <v>42830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t="s">
        <v>8221</v>
      </c>
      <c r="G2255" t="s">
        <v>8234</v>
      </c>
      <c r="H2255" t="s">
        <v>8254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8305</v>
      </c>
      <c r="O2255" s="9">
        <f>+E2255/D2255*100</f>
        <v>11.450000000000001</v>
      </c>
      <c r="P2255" s="11">
        <f>AVERAGE(E2255/L2255)</f>
        <v>286.25</v>
      </c>
      <c r="Q2255" t="str">
        <f>LEFT(N2255,SEARCH("/",N2255,1)-1)</f>
        <v>theater</v>
      </c>
      <c r="R2255" t="str">
        <f>RIGHT(N2255,LEN(N2255)-SEARCH("/",N2255,1))</f>
        <v>musical</v>
      </c>
      <c r="S2255" s="14">
        <f>INT((((J2255/60)/60)/24)+DATE(1970,1,1))</f>
        <v>42009</v>
      </c>
      <c r="T2255" s="14">
        <f>INT((((I2255/60)/60)/24)+DATE(1970,1,1))</f>
        <v>42039</v>
      </c>
    </row>
    <row r="2256" spans="1:20" ht="60" x14ac:dyDescent="0.25">
      <c r="A2256">
        <v>3532</v>
      </c>
      <c r="B2256" s="3" t="s">
        <v>3531</v>
      </c>
      <c r="C2256" s="3" t="s">
        <v>7642</v>
      </c>
      <c r="D2256" s="6">
        <v>960</v>
      </c>
      <c r="E2256" s="6">
        <v>1142</v>
      </c>
      <c r="F2256" t="s">
        <v>8219</v>
      </c>
      <c r="G2256" t="s">
        <v>8224</v>
      </c>
      <c r="H2256" t="s">
        <v>8246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8271</v>
      </c>
      <c r="O2256" s="9">
        <f>+E2256/D2256*100</f>
        <v>118.95833333333334</v>
      </c>
      <c r="P2256" s="11">
        <f>AVERAGE(E2256/L2256)</f>
        <v>42.296296296296298</v>
      </c>
      <c r="Q2256" t="str">
        <f>LEFT(N2256,SEARCH("/",N2256,1)-1)</f>
        <v>theater</v>
      </c>
      <c r="R2256" t="str">
        <f>RIGHT(N2256,LEN(N2256)-SEARCH("/",N2256,1))</f>
        <v>plays</v>
      </c>
      <c r="S2256" s="14">
        <f>INT((((J2256/60)/60)/24)+DATE(1970,1,1))</f>
        <v>41884</v>
      </c>
      <c r="T2256" s="14">
        <f>INT((((I2256/60)/60)/24)+DATE(1970,1,1))</f>
        <v>41900</v>
      </c>
    </row>
    <row r="2257" spans="1:20" ht="45" x14ac:dyDescent="0.25">
      <c r="A2257">
        <v>2889</v>
      </c>
      <c r="B2257" s="3" t="s">
        <v>2889</v>
      </c>
      <c r="C2257" s="3" t="s">
        <v>6999</v>
      </c>
      <c r="D2257" s="6">
        <v>3000</v>
      </c>
      <c r="E2257" s="6">
        <v>1142</v>
      </c>
      <c r="F2257" t="s">
        <v>8221</v>
      </c>
      <c r="G2257" t="s">
        <v>8224</v>
      </c>
      <c r="H2257" t="s">
        <v>8246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8271</v>
      </c>
      <c r="O2257" s="9">
        <f>+E2257/D2257*100</f>
        <v>38.066666666666663</v>
      </c>
      <c r="P2257" s="11">
        <f>AVERAGE(E2257/L2257)</f>
        <v>81.571428571428569</v>
      </c>
      <c r="Q2257" t="str">
        <f>LEFT(N2257,SEARCH("/",N2257,1)-1)</f>
        <v>theater</v>
      </c>
      <c r="R2257" t="str">
        <f>RIGHT(N2257,LEN(N2257)-SEARCH("/",N2257,1))</f>
        <v>plays</v>
      </c>
      <c r="S2257" s="14">
        <f>INT((((J2257/60)/60)/24)+DATE(1970,1,1))</f>
        <v>41850</v>
      </c>
      <c r="T2257" s="14">
        <f>INT((((I2257/60)/60)/24)+DATE(1970,1,1))</f>
        <v>41880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9">
        <f>+E2258/D2258*100</f>
        <v>152</v>
      </c>
      <c r="P2258" s="11">
        <f>AVERAGE(E2258/L2258)</f>
        <v>42.222222222222221</v>
      </c>
      <c r="Q2258" t="str">
        <f>LEFT(N2258,SEARCH("/",N2258,1)-1)</f>
        <v>music</v>
      </c>
      <c r="R2258" t="str">
        <f>RIGHT(N2258,LEN(N2258)-SEARCH("/",N2258,1))</f>
        <v>electronic music</v>
      </c>
      <c r="S2258" s="14">
        <f>INT((((J2258/60)/60)/24)+DATE(1970,1,1))</f>
        <v>41031</v>
      </c>
      <c r="T2258" s="14">
        <f>INT((((I2258/60)/60)/24)+DATE(1970,1,1))</f>
        <v>41061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9">
        <f>+E2259/D2259*100</f>
        <v>11.360000000000001</v>
      </c>
      <c r="P2259" s="11">
        <f>AVERAGE(E2259/L2259)</f>
        <v>29.894736842105264</v>
      </c>
      <c r="Q2259" t="str">
        <f>LEFT(N2259,SEARCH("/",N2259,1)-1)</f>
        <v>technology</v>
      </c>
      <c r="R2259" t="str">
        <f>RIGHT(N2259,LEN(N2259)-SEARCH("/",N2259,1))</f>
        <v>wearables</v>
      </c>
      <c r="S2259" s="14">
        <f>INT((((J2259/60)/60)/24)+DATE(1970,1,1))</f>
        <v>42611</v>
      </c>
      <c r="T2259" s="14">
        <f>INT((((I2259/60)/60)/24)+DATE(1970,1,1))</f>
        <v>42651</v>
      </c>
    </row>
    <row r="2260" spans="1:20" ht="60" x14ac:dyDescent="0.25">
      <c r="A2260">
        <v>2206</v>
      </c>
      <c r="B2260" s="3" t="s">
        <v>2207</v>
      </c>
      <c r="C2260" s="3" t="s">
        <v>6316</v>
      </c>
      <c r="D2260" s="6">
        <v>1100</v>
      </c>
      <c r="E2260" s="6">
        <v>1130</v>
      </c>
      <c r="F2260" t="s">
        <v>8219</v>
      </c>
      <c r="G2260" t="s">
        <v>8224</v>
      </c>
      <c r="H2260" t="s">
        <v>8246</v>
      </c>
      <c r="I2260">
        <v>1334556624</v>
      </c>
      <c r="J2260">
        <v>1333001424</v>
      </c>
      <c r="K2260" t="b">
        <v>0</v>
      </c>
      <c r="L2260">
        <v>34</v>
      </c>
      <c r="M2260" t="b">
        <v>1</v>
      </c>
      <c r="N2260" t="s">
        <v>8280</v>
      </c>
      <c r="O2260" s="9">
        <f>+E2260/D2260*100</f>
        <v>102.72727272727273</v>
      </c>
      <c r="P2260" s="11">
        <f>AVERAGE(E2260/L2260)</f>
        <v>33.235294117647058</v>
      </c>
      <c r="Q2260" t="str">
        <f>LEFT(N2260,SEARCH("/",N2260,1)-1)</f>
        <v>music</v>
      </c>
      <c r="R2260" t="str">
        <f>RIGHT(N2260,LEN(N2260)-SEARCH("/",N2260,1))</f>
        <v>electronic music</v>
      </c>
      <c r="S2260" s="14">
        <f>INT((((J2260/60)/60)/24)+DATE(1970,1,1))</f>
        <v>40997</v>
      </c>
      <c r="T2260" s="14">
        <f>INT((((I2260/60)/60)/24)+DATE(1970,1,1))</f>
        <v>41015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t="s">
        <v>8219</v>
      </c>
      <c r="G2261" t="s">
        <v>8224</v>
      </c>
      <c r="H2261" t="s">
        <v>8246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8276</v>
      </c>
      <c r="O2261" s="9">
        <f>+E2261/D2261*100</f>
        <v>112.99999999999999</v>
      </c>
      <c r="P2261" s="11">
        <f>AVERAGE(E2261/L2261)</f>
        <v>66.470588235294116</v>
      </c>
      <c r="Q2261" t="str">
        <f>LEFT(N2261,SEARCH("/",N2261,1)-1)</f>
        <v>music</v>
      </c>
      <c r="R2261" t="str">
        <f>RIGHT(N2261,LEN(N2261)-SEARCH("/",N2261,1))</f>
        <v>rock</v>
      </c>
      <c r="S2261" s="14">
        <f>INT((((J2261/60)/60)/24)+DATE(1970,1,1))</f>
        <v>41321</v>
      </c>
      <c r="T2261" s="14">
        <f>INT((((I2261/60)/60)/24)+DATE(1970,1,1))</f>
        <v>41328</v>
      </c>
    </row>
    <row r="2262" spans="1:20" ht="60" x14ac:dyDescent="0.25">
      <c r="A2262">
        <v>3619</v>
      </c>
      <c r="B2262" s="3" t="s">
        <v>3617</v>
      </c>
      <c r="C2262" s="3" t="s">
        <v>7729</v>
      </c>
      <c r="D2262" s="6">
        <v>1000</v>
      </c>
      <c r="E2262" s="6">
        <v>1130</v>
      </c>
      <c r="F2262" t="s">
        <v>8219</v>
      </c>
      <c r="G2262" t="s">
        <v>8224</v>
      </c>
      <c r="H2262" t="s">
        <v>8246</v>
      </c>
      <c r="I2262">
        <v>1479592800</v>
      </c>
      <c r="J2262">
        <v>1476760226</v>
      </c>
      <c r="K2262" t="b">
        <v>0</v>
      </c>
      <c r="L2262">
        <v>17</v>
      </c>
      <c r="M2262" t="b">
        <v>1</v>
      </c>
      <c r="N2262" t="s">
        <v>8271</v>
      </c>
      <c r="O2262" s="9">
        <f>+E2262/D2262*100</f>
        <v>112.99999999999999</v>
      </c>
      <c r="P2262" s="11">
        <f>AVERAGE(E2262/L2262)</f>
        <v>66.470588235294116</v>
      </c>
      <c r="Q2262" t="str">
        <f>LEFT(N2262,SEARCH("/",N2262,1)-1)</f>
        <v>theater</v>
      </c>
      <c r="R2262" t="str">
        <f>RIGHT(N2262,LEN(N2262)-SEARCH("/",N2262,1))</f>
        <v>plays</v>
      </c>
      <c r="S2262" s="14">
        <f>INT((((J2262/60)/60)/24)+DATE(1970,1,1))</f>
        <v>42661</v>
      </c>
      <c r="T2262" s="14">
        <f>INT((((I2262/60)/60)/24)+DATE(1970,1,1))</f>
        <v>42693</v>
      </c>
    </row>
    <row r="2263" spans="1:20" ht="60" x14ac:dyDescent="0.25">
      <c r="A2263">
        <v>1326</v>
      </c>
      <c r="B2263" s="3" t="s">
        <v>1327</v>
      </c>
      <c r="C2263" s="3" t="s">
        <v>5436</v>
      </c>
      <c r="D2263" s="6">
        <v>100000</v>
      </c>
      <c r="E2263" s="6">
        <v>1130</v>
      </c>
      <c r="F2263" t="s">
        <v>8220</v>
      </c>
      <c r="G2263" t="s">
        <v>8224</v>
      </c>
      <c r="H2263" t="s">
        <v>8246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8273</v>
      </c>
      <c r="O2263" s="9">
        <f>+E2263/D2263*100</f>
        <v>1.1299999999999999</v>
      </c>
      <c r="P2263" s="11">
        <f>AVERAGE(E2263/L2263)</f>
        <v>102.72727272727273</v>
      </c>
      <c r="Q2263" t="str">
        <f>LEFT(N2263,SEARCH("/",N2263,1)-1)</f>
        <v>technology</v>
      </c>
      <c r="R2263" t="str">
        <f>RIGHT(N2263,LEN(N2263)-SEARCH("/",N2263,1))</f>
        <v>wearables</v>
      </c>
      <c r="S2263" s="14">
        <f>INT((((J2263/60)/60)/24)+DATE(1970,1,1))</f>
        <v>41974</v>
      </c>
      <c r="T2263" s="14">
        <f>INT((((I2263/60)/60)/24)+DATE(1970,1,1))</f>
        <v>42019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9">
        <f>+E2264/D2264*100</f>
        <v>22.52</v>
      </c>
      <c r="P2264" s="11">
        <f>AVERAGE(E2264/L2264)</f>
        <v>56.3</v>
      </c>
      <c r="Q2264" t="str">
        <f>LEFT(N2264,SEARCH("/",N2264,1)-1)</f>
        <v>food</v>
      </c>
      <c r="R2264" t="str">
        <f>RIGHT(N2264,LEN(N2264)-SEARCH("/",N2264,1))</f>
        <v>food trucks</v>
      </c>
      <c r="S2264" s="14">
        <f>INT((((J2264/60)/60)/24)+DATE(1970,1,1))</f>
        <v>42595</v>
      </c>
      <c r="T2264" s="14">
        <f>INT((((I2264/60)/60)/24)+DATE(1970,1,1))</f>
        <v>42616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9">
        <f>+E2265/D2265*100</f>
        <v>37.533333333333339</v>
      </c>
      <c r="P2265" s="11">
        <f>AVERAGE(E2265/L2265)</f>
        <v>86.615384615384613</v>
      </c>
      <c r="Q2265" t="str">
        <f>LEFT(N2265,SEARCH("/",N2265,1)-1)</f>
        <v>theater</v>
      </c>
      <c r="R2265" t="str">
        <f>RIGHT(N2265,LEN(N2265)-SEARCH("/",N2265,1))</f>
        <v>plays</v>
      </c>
      <c r="S2265" s="14">
        <f>INT((((J2265/60)/60)/24)+DATE(1970,1,1))</f>
        <v>41865</v>
      </c>
      <c r="T2265" s="14">
        <f>INT((((I2265/60)/60)/24)+DATE(1970,1,1))</f>
        <v>41925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9">
        <f>+E2266/D2266*100</f>
        <v>102.27272727272727</v>
      </c>
      <c r="P2266" s="11">
        <f>AVERAGE(E2266/L2266)</f>
        <v>59.210526315789473</v>
      </c>
      <c r="Q2266" t="str">
        <f>LEFT(N2266,SEARCH("/",N2266,1)-1)</f>
        <v>theater</v>
      </c>
      <c r="R2266" t="str">
        <f>RIGHT(N2266,LEN(N2266)-SEARCH("/",N2266,1))</f>
        <v>plays</v>
      </c>
      <c r="S2266" s="14">
        <f>INT((((J2266/60)/60)/24)+DATE(1970,1,1))</f>
        <v>42073</v>
      </c>
      <c r="T2266" s="14">
        <f>INT((((I2266/60)/60)/24)+DATE(1970,1,1))</f>
        <v>42095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9">
        <f>+E2267/D2267*100</f>
        <v>187.245</v>
      </c>
      <c r="P2267" s="11">
        <f>AVERAGE(E2267/L2267)</f>
        <v>38.740344827586206</v>
      </c>
      <c r="Q2267" t="str">
        <f>LEFT(N2267,SEARCH("/",N2267,1)-1)</f>
        <v>music</v>
      </c>
      <c r="R2267" t="str">
        <f>RIGHT(N2267,LEN(N2267)-SEARCH("/",N2267,1))</f>
        <v>indie rock</v>
      </c>
      <c r="S2267" s="14">
        <f>INT((((J2267/60)/60)/24)+DATE(1970,1,1))</f>
        <v>41059</v>
      </c>
      <c r="T2267" s="14">
        <f>INT((((I2267/60)/60)/24)+DATE(1970,1,1))</f>
        <v>41075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9">
        <f>+E2268/D2268*100</f>
        <v>112.00000000000001</v>
      </c>
      <c r="P2268" s="11">
        <f>AVERAGE(E2268/L2268)</f>
        <v>58.94736842105263</v>
      </c>
      <c r="Q2268" t="str">
        <f>LEFT(N2268,SEARCH("/",N2268,1)-1)</f>
        <v>theater</v>
      </c>
      <c r="R2268" t="str">
        <f>RIGHT(N2268,LEN(N2268)-SEARCH("/",N2268,1))</f>
        <v>plays</v>
      </c>
      <c r="S2268" s="14">
        <f>INT((((J2268/60)/60)/24)+DATE(1970,1,1))</f>
        <v>42572</v>
      </c>
      <c r="T2268" s="14">
        <f>INT((((I2268/60)/60)/24)+DATE(1970,1,1))</f>
        <v>42589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9">
        <f>+E2269/D2269*100</f>
        <v>111.9</v>
      </c>
      <c r="P2269" s="11">
        <f>AVERAGE(E2269/L2269)</f>
        <v>62.166666666666664</v>
      </c>
      <c r="Q2269" t="str">
        <f>LEFT(N2269,SEARCH("/",N2269,1)-1)</f>
        <v>theater</v>
      </c>
      <c r="R2269" t="str">
        <f>RIGHT(N2269,LEN(N2269)-SEARCH("/",N2269,1))</f>
        <v>plays</v>
      </c>
      <c r="S2269" s="14">
        <f>INT((((J2269/60)/60)/24)+DATE(1970,1,1))</f>
        <v>42374</v>
      </c>
      <c r="T2269" s="14">
        <f>INT((((I2269/60)/60)/24)+DATE(1970,1,1))</f>
        <v>42384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8271</v>
      </c>
      <c r="O2270" s="9">
        <f>+E2270/D2270*100</f>
        <v>106.19047619047619</v>
      </c>
      <c r="P2270" s="11">
        <f>AVERAGE(E2270/L2270)</f>
        <v>61.944444444444443</v>
      </c>
      <c r="Q2270" t="str">
        <f>LEFT(N2270,SEARCH("/",N2270,1)-1)</f>
        <v>theater</v>
      </c>
      <c r="R2270" t="str">
        <f>RIGHT(N2270,LEN(N2270)-SEARCH("/",N2270,1))</f>
        <v>plays</v>
      </c>
      <c r="S2270" s="14">
        <f>INT((((J2270/60)/60)/24)+DATE(1970,1,1))</f>
        <v>42499</v>
      </c>
      <c r="T2270" s="14">
        <f>INT((((I2270/60)/60)/24)+DATE(1970,1,1))</f>
        <v>42529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8271</v>
      </c>
      <c r="O2271" s="9">
        <f>+E2271/D2271*100</f>
        <v>223</v>
      </c>
      <c r="P2271" s="11">
        <f>AVERAGE(E2271/L2271)</f>
        <v>61.944444444444443</v>
      </c>
      <c r="Q2271" t="str">
        <f>LEFT(N2271,SEARCH("/",N2271,1)-1)</f>
        <v>theater</v>
      </c>
      <c r="R2271" t="str">
        <f>RIGHT(N2271,LEN(N2271)-SEARCH("/",N2271,1))</f>
        <v>plays</v>
      </c>
      <c r="S2271" s="14">
        <f>INT((((J2271/60)/60)/24)+DATE(1970,1,1))</f>
        <v>41830</v>
      </c>
      <c r="T2271" s="14">
        <f>INT((((I2271/60)/60)/24)+DATE(1970,1,1))</f>
        <v>41859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9">
        <f>+E2272/D2272*100</f>
        <v>170.92307692307693</v>
      </c>
      <c r="P2272" s="11">
        <f>AVERAGE(E2272/L2272)</f>
        <v>35.838709677419352</v>
      </c>
      <c r="Q2272" t="str">
        <f>LEFT(N2272,SEARCH("/",N2272,1)-1)</f>
        <v>music</v>
      </c>
      <c r="R2272" t="str">
        <f>RIGHT(N2272,LEN(N2272)-SEARCH("/",N2272,1))</f>
        <v>indie rock</v>
      </c>
      <c r="S2272" s="14">
        <f>INT((((J2272/60)/60)/24)+DATE(1970,1,1))</f>
        <v>40670</v>
      </c>
      <c r="T2272" s="14">
        <f>INT((((I2272/60)/60)/24)+DATE(1970,1,1))</f>
        <v>40709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9">
        <f>+E2273/D2273*100</f>
        <v>111.00000000000001</v>
      </c>
      <c r="P2273" s="11">
        <f>AVERAGE(E2273/L2273)</f>
        <v>58.421052631578945</v>
      </c>
      <c r="Q2273" t="str">
        <f>LEFT(N2273,SEARCH("/",N2273,1)-1)</f>
        <v>theater</v>
      </c>
      <c r="R2273" t="str">
        <f>RIGHT(N2273,LEN(N2273)-SEARCH("/",N2273,1))</f>
        <v>plays</v>
      </c>
      <c r="S2273" s="14">
        <f>INT((((J2273/60)/60)/24)+DATE(1970,1,1))</f>
        <v>41869</v>
      </c>
      <c r="T2273" s="14">
        <f>INT((((I2273/60)/60)/24)+DATE(1970,1,1))</f>
        <v>41899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9">
        <f>+E2274/D2274*100</f>
        <v>3.8206896551724134</v>
      </c>
      <c r="P2274" s="11">
        <f>AVERAGE(E2274/L2274)</f>
        <v>65.17647058823529</v>
      </c>
      <c r="Q2274" t="str">
        <f>LEFT(N2274,SEARCH("/",N2274,1)-1)</f>
        <v>technology</v>
      </c>
      <c r="R2274" t="str">
        <f>RIGHT(N2274,LEN(N2274)-SEARCH("/",N2274,1))</f>
        <v>wearables</v>
      </c>
      <c r="S2274" s="14">
        <f>INT((((J2274/60)/60)/24)+DATE(1970,1,1))</f>
        <v>42481</v>
      </c>
      <c r="T2274" s="14">
        <f>INT((((I2274/60)/60)/24)+DATE(1970,1,1))</f>
        <v>42511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9">
        <f>+E2275/D2275*100</f>
        <v>110.60000000000001</v>
      </c>
      <c r="P2275" s="11">
        <f>AVERAGE(E2275/L2275)</f>
        <v>73.733333333333334</v>
      </c>
      <c r="Q2275" t="str">
        <f>LEFT(N2275,SEARCH("/",N2275,1)-1)</f>
        <v>film &amp; video</v>
      </c>
      <c r="R2275" t="str">
        <f>RIGHT(N2275,LEN(N2275)-SEARCH("/",N2275,1))</f>
        <v>shorts</v>
      </c>
      <c r="S2275" s="14">
        <f>INT((((J2275/60)/60)/24)+DATE(1970,1,1))</f>
        <v>41065</v>
      </c>
      <c r="T2275" s="14">
        <f>INT((((I2275/60)/60)/24)+DATE(1970,1,1))</f>
        <v>41093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9">
        <f>+E2276/D2276*100</f>
        <v>221</v>
      </c>
      <c r="P2276" s="11">
        <f>AVERAGE(E2276/L2276)</f>
        <v>61.388888888888886</v>
      </c>
      <c r="Q2276" t="str">
        <f>LEFT(N2276,SEARCH("/",N2276,1)-1)</f>
        <v>theater</v>
      </c>
      <c r="R2276" t="str">
        <f>RIGHT(N2276,LEN(N2276)-SEARCH("/",N2276,1))</f>
        <v>plays</v>
      </c>
      <c r="S2276" s="14">
        <f>INT((((J2276/60)/60)/24)+DATE(1970,1,1))</f>
        <v>42107</v>
      </c>
      <c r="T2276" s="14">
        <f>INT((((I2276/60)/60)/24)+DATE(1970,1,1))</f>
        <v>42137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9">
        <f>+E2277/D2277*100</f>
        <v>15.742857142857142</v>
      </c>
      <c r="P2277" s="11">
        <f>AVERAGE(E2277/L2277)</f>
        <v>91.833333333333329</v>
      </c>
      <c r="Q2277" t="str">
        <f>LEFT(N2277,SEARCH("/",N2277,1)-1)</f>
        <v>theater</v>
      </c>
      <c r="R2277" t="str">
        <f>RIGHT(N2277,LEN(N2277)-SEARCH("/",N2277,1))</f>
        <v>plays</v>
      </c>
      <c r="S2277" s="14">
        <f>INT((((J2277/60)/60)/24)+DATE(1970,1,1))</f>
        <v>42538</v>
      </c>
      <c r="T2277" s="14">
        <f>INT((((I2277/60)/60)/24)+DATE(1970,1,1))</f>
        <v>42568</v>
      </c>
    </row>
    <row r="2278" spans="1:20" ht="45" x14ac:dyDescent="0.25">
      <c r="A2278">
        <v>3598</v>
      </c>
      <c r="B2278" s="3" t="s">
        <v>3597</v>
      </c>
      <c r="C2278" s="3" t="s">
        <v>7708</v>
      </c>
      <c r="D2278" s="6">
        <v>1000</v>
      </c>
      <c r="E2278" s="6">
        <v>1101</v>
      </c>
      <c r="F2278" t="s">
        <v>8219</v>
      </c>
      <c r="G2278" t="s">
        <v>8224</v>
      </c>
      <c r="H2278" t="s">
        <v>8246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8271</v>
      </c>
      <c r="O2278" s="9">
        <f>+E2278/D2278*100</f>
        <v>110.1</v>
      </c>
      <c r="P2278" s="11">
        <f>AVERAGE(E2278/L2278)</f>
        <v>40.777777777777779</v>
      </c>
      <c r="Q2278" t="str">
        <f>LEFT(N2278,SEARCH("/",N2278,1)-1)</f>
        <v>theater</v>
      </c>
      <c r="R2278" t="str">
        <f>RIGHT(N2278,LEN(N2278)-SEARCH("/",N2278,1))</f>
        <v>plays</v>
      </c>
      <c r="S2278" s="14">
        <f>INT((((J2278/60)/60)/24)+DATE(1970,1,1))</f>
        <v>41866</v>
      </c>
      <c r="T2278" s="14">
        <f>INT((((I2278/60)/60)/24)+DATE(1970,1,1))</f>
        <v>41885</v>
      </c>
    </row>
    <row r="2279" spans="1:20" ht="45" x14ac:dyDescent="0.25">
      <c r="A2279">
        <v>2359</v>
      </c>
      <c r="B2279" s="3" t="s">
        <v>2360</v>
      </c>
      <c r="C2279" s="3" t="s">
        <v>6469</v>
      </c>
      <c r="D2279" s="6">
        <v>7500</v>
      </c>
      <c r="E2279" s="6">
        <v>1101</v>
      </c>
      <c r="F2279" t="s">
        <v>8220</v>
      </c>
      <c r="G2279" t="s">
        <v>8224</v>
      </c>
      <c r="H2279" t="s">
        <v>8246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8272</v>
      </c>
      <c r="O2279" s="9">
        <f>+E2279/D2279*100</f>
        <v>14.680000000000001</v>
      </c>
      <c r="P2279" s="11">
        <f>AVERAGE(E2279/L2279)</f>
        <v>367</v>
      </c>
      <c r="Q2279" t="str">
        <f>LEFT(N2279,SEARCH("/",N2279,1)-1)</f>
        <v>technology</v>
      </c>
      <c r="R2279" t="str">
        <f>RIGHT(N2279,LEN(N2279)-SEARCH("/",N2279,1))</f>
        <v>web</v>
      </c>
      <c r="S2279" s="14">
        <f>INT((((J2279/60)/60)/24)+DATE(1970,1,1))</f>
        <v>42159</v>
      </c>
      <c r="T2279" s="14">
        <f>INT((((I2279/60)/60)/24)+DATE(1970,1,1))</f>
        <v>42219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8300</v>
      </c>
      <c r="O2280" s="9">
        <f>+E2280/D2280*100</f>
        <v>110.00000000000001</v>
      </c>
      <c r="P2280" s="11">
        <f>AVERAGE(E2280/L2280)</f>
        <v>100</v>
      </c>
      <c r="Q2280" t="str">
        <f>LEFT(N2280,SEARCH("/",N2280,1)-1)</f>
        <v>music</v>
      </c>
      <c r="R2280" t="str">
        <f>RIGHT(N2280,LEN(N2280)-SEARCH("/",N2280,1))</f>
        <v>classical music</v>
      </c>
      <c r="S2280" s="14">
        <f>INT((((J2280/60)/60)/24)+DATE(1970,1,1))</f>
        <v>40696</v>
      </c>
      <c r="T2280" s="14">
        <f>INT((((I2280/60)/60)/24)+DATE(1970,1,1))</f>
        <v>40756</v>
      </c>
    </row>
    <row r="2281" spans="1:20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6">
        <v>1100</v>
      </c>
      <c r="F2281" t="s">
        <v>8219</v>
      </c>
      <c r="G2281" t="s">
        <v>8224</v>
      </c>
      <c r="H2281" t="s">
        <v>8246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8305</v>
      </c>
      <c r="O2281" s="9">
        <f>+E2281/D2281*100</f>
        <v>100</v>
      </c>
      <c r="P2281" s="11">
        <f>AVERAGE(E2281/L2281)</f>
        <v>73.333333333333329</v>
      </c>
      <c r="Q2281" t="str">
        <f>LEFT(N2281,SEARCH("/",N2281,1)-1)</f>
        <v>theater</v>
      </c>
      <c r="R2281" t="str">
        <f>RIGHT(N2281,LEN(N2281)-SEARCH("/",N2281,1))</f>
        <v>musical</v>
      </c>
      <c r="S2281" s="14">
        <f>INT((((J2281/60)/60)/24)+DATE(1970,1,1))</f>
        <v>42445</v>
      </c>
      <c r="T2281" s="14">
        <f>INT((((I2281/60)/60)/24)+DATE(1970,1,1))</f>
        <v>42475</v>
      </c>
    </row>
    <row r="2282" spans="1:20" ht="60" x14ac:dyDescent="0.25">
      <c r="A2282">
        <v>2678</v>
      </c>
      <c r="B2282" s="3" t="s">
        <v>2678</v>
      </c>
      <c r="C2282" s="3" t="s">
        <v>6788</v>
      </c>
      <c r="D2282" s="6">
        <v>8000000</v>
      </c>
      <c r="E2282" s="6">
        <v>1100</v>
      </c>
      <c r="F2282" t="s">
        <v>8221</v>
      </c>
      <c r="G2282" t="s">
        <v>8227</v>
      </c>
      <c r="H2282" t="s">
        <v>8249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8302</v>
      </c>
      <c r="O2282" s="9">
        <f>+E2282/D2282*100</f>
        <v>1.375E-2</v>
      </c>
      <c r="P2282" s="11">
        <f>AVERAGE(E2282/L2282)</f>
        <v>550</v>
      </c>
      <c r="Q2282" t="str">
        <f>LEFT(N2282,SEARCH("/",N2282,1)-1)</f>
        <v>technology</v>
      </c>
      <c r="R2282" t="str">
        <f>RIGHT(N2282,LEN(N2282)-SEARCH("/",N2282,1))</f>
        <v>makerspaces</v>
      </c>
      <c r="S2282" s="14">
        <f>INT((((J2282/60)/60)/24)+DATE(1970,1,1))</f>
        <v>42241</v>
      </c>
      <c r="T2282" s="14">
        <f>INT((((I2282/60)/60)/24)+DATE(1970,1,1))</f>
        <v>42271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9">
        <f>+E2283/D2283*100</f>
        <v>21.94</v>
      </c>
      <c r="P2283" s="11">
        <f>AVERAGE(E2283/L2283)</f>
        <v>47.695652173913047</v>
      </c>
      <c r="Q2283" t="str">
        <f>LEFT(N2283,SEARCH("/",N2283,1)-1)</f>
        <v>theater</v>
      </c>
      <c r="R2283" t="str">
        <f>RIGHT(N2283,LEN(N2283)-SEARCH("/",N2283,1))</f>
        <v>plays</v>
      </c>
      <c r="S2283" s="14">
        <f>INT((((J2283/60)/60)/24)+DATE(1970,1,1))</f>
        <v>41740</v>
      </c>
      <c r="T2283" s="14">
        <f>INT((((I2283/60)/60)/24)+DATE(1970,1,1))</f>
        <v>41770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9">
        <f>+E2284/D2284*100</f>
        <v>2.1919999999999997</v>
      </c>
      <c r="P2284" s="11">
        <f>AVERAGE(E2284/L2284)</f>
        <v>18.896551724137932</v>
      </c>
      <c r="Q2284" t="str">
        <f>LEFT(N2284,SEARCH("/",N2284,1)-1)</f>
        <v>theater</v>
      </c>
      <c r="R2284" t="str">
        <f>RIGHT(N2284,LEN(N2284)-SEARCH("/",N2284,1))</f>
        <v>spaces</v>
      </c>
      <c r="S2284" s="14">
        <f>INT((((J2284/60)/60)/24)+DATE(1970,1,1))</f>
        <v>41872</v>
      </c>
      <c r="T2284" s="14">
        <f>INT((((I2284/60)/60)/24)+DATE(1970,1,1))</f>
        <v>41917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9">
        <f>+E2285/D2285*100</f>
        <v>109.1</v>
      </c>
      <c r="P2285" s="11">
        <f>AVERAGE(E2285/L2285)</f>
        <v>43.64</v>
      </c>
      <c r="Q2285" t="str">
        <f>LEFT(N2285,SEARCH("/",N2285,1)-1)</f>
        <v>publishing</v>
      </c>
      <c r="R2285" t="str">
        <f>RIGHT(N2285,LEN(N2285)-SEARCH("/",N2285,1))</f>
        <v>nonfiction</v>
      </c>
      <c r="S2285" s="14">
        <f>INT((((J2285/60)/60)/24)+DATE(1970,1,1))</f>
        <v>41464</v>
      </c>
      <c r="T2285" s="14">
        <f>INT((((I2285/60)/60)/24)+DATE(1970,1,1))</f>
        <v>41524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9">
        <f>+E2286/D2286*100</f>
        <v>218.00000000000003</v>
      </c>
      <c r="P2286" s="11">
        <f>AVERAGE(E2286/L2286)</f>
        <v>54.5</v>
      </c>
      <c r="Q2286" t="str">
        <f>LEFT(N2286,SEARCH("/",N2286,1)-1)</f>
        <v>theater</v>
      </c>
      <c r="R2286" t="str">
        <f>RIGHT(N2286,LEN(N2286)-SEARCH("/",N2286,1))</f>
        <v>plays</v>
      </c>
      <c r="S2286" s="14">
        <f>INT((((J2286/60)/60)/24)+DATE(1970,1,1))</f>
        <v>42056</v>
      </c>
      <c r="T2286" s="14">
        <f>INT((((I2286/60)/60)/24)+DATE(1970,1,1))</f>
        <v>42070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9">
        <f>+E2287/D2287*100</f>
        <v>108.80000000000001</v>
      </c>
      <c r="P2287" s="11">
        <f>AVERAGE(E2287/L2287)</f>
        <v>26.536585365853657</v>
      </c>
      <c r="Q2287" t="str">
        <f>LEFT(N2287,SEARCH("/",N2287,1)-1)</f>
        <v>theater</v>
      </c>
      <c r="R2287" t="str">
        <f>RIGHT(N2287,LEN(N2287)-SEARCH("/",N2287,1))</f>
        <v>plays</v>
      </c>
      <c r="S2287" s="14">
        <f>INT((((J2287/60)/60)/24)+DATE(1970,1,1))</f>
        <v>42135</v>
      </c>
      <c r="T2287" s="14">
        <f>INT((((I2287/60)/60)/24)+DATE(1970,1,1))</f>
        <v>42165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9">
        <f>+E2288/D2288*100</f>
        <v>108.25</v>
      </c>
      <c r="P2288" s="11">
        <f>AVERAGE(E2288/L2288)</f>
        <v>30.928571428571427</v>
      </c>
      <c r="Q2288" t="str">
        <f>LEFT(N2288,SEARCH("/",N2288,1)-1)</f>
        <v>theater</v>
      </c>
      <c r="R2288" t="str">
        <f>RIGHT(N2288,LEN(N2288)-SEARCH("/",N2288,1))</f>
        <v>plays</v>
      </c>
      <c r="S2288" s="14">
        <f>INT((((J2288/60)/60)/24)+DATE(1970,1,1))</f>
        <v>41785</v>
      </c>
      <c r="T2288" s="14">
        <f>INT((((I2288/60)/60)/24)+DATE(1970,1,1))</f>
        <v>41815</v>
      </c>
    </row>
    <row r="2289" spans="1:20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6">
        <v>1082</v>
      </c>
      <c r="F2289" t="s">
        <v>8219</v>
      </c>
      <c r="G2289" t="s">
        <v>8225</v>
      </c>
      <c r="H2289" t="s">
        <v>8247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8271</v>
      </c>
      <c r="O2289" s="9">
        <f>+E2289/D2289*100</f>
        <v>108.2</v>
      </c>
      <c r="P2289" s="11">
        <f>AVERAGE(E2289/L2289)</f>
        <v>43.28</v>
      </c>
      <c r="Q2289" t="str">
        <f>LEFT(N2289,SEARCH("/",N2289,1)-1)</f>
        <v>theater</v>
      </c>
      <c r="R2289" t="str">
        <f>RIGHT(N2289,LEN(N2289)-SEARCH("/",N2289,1))</f>
        <v>plays</v>
      </c>
      <c r="S2289" s="14">
        <f>INT((((J2289/60)/60)/24)+DATE(1970,1,1))</f>
        <v>42016</v>
      </c>
      <c r="T2289" s="14">
        <f>INT((((I2289/60)/60)/24)+DATE(1970,1,1))</f>
        <v>42040</v>
      </c>
    </row>
    <row r="2290" spans="1:20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6">
        <v>1082</v>
      </c>
      <c r="F2290" t="s">
        <v>8219</v>
      </c>
      <c r="G2290" t="s">
        <v>8224</v>
      </c>
      <c r="H2290" t="s">
        <v>8246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8276</v>
      </c>
      <c r="O2290" s="9">
        <f>+E2290/D2290*100</f>
        <v>166.46153846153845</v>
      </c>
      <c r="P2290" s="11">
        <f>AVERAGE(E2290/L2290)</f>
        <v>31.823529411764707</v>
      </c>
      <c r="Q2290" t="str">
        <f>LEFT(N2290,SEARCH("/",N2290,1)-1)</f>
        <v>music</v>
      </c>
      <c r="R2290" t="str">
        <f>RIGHT(N2290,LEN(N2290)-SEARCH("/",N2290,1))</f>
        <v>rock</v>
      </c>
      <c r="S2290" s="14">
        <f>INT((((J2290/60)/60)/24)+DATE(1970,1,1))</f>
        <v>41547</v>
      </c>
      <c r="T2290" s="14">
        <f>INT((((I2290/60)/60)/24)+DATE(1970,1,1))</f>
        <v>41576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9">
        <f>+E2291/D2291*100</f>
        <v>2.7025000000000001</v>
      </c>
      <c r="P2291" s="11">
        <f>AVERAGE(E2291/L2291)</f>
        <v>49.136363636363633</v>
      </c>
      <c r="Q2291" t="str">
        <f>LEFT(N2291,SEARCH("/",N2291,1)-1)</f>
        <v>photography</v>
      </c>
      <c r="R2291" t="str">
        <f>RIGHT(N2291,LEN(N2291)-SEARCH("/",N2291,1))</f>
        <v>photobooks</v>
      </c>
      <c r="S2291" s="14">
        <f>INT((((J2291/60)/60)/24)+DATE(1970,1,1))</f>
        <v>41987</v>
      </c>
      <c r="T2291" s="14">
        <f>INT((((I2291/60)/60)/24)+DATE(1970,1,1))</f>
        <v>42017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8292</v>
      </c>
      <c r="O2292" s="9">
        <f>+E2292/D2292*100</f>
        <v>108</v>
      </c>
      <c r="P2292" s="11">
        <f>AVERAGE(E2292/L2292)</f>
        <v>33.75</v>
      </c>
      <c r="Q2292" t="str">
        <f>LEFT(N2292,SEARCH("/",N2292,1)-1)</f>
        <v>music</v>
      </c>
      <c r="R2292" t="str">
        <f>RIGHT(N2292,LEN(N2292)-SEARCH("/",N2292,1))</f>
        <v>pop</v>
      </c>
      <c r="S2292" s="14">
        <f>INT((((J2292/60)/60)/24)+DATE(1970,1,1))</f>
        <v>42006</v>
      </c>
      <c r="T2292" s="14">
        <f>INT((((I2292/60)/60)/24)+DATE(1970,1,1))</f>
        <v>42036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8303</v>
      </c>
      <c r="O2293" s="9">
        <f>+E2293/D2293*100</f>
        <v>180</v>
      </c>
      <c r="P2293" s="11">
        <f>AVERAGE(E2293/L2293)</f>
        <v>54</v>
      </c>
      <c r="Q2293" t="str">
        <f>LEFT(N2293,SEARCH("/",N2293,1)-1)</f>
        <v>theater</v>
      </c>
      <c r="R2293" t="str">
        <f>RIGHT(N2293,LEN(N2293)-SEARCH("/",N2293,1))</f>
        <v>spaces</v>
      </c>
      <c r="S2293" s="14">
        <f>INT((((J2293/60)/60)/24)+DATE(1970,1,1))</f>
        <v>42098</v>
      </c>
      <c r="T2293" s="14">
        <f>INT((((I2293/60)/60)/24)+DATE(1970,1,1))</f>
        <v>42119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9">
        <f>+E2294/D2294*100</f>
        <v>107.80000000000001</v>
      </c>
      <c r="P2294" s="11">
        <f>AVERAGE(E2294/L2294)</f>
        <v>77</v>
      </c>
      <c r="Q2294" t="str">
        <f>LEFT(N2294,SEARCH("/",N2294,1)-1)</f>
        <v>theater</v>
      </c>
      <c r="R2294" t="str">
        <f>RIGHT(N2294,LEN(N2294)-SEARCH("/",N2294,1))</f>
        <v>plays</v>
      </c>
      <c r="S2294" s="14">
        <f>INT((((J2294/60)/60)/24)+DATE(1970,1,1))</f>
        <v>42402</v>
      </c>
      <c r="T2294" s="14">
        <f>INT((((I2294/60)/60)/24)+DATE(1970,1,1))</f>
        <v>42447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9">
        <f>+E2295/D2295*100</f>
        <v>214.6</v>
      </c>
      <c r="P2295" s="11">
        <f>AVERAGE(E2295/L2295)</f>
        <v>35.766666666666666</v>
      </c>
      <c r="Q2295" t="str">
        <f>LEFT(N2295,SEARCH("/",N2295,1)-1)</f>
        <v>theater</v>
      </c>
      <c r="R2295" t="str">
        <f>RIGHT(N2295,LEN(N2295)-SEARCH("/",N2295,1))</f>
        <v>plays</v>
      </c>
      <c r="S2295" s="14">
        <f>INT((((J2295/60)/60)/24)+DATE(1970,1,1))</f>
        <v>41841</v>
      </c>
      <c r="T2295" s="14">
        <f>INT((((I2295/60)/60)/24)+DATE(1970,1,1))</f>
        <v>41882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9">
        <f>+E2296/D2296*100</f>
        <v>4.2880000000000003</v>
      </c>
      <c r="P2296" s="11">
        <f>AVERAGE(E2296/L2296)</f>
        <v>82.461538461538467</v>
      </c>
      <c r="Q2296" t="str">
        <f>LEFT(N2296,SEARCH("/",N2296,1)-1)</f>
        <v>theater</v>
      </c>
      <c r="R2296" t="str">
        <f>RIGHT(N2296,LEN(N2296)-SEARCH("/",N2296,1))</f>
        <v>spaces</v>
      </c>
      <c r="S2296" s="14">
        <f>INT((((J2296/60)/60)/24)+DATE(1970,1,1))</f>
        <v>42649</v>
      </c>
      <c r="T2296" s="14">
        <f>INT((((I2296/60)/60)/24)+DATE(1970,1,1))</f>
        <v>42698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9">
        <f>+E2297/D2297*100</f>
        <v>222.70833333333334</v>
      </c>
      <c r="P2297" s="11">
        <f>AVERAGE(E2297/L2297)</f>
        <v>21.38</v>
      </c>
      <c r="Q2297" t="str">
        <f>LEFT(N2297,SEARCH("/",N2297,1)-1)</f>
        <v>games</v>
      </c>
      <c r="R2297" t="str">
        <f>RIGHT(N2297,LEN(N2297)-SEARCH("/",N2297,1))</f>
        <v>tabletop games</v>
      </c>
      <c r="S2297" s="14">
        <f>INT((((J2297/60)/60)/24)+DATE(1970,1,1))</f>
        <v>42682</v>
      </c>
      <c r="T2297" s="14">
        <f>INT((((I2297/60)/60)/24)+DATE(1970,1,1))</f>
        <v>42696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9">
        <f>+E2298/D2298*100</f>
        <v>106.67999999999999</v>
      </c>
      <c r="P2298" s="11">
        <f>AVERAGE(E2298/L2298)</f>
        <v>53.339999999999996</v>
      </c>
      <c r="Q2298" t="str">
        <f>LEFT(N2298,SEARCH("/",N2298,1)-1)</f>
        <v>theater</v>
      </c>
      <c r="R2298" t="str">
        <f>RIGHT(N2298,LEN(N2298)-SEARCH("/",N2298,1))</f>
        <v>plays</v>
      </c>
      <c r="S2298" s="14">
        <f>INT((((J2298/60)/60)/24)+DATE(1970,1,1))</f>
        <v>42475</v>
      </c>
      <c r="T2298" s="14">
        <f>INT((((I2298/60)/60)/24)+DATE(1970,1,1))</f>
        <v>42505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8300</v>
      </c>
      <c r="O2299" s="9">
        <f>+E2299/D2299*100</f>
        <v>118.44444444444444</v>
      </c>
      <c r="P2299" s="11">
        <f>AVERAGE(E2299/L2299)</f>
        <v>29.611111111111111</v>
      </c>
      <c r="Q2299" t="str">
        <f>LEFT(N2299,SEARCH("/",N2299,1)-1)</f>
        <v>music</v>
      </c>
      <c r="R2299" t="str">
        <f>RIGHT(N2299,LEN(N2299)-SEARCH("/",N2299,1))</f>
        <v>classical music</v>
      </c>
      <c r="S2299" s="14">
        <f>INT((((J2299/60)/60)/24)+DATE(1970,1,1))</f>
        <v>41744</v>
      </c>
      <c r="T2299" s="14">
        <f>INT((((I2299/60)/60)/24)+DATE(1970,1,1))</f>
        <v>41774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8303</v>
      </c>
      <c r="O2300" s="9">
        <f>+E2300/D2300*100</f>
        <v>213.20000000000002</v>
      </c>
      <c r="P2300" s="11">
        <f>AVERAGE(E2300/L2300)</f>
        <v>33.3125</v>
      </c>
      <c r="Q2300" t="str">
        <f>LEFT(N2300,SEARCH("/",N2300,1)-1)</f>
        <v>theater</v>
      </c>
      <c r="R2300" t="str">
        <f>RIGHT(N2300,LEN(N2300)-SEARCH("/",N2300,1))</f>
        <v>spaces</v>
      </c>
      <c r="S2300" s="14">
        <f>INT((((J2300/60)/60)/24)+DATE(1970,1,1))</f>
        <v>40378</v>
      </c>
      <c r="T2300" s="14">
        <f>INT((((I2300/60)/60)/24)+DATE(1970,1,1))</f>
        <v>40453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9">
        <f>+E2301/D2301*100</f>
        <v>133.15375</v>
      </c>
      <c r="P2301" s="11">
        <f>AVERAGE(E2301/L2301)</f>
        <v>42.609200000000001</v>
      </c>
      <c r="Q2301" t="str">
        <f>LEFT(N2301,SEARCH("/",N2301,1)-1)</f>
        <v>music</v>
      </c>
      <c r="R2301" t="str">
        <f>RIGHT(N2301,LEN(N2301)-SEARCH("/",N2301,1))</f>
        <v>rock</v>
      </c>
      <c r="S2301" s="14">
        <f>INT((((J2301/60)/60)/24)+DATE(1970,1,1))</f>
        <v>41403</v>
      </c>
      <c r="T2301" s="14">
        <f>INT((((I2301/60)/60)/24)+DATE(1970,1,1))</f>
        <v>41433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9">
        <f>+E2302/D2302*100</f>
        <v>21.3</v>
      </c>
      <c r="P2302" s="11">
        <f>AVERAGE(E2302/L2302)</f>
        <v>56.05263157894737</v>
      </c>
      <c r="Q2302" t="str">
        <f>LEFT(N2302,SEARCH("/",N2302,1)-1)</f>
        <v>theater</v>
      </c>
      <c r="R2302" t="str">
        <f>RIGHT(N2302,LEN(N2302)-SEARCH("/",N2302,1))</f>
        <v>plays</v>
      </c>
      <c r="S2302" s="14">
        <f>INT((((J2302/60)/60)/24)+DATE(1970,1,1))</f>
        <v>41766</v>
      </c>
      <c r="T2302" s="14">
        <f>INT((((I2302/60)/60)/24)+DATE(1970,1,1))</f>
        <v>41791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9">
        <f>+E2303/D2303*100</f>
        <v>106.4</v>
      </c>
      <c r="P2303" s="11">
        <f>AVERAGE(E2303/L2303)</f>
        <v>40.92307692307692</v>
      </c>
      <c r="Q2303" t="str">
        <f>LEFT(N2303,SEARCH("/",N2303,1)-1)</f>
        <v>theater</v>
      </c>
      <c r="R2303" t="str">
        <f>RIGHT(N2303,LEN(N2303)-SEARCH("/",N2303,1))</f>
        <v>plays</v>
      </c>
      <c r="S2303" s="14">
        <f>INT((((J2303/60)/60)/24)+DATE(1970,1,1))</f>
        <v>42184</v>
      </c>
      <c r="T2303" s="14">
        <f>INT((((I2303/60)/60)/24)+DATE(1970,1,1))</f>
        <v>42202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9">
        <f>+E2304/D2304*100</f>
        <v>106.3</v>
      </c>
      <c r="P2304" s="11">
        <f>AVERAGE(E2304/L2304)</f>
        <v>25.30952380952381</v>
      </c>
      <c r="Q2304" t="str">
        <f>LEFT(N2304,SEARCH("/",N2304,1)-1)</f>
        <v>theater</v>
      </c>
      <c r="R2304" t="str">
        <f>RIGHT(N2304,LEN(N2304)-SEARCH("/",N2304,1))</f>
        <v>plays</v>
      </c>
      <c r="S2304" s="14">
        <f>INT((((J2304/60)/60)/24)+DATE(1970,1,1))</f>
        <v>42419</v>
      </c>
      <c r="T2304" s="14">
        <f>INT((((I2304/60)/60)/24)+DATE(1970,1,1))</f>
        <v>42436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s="9">
        <f>+E2305/D2305*100</f>
        <v>7.0666666666666673</v>
      </c>
      <c r="P2305" s="11">
        <f>AVERAGE(E2305/L2305)</f>
        <v>58.888888888888886</v>
      </c>
      <c r="Q2305" t="str">
        <f>LEFT(N2305,SEARCH("/",N2305,1)-1)</f>
        <v>music</v>
      </c>
      <c r="R2305" t="str">
        <f>RIGHT(N2305,LEN(N2305)-SEARCH("/",N2305,1))</f>
        <v>world music</v>
      </c>
      <c r="S2305" s="14">
        <f>INT((((J2305/60)/60)/24)+DATE(1970,1,1))</f>
        <v>41736</v>
      </c>
      <c r="T2305" s="14">
        <f>INT((((I2305/60)/60)/24)+DATE(1970,1,1))</f>
        <v>41796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8271</v>
      </c>
      <c r="O2306" s="9">
        <f>+E2306/D2306*100</f>
        <v>17.666666666666668</v>
      </c>
      <c r="P2306" s="11">
        <f>AVERAGE(E2306/L2306)</f>
        <v>81.538461538461533</v>
      </c>
      <c r="Q2306" t="str">
        <f>LEFT(N2306,SEARCH("/",N2306,1)-1)</f>
        <v>theater</v>
      </c>
      <c r="R2306" t="str">
        <f>RIGHT(N2306,LEN(N2306)-SEARCH("/",N2306,1))</f>
        <v>plays</v>
      </c>
      <c r="S2306" s="14">
        <f>INT((((J2306/60)/60)/24)+DATE(1970,1,1))</f>
        <v>41833</v>
      </c>
      <c r="T2306" s="14">
        <f>INT((((I2306/60)/60)/24)+DATE(1970,1,1))</f>
        <v>41863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9">
        <f>+E2307/D2307*100</f>
        <v>50.38095238095238</v>
      </c>
      <c r="P2307" s="11">
        <f>AVERAGE(E2307/L2307)</f>
        <v>117.55555555555556</v>
      </c>
      <c r="Q2307" t="str">
        <f>LEFT(N2307,SEARCH("/",N2307,1)-1)</f>
        <v>technology</v>
      </c>
      <c r="R2307" t="str">
        <f>RIGHT(N2307,LEN(N2307)-SEARCH("/",N2307,1))</f>
        <v>makerspaces</v>
      </c>
      <c r="S2307" s="14">
        <f>INT((((J2307/60)/60)/24)+DATE(1970,1,1))</f>
        <v>42482</v>
      </c>
      <c r="T2307" s="14">
        <f>INT((((I2307/60)/60)/24)+DATE(1970,1,1))</f>
        <v>42512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9">
        <f>+E2308/D2308*100</f>
        <v>105.60000000000001</v>
      </c>
      <c r="P2308" s="11">
        <f>AVERAGE(E2308/L2308)</f>
        <v>52.8</v>
      </c>
      <c r="Q2308" t="str">
        <f>LEFT(N2308,SEARCH("/",N2308,1)-1)</f>
        <v>music</v>
      </c>
      <c r="R2308" t="str">
        <f>RIGHT(N2308,LEN(N2308)-SEARCH("/",N2308,1))</f>
        <v>indie rock</v>
      </c>
      <c r="S2308" s="14">
        <f>INT((((J2308/60)/60)/24)+DATE(1970,1,1))</f>
        <v>42017</v>
      </c>
      <c r="T2308" s="14">
        <f>INT((((I2308/60)/60)/24)+DATE(1970,1,1))</f>
        <v>42031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9">
        <f>+E2309/D2309*100</f>
        <v>131.87625</v>
      </c>
      <c r="P2309" s="11">
        <f>AVERAGE(E2309/L2309)</f>
        <v>39.074444444444445</v>
      </c>
      <c r="Q2309" t="str">
        <f>LEFT(N2309,SEARCH("/",N2309,1)-1)</f>
        <v>technology</v>
      </c>
      <c r="R2309" t="str">
        <f>RIGHT(N2309,LEN(N2309)-SEARCH("/",N2309,1))</f>
        <v>wearables</v>
      </c>
      <c r="S2309" s="14">
        <f>INT((((J2309/60)/60)/24)+DATE(1970,1,1))</f>
        <v>41832</v>
      </c>
      <c r="T2309" s="14">
        <f>INT((((I2309/60)/60)/24)+DATE(1970,1,1))</f>
        <v>41862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9">
        <f>+E2310/D2310*100</f>
        <v>211</v>
      </c>
      <c r="P2310" s="11">
        <f>AVERAGE(E2310/L2310)</f>
        <v>58.611111111111114</v>
      </c>
      <c r="Q2310" t="str">
        <f>LEFT(N2310,SEARCH("/",N2310,1)-1)</f>
        <v>theater</v>
      </c>
      <c r="R2310" t="str">
        <f>RIGHT(N2310,LEN(N2310)-SEARCH("/",N2310,1))</f>
        <v>plays</v>
      </c>
      <c r="S2310" s="14">
        <f>INT((((J2310/60)/60)/24)+DATE(1970,1,1))</f>
        <v>41808</v>
      </c>
      <c r="T2310" s="14">
        <f>INT((((I2310/60)/60)/24)+DATE(1970,1,1))</f>
        <v>41838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9">
        <f>+E2311/D2311*100</f>
        <v>350.16666666666663</v>
      </c>
      <c r="P2311" s="11">
        <f>AVERAGE(E2311/L2311)</f>
        <v>75.035714285714292</v>
      </c>
      <c r="Q2311" t="str">
        <f>LEFT(N2311,SEARCH("/",N2311,1)-1)</f>
        <v>music</v>
      </c>
      <c r="R2311" t="str">
        <f>RIGHT(N2311,LEN(N2311)-SEARCH("/",N2311,1))</f>
        <v>rock</v>
      </c>
      <c r="S2311" s="14">
        <f>INT((((J2311/60)/60)/24)+DATE(1970,1,1))</f>
        <v>40565</v>
      </c>
      <c r="T2311" s="14">
        <f>INT((((I2311/60)/60)/24)+DATE(1970,1,1))</f>
        <v>40580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t="s">
        <v>8219</v>
      </c>
      <c r="G2312" t="s">
        <v>8224</v>
      </c>
      <c r="H2312" t="s">
        <v>8246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8276</v>
      </c>
      <c r="O2312" s="9">
        <f>+E2312/D2312*100</f>
        <v>105</v>
      </c>
      <c r="P2312" s="11">
        <f>AVERAGE(E2312/L2312)</f>
        <v>38.888888888888886</v>
      </c>
      <c r="Q2312" t="str">
        <f>LEFT(N2312,SEARCH("/",N2312,1)-1)</f>
        <v>music</v>
      </c>
      <c r="R2312" t="str">
        <f>RIGHT(N2312,LEN(N2312)-SEARCH("/",N2312,1))</f>
        <v>rock</v>
      </c>
      <c r="S2312" s="14">
        <f>INT((((J2312/60)/60)/24)+DATE(1970,1,1))</f>
        <v>41288</v>
      </c>
      <c r="T2312" s="14">
        <f>INT((((I2312/60)/60)/24)+DATE(1970,1,1))</f>
        <v>41333</v>
      </c>
    </row>
    <row r="2313" spans="1:20" ht="60" x14ac:dyDescent="0.25">
      <c r="A2313">
        <v>1833</v>
      </c>
      <c r="B2313" s="3" t="s">
        <v>1834</v>
      </c>
      <c r="C2313" s="3" t="s">
        <v>5943</v>
      </c>
      <c r="D2313" s="6">
        <v>400</v>
      </c>
      <c r="E2313" s="6">
        <v>1050</v>
      </c>
      <c r="F2313" t="s">
        <v>8219</v>
      </c>
      <c r="G2313" t="s">
        <v>8224</v>
      </c>
      <c r="H2313" t="s">
        <v>8246</v>
      </c>
      <c r="I2313">
        <v>1362211140</v>
      </c>
      <c r="J2313">
        <v>1359421403</v>
      </c>
      <c r="K2313" t="b">
        <v>0</v>
      </c>
      <c r="L2313">
        <v>25</v>
      </c>
      <c r="M2313" t="b">
        <v>1</v>
      </c>
      <c r="N2313" t="s">
        <v>8276</v>
      </c>
      <c r="O2313" s="9">
        <f>+E2313/D2313*100</f>
        <v>262.5</v>
      </c>
      <c r="P2313" s="11">
        <f>AVERAGE(E2313/L2313)</f>
        <v>42</v>
      </c>
      <c r="Q2313" t="str">
        <f>LEFT(N2313,SEARCH("/",N2313,1)-1)</f>
        <v>music</v>
      </c>
      <c r="R2313" t="str">
        <f>RIGHT(N2313,LEN(N2313)-SEARCH("/",N2313,1))</f>
        <v>rock</v>
      </c>
      <c r="S2313" s="14">
        <f>INT((((J2313/60)/60)/24)+DATE(1970,1,1))</f>
        <v>41303</v>
      </c>
      <c r="T2313" s="14">
        <f>INT((((I2313/60)/60)/24)+DATE(1970,1,1))</f>
        <v>41335</v>
      </c>
    </row>
    <row r="2314" spans="1:20" ht="60" x14ac:dyDescent="0.25">
      <c r="A2314">
        <v>1711</v>
      </c>
      <c r="B2314" s="3" t="s">
        <v>1712</v>
      </c>
      <c r="C2314" s="3" t="s">
        <v>5821</v>
      </c>
      <c r="D2314" s="6">
        <v>10000</v>
      </c>
      <c r="E2314" s="6">
        <v>1050</v>
      </c>
      <c r="F2314" t="s">
        <v>8221</v>
      </c>
      <c r="G2314" t="s">
        <v>8224</v>
      </c>
      <c r="H2314" t="s">
        <v>8246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8293</v>
      </c>
      <c r="O2314" s="9">
        <f>+E2314/D2314*100</f>
        <v>10.5</v>
      </c>
      <c r="P2314" s="11">
        <f>AVERAGE(E2314/L2314)</f>
        <v>525</v>
      </c>
      <c r="Q2314" t="str">
        <f>LEFT(N2314,SEARCH("/",N2314,1)-1)</f>
        <v>music</v>
      </c>
      <c r="R2314" t="str">
        <f>RIGHT(N2314,LEN(N2314)-SEARCH("/",N2314,1))</f>
        <v>faith</v>
      </c>
      <c r="S2314" s="14">
        <f>INT((((J2314/60)/60)/24)+DATE(1970,1,1))</f>
        <v>41852</v>
      </c>
      <c r="T2314" s="14">
        <f>INT((((I2314/60)/60)/24)+DATE(1970,1,1))</f>
        <v>41883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9">
        <f>+E2315/D2315*100</f>
        <v>10.48</v>
      </c>
      <c r="P2315" s="11">
        <f>AVERAGE(E2315/L2315)</f>
        <v>31.757575757575758</v>
      </c>
      <c r="Q2315" t="str">
        <f>LEFT(N2315,SEARCH("/",N2315,1)-1)</f>
        <v>publishing</v>
      </c>
      <c r="R2315" t="str">
        <f>RIGHT(N2315,LEN(N2315)-SEARCH("/",N2315,1))</f>
        <v>children's books</v>
      </c>
      <c r="S2315" s="14">
        <f>INT((((J2315/60)/60)/24)+DATE(1970,1,1))</f>
        <v>41620</v>
      </c>
      <c r="T2315" s="14">
        <f>INT((((I2315/60)/60)/24)+DATE(1970,1,1))</f>
        <v>41650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9">
        <f>+E2316/D2316*100</f>
        <v>104.8048048048048</v>
      </c>
      <c r="P2316" s="11">
        <f>AVERAGE(E2316/L2316)</f>
        <v>32.71875</v>
      </c>
      <c r="Q2316" t="str">
        <f>LEFT(N2316,SEARCH("/",N2316,1)-1)</f>
        <v>music</v>
      </c>
      <c r="R2316" t="str">
        <f>RIGHT(N2316,LEN(N2316)-SEARCH("/",N2316,1))</f>
        <v>indie rock</v>
      </c>
      <c r="S2316" s="14">
        <f>INT((((J2316/60)/60)/24)+DATE(1970,1,1))</f>
        <v>40977</v>
      </c>
      <c r="T2316" s="14">
        <f>INT((((I2316/60)/60)/24)+DATE(1970,1,1))</f>
        <v>41007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9">
        <f>+E2317/D2317*100</f>
        <v>104.60000000000001</v>
      </c>
      <c r="P2317" s="11">
        <f>AVERAGE(E2317/L2317)</f>
        <v>45.478260869565219</v>
      </c>
      <c r="Q2317" t="str">
        <f>LEFT(N2317,SEARCH("/",N2317,1)-1)</f>
        <v>theater</v>
      </c>
      <c r="R2317" t="str">
        <f>RIGHT(N2317,LEN(N2317)-SEARCH("/",N2317,1))</f>
        <v>plays</v>
      </c>
      <c r="S2317" s="14">
        <f>INT((((J2317/60)/60)/24)+DATE(1970,1,1))</f>
        <v>41969</v>
      </c>
      <c r="T2317" s="14">
        <f>INT((((I2317/60)/60)/24)+DATE(1970,1,1))</f>
        <v>42005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9">
        <f>+E2318/D2318*100</f>
        <v>139.06666666666666</v>
      </c>
      <c r="P2318" s="11">
        <f>AVERAGE(E2318/L2318)</f>
        <v>45.347826086956523</v>
      </c>
      <c r="Q2318" t="str">
        <f>LEFT(N2318,SEARCH("/",N2318,1)-1)</f>
        <v>theater</v>
      </c>
      <c r="R2318" t="str">
        <f>RIGHT(N2318,LEN(N2318)-SEARCH("/",N2318,1))</f>
        <v>plays</v>
      </c>
      <c r="S2318" s="14">
        <f>INT((((J2318/60)/60)/24)+DATE(1970,1,1))</f>
        <v>42219</v>
      </c>
      <c r="T2318" s="14">
        <f>INT((((I2318/60)/60)/24)+DATE(1970,1,1))</f>
        <v>42249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9">
        <f>+E2319/D2319*100</f>
        <v>104.129</v>
      </c>
      <c r="P2319" s="11">
        <f>AVERAGE(E2319/L2319)</f>
        <v>28.924722222222222</v>
      </c>
      <c r="Q2319" t="str">
        <f>LEFT(N2319,SEARCH("/",N2319,1)-1)</f>
        <v>film &amp; video</v>
      </c>
      <c r="R2319" t="str">
        <f>RIGHT(N2319,LEN(N2319)-SEARCH("/",N2319,1))</f>
        <v>documentary</v>
      </c>
      <c r="S2319" s="14">
        <f>INT((((J2319/60)/60)/24)+DATE(1970,1,1))</f>
        <v>40821</v>
      </c>
      <c r="T2319" s="14">
        <f>INT((((I2319/60)/60)/24)+DATE(1970,1,1))</f>
        <v>40836</v>
      </c>
    </row>
    <row r="2320" spans="1:20" ht="45" x14ac:dyDescent="0.25">
      <c r="A2320">
        <v>811</v>
      </c>
      <c r="B2320" s="3" t="s">
        <v>812</v>
      </c>
      <c r="C2320" s="3" t="s">
        <v>4921</v>
      </c>
      <c r="D2320" s="6">
        <v>1000</v>
      </c>
      <c r="E2320" s="6">
        <v>1040</v>
      </c>
      <c r="F2320" t="s">
        <v>8219</v>
      </c>
      <c r="G2320" t="s">
        <v>8224</v>
      </c>
      <c r="H2320" t="s">
        <v>8246</v>
      </c>
      <c r="I2320">
        <v>1373475120</v>
      </c>
      <c r="J2320">
        <v>1371569202</v>
      </c>
      <c r="K2320" t="b">
        <v>0</v>
      </c>
      <c r="L2320">
        <v>12</v>
      </c>
      <c r="M2320" t="b">
        <v>1</v>
      </c>
      <c r="N2320" t="s">
        <v>8276</v>
      </c>
      <c r="O2320" s="9">
        <f>+E2320/D2320*100</f>
        <v>104</v>
      </c>
      <c r="P2320" s="11">
        <f>AVERAGE(E2320/L2320)</f>
        <v>86.666666666666671</v>
      </c>
      <c r="Q2320" t="str">
        <f>LEFT(N2320,SEARCH("/",N2320,1)-1)</f>
        <v>music</v>
      </c>
      <c r="R2320" t="str">
        <f>RIGHT(N2320,LEN(N2320)-SEARCH("/",N2320,1))</f>
        <v>rock</v>
      </c>
      <c r="S2320" s="14">
        <f>INT((((J2320/60)/60)/24)+DATE(1970,1,1))</f>
        <v>41443</v>
      </c>
      <c r="T2320" s="14">
        <f>INT((((I2320/60)/60)/24)+DATE(1970,1,1))</f>
        <v>41465</v>
      </c>
    </row>
    <row r="2321" spans="1:20" ht="45" x14ac:dyDescent="0.25">
      <c r="A2321">
        <v>780</v>
      </c>
      <c r="B2321" s="3" t="s">
        <v>781</v>
      </c>
      <c r="C2321" s="3" t="s">
        <v>4890</v>
      </c>
      <c r="D2321" s="6">
        <v>1000</v>
      </c>
      <c r="E2321" s="6">
        <v>1040</v>
      </c>
      <c r="F2321" t="s">
        <v>8219</v>
      </c>
      <c r="G2321" t="s">
        <v>8224</v>
      </c>
      <c r="H2321" t="s">
        <v>8246</v>
      </c>
      <c r="I2321">
        <v>1304439025</v>
      </c>
      <c r="J2321">
        <v>1301847025</v>
      </c>
      <c r="K2321" t="b">
        <v>0</v>
      </c>
      <c r="L2321">
        <v>27</v>
      </c>
      <c r="M2321" t="b">
        <v>1</v>
      </c>
      <c r="N2321" t="s">
        <v>8276</v>
      </c>
      <c r="O2321" s="9">
        <f>+E2321/D2321*100</f>
        <v>104</v>
      </c>
      <c r="P2321" s="11">
        <f>AVERAGE(E2321/L2321)</f>
        <v>38.518518518518519</v>
      </c>
      <c r="Q2321" t="str">
        <f>LEFT(N2321,SEARCH("/",N2321,1)-1)</f>
        <v>music</v>
      </c>
      <c r="R2321" t="str">
        <f>RIGHT(N2321,LEN(N2321)-SEARCH("/",N2321,1))</f>
        <v>rock</v>
      </c>
      <c r="S2321" s="14">
        <f>INT((((J2321/60)/60)/24)+DATE(1970,1,1))</f>
        <v>40636</v>
      </c>
      <c r="T2321" s="14">
        <f>INT((((I2321/60)/60)/24)+DATE(1970,1,1))</f>
        <v>40666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s="9">
        <f>+E2322/D2322*100</f>
        <v>11.818181818181818</v>
      </c>
      <c r="P2322" s="11">
        <f>AVERAGE(E2322/L2322)</f>
        <v>346.66666666666669</v>
      </c>
      <c r="Q2322" t="str">
        <f>LEFT(N2322,SEARCH("/",N2322,1)-1)</f>
        <v>music</v>
      </c>
      <c r="R2322" t="str">
        <f>RIGHT(N2322,LEN(N2322)-SEARCH("/",N2322,1))</f>
        <v>jazz</v>
      </c>
      <c r="S2322" s="14">
        <f>INT((((J2322/60)/60)/24)+DATE(1970,1,1))</f>
        <v>41342</v>
      </c>
      <c r="T2322" s="14">
        <f>INT((((I2322/60)/60)/24)+DATE(1970,1,1))</f>
        <v>41372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8303</v>
      </c>
      <c r="O2323" s="9">
        <f>+E2323/D2323*100</f>
        <v>4.16</v>
      </c>
      <c r="P2323" s="11">
        <f>AVERAGE(E2323/L2323)</f>
        <v>61.176470588235297</v>
      </c>
      <c r="Q2323" t="str">
        <f>LEFT(N2323,SEARCH("/",N2323,1)-1)</f>
        <v>theater</v>
      </c>
      <c r="R2323" t="str">
        <f>RIGHT(N2323,LEN(N2323)-SEARCH("/",N2323,1))</f>
        <v>spaces</v>
      </c>
      <c r="S2323" s="14">
        <f>INT((((J2323/60)/60)/24)+DATE(1970,1,1))</f>
        <v>42427</v>
      </c>
      <c r="T2323" s="14">
        <f>INT((((I2323/60)/60)/24)+DATE(1970,1,1))</f>
        <v>42456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9">
        <f>+E2324/D2324*100</f>
        <v>129.5</v>
      </c>
      <c r="P2324" s="11">
        <f>AVERAGE(E2324/L2324)</f>
        <v>28</v>
      </c>
      <c r="Q2324" t="str">
        <f>LEFT(N2324,SEARCH("/",N2324,1)-1)</f>
        <v>music</v>
      </c>
      <c r="R2324" t="str">
        <f>RIGHT(N2324,LEN(N2324)-SEARCH("/",N2324,1))</f>
        <v>indie rock</v>
      </c>
      <c r="S2324" s="14">
        <f>INT((((J2324/60)/60)/24)+DATE(1970,1,1))</f>
        <v>41394</v>
      </c>
      <c r="T2324" s="14">
        <f>INT((((I2324/60)/60)/24)+DATE(1970,1,1))</f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8285</v>
      </c>
      <c r="O2325" s="9">
        <f>+E2325/D2325*100</f>
        <v>114.99999999999999</v>
      </c>
      <c r="P2325" s="11">
        <f>AVERAGE(E2325/L2325)</f>
        <v>32.34375</v>
      </c>
      <c r="Q2325" t="str">
        <f>LEFT(N2325,SEARCH("/",N2325,1)-1)</f>
        <v>photography</v>
      </c>
      <c r="R2325" t="str">
        <f>RIGHT(N2325,LEN(N2325)-SEARCH("/",N2325,1))</f>
        <v>photobooks</v>
      </c>
      <c r="S2325" s="14">
        <f>INT((((J2325/60)/60)/24)+DATE(1970,1,1))</f>
        <v>42772</v>
      </c>
      <c r="T2325" s="14">
        <f>INT((((I2325/60)/60)/24)+DATE(1970,1,1))</f>
        <v>42805</v>
      </c>
    </row>
    <row r="2326" spans="1:20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6">
        <v>1035</v>
      </c>
      <c r="F2326" t="s">
        <v>8219</v>
      </c>
      <c r="G2326" t="s">
        <v>8226</v>
      </c>
      <c r="H2326" t="s">
        <v>8248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8271</v>
      </c>
      <c r="O2326" s="9">
        <f>+E2326/D2326*100</f>
        <v>103.49999999999999</v>
      </c>
      <c r="P2326" s="11">
        <f>AVERAGE(E2326/L2326)</f>
        <v>43.125</v>
      </c>
      <c r="Q2326" t="str">
        <f>LEFT(N2326,SEARCH("/",N2326,1)-1)</f>
        <v>theater</v>
      </c>
      <c r="R2326" t="str">
        <f>RIGHT(N2326,LEN(N2326)-SEARCH("/",N2326,1))</f>
        <v>plays</v>
      </c>
      <c r="S2326" s="14">
        <f>INT((((J2326/60)/60)/24)+DATE(1970,1,1))</f>
        <v>42194</v>
      </c>
      <c r="T2326" s="14">
        <f>INT((((I2326/60)/60)/24)+DATE(1970,1,1))</f>
        <v>42216</v>
      </c>
    </row>
    <row r="2327" spans="1:20" ht="45" x14ac:dyDescent="0.25">
      <c r="A2327">
        <v>3372</v>
      </c>
      <c r="B2327" s="3" t="s">
        <v>3371</v>
      </c>
      <c r="C2327" s="3" t="s">
        <v>7482</v>
      </c>
      <c r="D2327" s="6">
        <v>1000</v>
      </c>
      <c r="E2327" s="6">
        <v>1035</v>
      </c>
      <c r="F2327" t="s">
        <v>8219</v>
      </c>
      <c r="G2327" t="s">
        <v>8224</v>
      </c>
      <c r="H2327" t="s">
        <v>8246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8271</v>
      </c>
      <c r="O2327" s="9">
        <f>+E2327/D2327*100</f>
        <v>103.49999999999999</v>
      </c>
      <c r="P2327" s="11">
        <f>AVERAGE(E2327/L2327)</f>
        <v>38.333333333333336</v>
      </c>
      <c r="Q2327" t="str">
        <f>LEFT(N2327,SEARCH("/",N2327,1)-1)</f>
        <v>theater</v>
      </c>
      <c r="R2327" t="str">
        <f>RIGHT(N2327,LEN(N2327)-SEARCH("/",N2327,1))</f>
        <v>plays</v>
      </c>
      <c r="S2327" s="14">
        <f>INT((((J2327/60)/60)/24)+DATE(1970,1,1))</f>
        <v>41855</v>
      </c>
      <c r="T2327" s="14">
        <f>INT((((I2327/60)/60)/24)+DATE(1970,1,1))</f>
        <v>41876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8271</v>
      </c>
      <c r="O2328" s="9">
        <f>+E2328/D2328*100</f>
        <v>103.49999999999999</v>
      </c>
      <c r="P2328" s="11">
        <f>AVERAGE(E2328/L2328)</f>
        <v>36.964285714285715</v>
      </c>
      <c r="Q2328" t="str">
        <f>LEFT(N2328,SEARCH("/",N2328,1)-1)</f>
        <v>theater</v>
      </c>
      <c r="R2328" t="str">
        <f>RIGHT(N2328,LEN(N2328)-SEARCH("/",N2328,1))</f>
        <v>plays</v>
      </c>
      <c r="S2328" s="14">
        <f>INT((((J2328/60)/60)/24)+DATE(1970,1,1))</f>
        <v>42185</v>
      </c>
      <c r="T2328" s="14">
        <f>INT((((I2328/60)/60)/24)+DATE(1970,1,1))</f>
        <v>42208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9">
        <f>+E2329/D2329*100</f>
        <v>103.16400000000002</v>
      </c>
      <c r="P2329" s="11">
        <f>AVERAGE(E2329/L2329)</f>
        <v>28.65666666666667</v>
      </c>
      <c r="Q2329" t="str">
        <f>LEFT(N2329,SEARCH("/",N2329,1)-1)</f>
        <v>music</v>
      </c>
      <c r="R2329" t="str">
        <f>RIGHT(N2329,LEN(N2329)-SEARCH("/",N2329,1))</f>
        <v>indie rock</v>
      </c>
      <c r="S2329" s="14">
        <f>INT((((J2329/60)/60)/24)+DATE(1970,1,1))</f>
        <v>41023</v>
      </c>
      <c r="T2329" s="14">
        <f>INT((((I2329/60)/60)/24)+DATE(1970,1,1))</f>
        <v>41053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8276</v>
      </c>
      <c r="O2330" s="9">
        <f>+E2330/D2330*100</f>
        <v>103</v>
      </c>
      <c r="P2330" s="11">
        <f>AVERAGE(E2330/L2330)</f>
        <v>73.571428571428569</v>
      </c>
      <c r="Q2330" t="str">
        <f>LEFT(N2330,SEARCH("/",N2330,1)-1)</f>
        <v>music</v>
      </c>
      <c r="R2330" t="str">
        <f>RIGHT(N2330,LEN(N2330)-SEARCH("/",N2330,1))</f>
        <v>rock</v>
      </c>
      <c r="S2330" s="14">
        <f>INT((((J2330/60)/60)/24)+DATE(1970,1,1))</f>
        <v>41026</v>
      </c>
      <c r="T2330" s="14">
        <f>INT((((I2330/60)/60)/24)+DATE(1970,1,1))</f>
        <v>41041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8271</v>
      </c>
      <c r="O2331" s="9">
        <f>+E2331/D2331*100</f>
        <v>128.75</v>
      </c>
      <c r="P2331" s="11">
        <f>AVERAGE(E2331/L2331)</f>
        <v>64.375</v>
      </c>
      <c r="Q2331" t="str">
        <f>LEFT(N2331,SEARCH("/",N2331,1)-1)</f>
        <v>theater</v>
      </c>
      <c r="R2331" t="str">
        <f>RIGHT(N2331,LEN(N2331)-SEARCH("/",N2331,1))</f>
        <v>plays</v>
      </c>
      <c r="S2331" s="14">
        <f>INT((((J2331/60)/60)/24)+DATE(1970,1,1))</f>
        <v>41876</v>
      </c>
      <c r="T2331" s="14">
        <f>INT((((I2331/60)/60)/24)+DATE(1970,1,1))</f>
        <v>41894</v>
      </c>
    </row>
    <row r="2332" spans="1:20" ht="60" x14ac:dyDescent="0.25">
      <c r="A2332">
        <v>1670</v>
      </c>
      <c r="B2332" s="3" t="s">
        <v>1671</v>
      </c>
      <c r="C2332" s="3" t="s">
        <v>5780</v>
      </c>
      <c r="D2332" s="6">
        <v>1000</v>
      </c>
      <c r="E2332" s="6">
        <v>1026</v>
      </c>
      <c r="F2332" t="s">
        <v>8219</v>
      </c>
      <c r="G2332" t="s">
        <v>8224</v>
      </c>
      <c r="H2332" t="s">
        <v>8246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8292</v>
      </c>
      <c r="O2332" s="9">
        <f>+E2332/D2332*100</f>
        <v>102.60000000000001</v>
      </c>
      <c r="P2332" s="11">
        <f>AVERAGE(E2332/L2332)</f>
        <v>44.608695652173914</v>
      </c>
      <c r="Q2332" t="str">
        <f>LEFT(N2332,SEARCH("/",N2332,1)-1)</f>
        <v>music</v>
      </c>
      <c r="R2332" t="str">
        <f>RIGHT(N2332,LEN(N2332)-SEARCH("/",N2332,1))</f>
        <v>pop</v>
      </c>
      <c r="S2332" s="14">
        <f>INT((((J2332/60)/60)/24)+DATE(1970,1,1))</f>
        <v>40313</v>
      </c>
      <c r="T2332" s="14">
        <f>INT((((I2332/60)/60)/24)+DATE(1970,1,1))</f>
        <v>40364</v>
      </c>
    </row>
    <row r="2333" spans="1:20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6">
        <v>1026</v>
      </c>
      <c r="F2333" t="s">
        <v>8221</v>
      </c>
      <c r="G2333" t="s">
        <v>8229</v>
      </c>
      <c r="H2333" t="s">
        <v>8251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8282</v>
      </c>
      <c r="O2333" s="9">
        <f>+E2333/D2333*100</f>
        <v>3.42</v>
      </c>
      <c r="P2333" s="11">
        <f>AVERAGE(E2333/L2333)</f>
        <v>114</v>
      </c>
      <c r="Q2333" t="str">
        <f>LEFT(N2333,SEARCH("/",N2333,1)-1)</f>
        <v>games</v>
      </c>
      <c r="R2333" t="str">
        <f>RIGHT(N2333,LEN(N2333)-SEARCH("/",N2333,1))</f>
        <v>video games</v>
      </c>
      <c r="S2333" s="14">
        <f>INT((((J2333/60)/60)/24)+DATE(1970,1,1))</f>
        <v>42413</v>
      </c>
      <c r="T2333" s="14">
        <f>INT((((I2333/60)/60)/24)+DATE(1970,1,1))</f>
        <v>42443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s="9">
        <f>+E2334/D2334*100</f>
        <v>0.68399999999999994</v>
      </c>
      <c r="P2334" s="11">
        <f>AVERAGE(E2334/L2334)</f>
        <v>342</v>
      </c>
      <c r="Q2334" t="str">
        <f>LEFT(N2334,SEARCH("/",N2334,1)-1)</f>
        <v>technology</v>
      </c>
      <c r="R2334" t="str">
        <f>RIGHT(N2334,LEN(N2334)-SEARCH("/",N2334,1))</f>
        <v>web</v>
      </c>
      <c r="S2334" s="14">
        <f>INT((((J2334/60)/60)/24)+DATE(1970,1,1))</f>
        <v>42528</v>
      </c>
      <c r="T2334" s="14">
        <f>INT((((I2334/60)/60)/24)+DATE(1970,1,1))</f>
        <v>42573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t="s">
        <v>8219</v>
      </c>
      <c r="G2335" t="s">
        <v>8224</v>
      </c>
      <c r="H2335" t="s">
        <v>8246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8276</v>
      </c>
      <c r="O2335" s="9">
        <f>+E2335/D2335*100</f>
        <v>102.49999999999999</v>
      </c>
      <c r="P2335" s="11">
        <f>AVERAGE(E2335/L2335)</f>
        <v>102.5</v>
      </c>
      <c r="Q2335" t="str">
        <f>LEFT(N2335,SEARCH("/",N2335,1)-1)</f>
        <v>music</v>
      </c>
      <c r="R2335" t="str">
        <f>RIGHT(N2335,LEN(N2335)-SEARCH("/",N2335,1))</f>
        <v>rock</v>
      </c>
      <c r="S2335" s="14">
        <f>INT((((J2335/60)/60)/24)+DATE(1970,1,1))</f>
        <v>41675</v>
      </c>
      <c r="T2335" s="14">
        <f>INT((((I2335/60)/60)/24)+DATE(1970,1,1))</f>
        <v>41715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t="s">
        <v>8219</v>
      </c>
      <c r="G2336" t="s">
        <v>8224</v>
      </c>
      <c r="H2336" t="s">
        <v>8246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8271</v>
      </c>
      <c r="O2336" s="9">
        <f>+E2336/D2336*100</f>
        <v>113.88888888888889</v>
      </c>
      <c r="P2336" s="11">
        <f>AVERAGE(E2336/L2336)</f>
        <v>37.962962962962962</v>
      </c>
      <c r="Q2336" t="str">
        <f>LEFT(N2336,SEARCH("/",N2336,1)-1)</f>
        <v>theater</v>
      </c>
      <c r="R2336" t="str">
        <f>RIGHT(N2336,LEN(N2336)-SEARCH("/",N2336,1))</f>
        <v>plays</v>
      </c>
      <c r="S2336" s="14">
        <f>INT((((J2336/60)/60)/24)+DATE(1970,1,1))</f>
        <v>42026</v>
      </c>
      <c r="T2336" s="14">
        <f>INT((((I2336/60)/60)/24)+DATE(1970,1,1))</f>
        <v>42064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8305</v>
      </c>
      <c r="O2337" s="9">
        <f>+E2337/D2337*100</f>
        <v>1.4642857142857144</v>
      </c>
      <c r="P2337" s="11">
        <f>AVERAGE(E2337/L2337)</f>
        <v>205</v>
      </c>
      <c r="Q2337" t="str">
        <f>LEFT(N2337,SEARCH("/",N2337,1)-1)</f>
        <v>theater</v>
      </c>
      <c r="R2337" t="str">
        <f>RIGHT(N2337,LEN(N2337)-SEARCH("/",N2337,1))</f>
        <v>musical</v>
      </c>
      <c r="S2337" s="14">
        <f>INT((((J2337/60)/60)/24)+DATE(1970,1,1))</f>
        <v>41831</v>
      </c>
      <c r="T2337" s="14">
        <f>INT((((I2337/60)/60)/24)+DATE(1970,1,1))</f>
        <v>41861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9">
        <f>+E2338/D2338*100</f>
        <v>102.1</v>
      </c>
      <c r="P2338" s="11">
        <f>AVERAGE(E2338/L2338)</f>
        <v>48.61904761904762</v>
      </c>
      <c r="Q2338" t="str">
        <f>LEFT(N2338,SEARCH("/",N2338,1)-1)</f>
        <v>music</v>
      </c>
      <c r="R2338" t="str">
        <f>RIGHT(N2338,LEN(N2338)-SEARCH("/",N2338,1))</f>
        <v>electronic music</v>
      </c>
      <c r="S2338" s="14">
        <f>INT((((J2338/60)/60)/24)+DATE(1970,1,1))</f>
        <v>42119</v>
      </c>
      <c r="T2338" s="14">
        <f>INT((((I2338/60)/60)/24)+DATE(1970,1,1))</f>
        <v>42142</v>
      </c>
    </row>
    <row r="2339" spans="1:20" ht="60" x14ac:dyDescent="0.25">
      <c r="A2339">
        <v>3549</v>
      </c>
      <c r="B2339" s="3" t="s">
        <v>3548</v>
      </c>
      <c r="C2339" s="3" t="s">
        <v>7659</v>
      </c>
      <c r="D2339" s="6">
        <v>1000</v>
      </c>
      <c r="E2339" s="6">
        <v>1020</v>
      </c>
      <c r="F2339" t="s">
        <v>8219</v>
      </c>
      <c r="G2339" t="s">
        <v>8225</v>
      </c>
      <c r="H2339" t="s">
        <v>8247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8271</v>
      </c>
      <c r="O2339" s="9">
        <f>+E2339/D2339*100</f>
        <v>102</v>
      </c>
      <c r="P2339" s="11">
        <f>AVERAGE(E2339/L2339)</f>
        <v>24.285714285714285</v>
      </c>
      <c r="Q2339" t="str">
        <f>LEFT(N2339,SEARCH("/",N2339,1)-1)</f>
        <v>theater</v>
      </c>
      <c r="R2339" t="str">
        <f>RIGHT(N2339,LEN(N2339)-SEARCH("/",N2339,1))</f>
        <v>plays</v>
      </c>
      <c r="S2339" s="14">
        <f>INT((((J2339/60)/60)/24)+DATE(1970,1,1))</f>
        <v>42223</v>
      </c>
      <c r="T2339" s="14">
        <f>INT((((I2339/60)/60)/24)+DATE(1970,1,1))</f>
        <v>42251</v>
      </c>
    </row>
    <row r="2340" spans="1:20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6">
        <v>1020</v>
      </c>
      <c r="F2340" t="s">
        <v>8221</v>
      </c>
      <c r="G2340" t="s">
        <v>8224</v>
      </c>
      <c r="H2340" t="s">
        <v>8246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8284</v>
      </c>
      <c r="O2340" s="9">
        <f>+E2340/D2340*100</f>
        <v>5.6666666666666661</v>
      </c>
      <c r="P2340" s="11">
        <f>AVERAGE(E2340/L2340)</f>
        <v>340</v>
      </c>
      <c r="Q2340" t="str">
        <f>LEFT(N2340,SEARCH("/",N2340,1)-1)</f>
        <v>food</v>
      </c>
      <c r="R2340" t="str">
        <f>RIGHT(N2340,LEN(N2340)-SEARCH("/",N2340,1))</f>
        <v>food trucks</v>
      </c>
      <c r="S2340" s="14">
        <f>INT((((J2340/60)/60)/24)+DATE(1970,1,1))</f>
        <v>42605</v>
      </c>
      <c r="T2340" s="14">
        <f>INT((((I2340/60)/60)/24)+DATE(1970,1,1))</f>
        <v>42635</v>
      </c>
    </row>
    <row r="2341" spans="1:20" x14ac:dyDescent="0.25">
      <c r="A2341">
        <v>1590</v>
      </c>
      <c r="B2341" s="3" t="s">
        <v>1591</v>
      </c>
      <c r="C2341" s="3" t="s">
        <v>5700</v>
      </c>
      <c r="D2341" s="6">
        <v>60000</v>
      </c>
      <c r="E2341" s="6">
        <v>1020</v>
      </c>
      <c r="F2341" t="s">
        <v>8221</v>
      </c>
      <c r="G2341" t="s">
        <v>8237</v>
      </c>
      <c r="H2341" t="s">
        <v>8249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8291</v>
      </c>
      <c r="O2341" s="9">
        <f>+E2341/D2341*100</f>
        <v>1.7000000000000002</v>
      </c>
      <c r="P2341" s="11">
        <f>AVERAGE(E2341/L2341)</f>
        <v>510</v>
      </c>
      <c r="Q2341" t="str">
        <f>LEFT(N2341,SEARCH("/",N2341,1)-1)</f>
        <v>photography</v>
      </c>
      <c r="R2341" t="str">
        <f>RIGHT(N2341,LEN(N2341)-SEARCH("/",N2341,1))</f>
        <v>places</v>
      </c>
      <c r="S2341" s="14">
        <f>INT((((J2341/60)/60)/24)+DATE(1970,1,1))</f>
        <v>42240</v>
      </c>
      <c r="T2341" s="14">
        <f>INT((((I2341/60)/60)/24)+DATE(1970,1,1))</f>
        <v>42270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9">
        <f>+E2342/D2342*100</f>
        <v>101.6</v>
      </c>
      <c r="P2342" s="11">
        <f>AVERAGE(E2342/L2342)</f>
        <v>42.333333333333336</v>
      </c>
      <c r="Q2342" t="str">
        <f>LEFT(N2342,SEARCH("/",N2342,1)-1)</f>
        <v>music</v>
      </c>
      <c r="R2342" t="str">
        <f>RIGHT(N2342,LEN(N2342)-SEARCH("/",N2342,1))</f>
        <v>electronic music</v>
      </c>
      <c r="S2342" s="14">
        <f>INT((((J2342/60)/60)/24)+DATE(1970,1,1))</f>
        <v>40946</v>
      </c>
      <c r="T2342" s="14">
        <f>INT((((I2342/60)/60)/24)+DATE(1970,1,1))</f>
        <v>41006</v>
      </c>
    </row>
    <row r="2343" spans="1:20" ht="45" x14ac:dyDescent="0.25">
      <c r="A2343">
        <v>2219</v>
      </c>
      <c r="B2343" s="3" t="s">
        <v>2220</v>
      </c>
      <c r="C2343" s="3" t="s">
        <v>6329</v>
      </c>
      <c r="D2343" s="6">
        <v>1000</v>
      </c>
      <c r="E2343" s="6">
        <v>1015</v>
      </c>
      <c r="F2343" t="s">
        <v>8219</v>
      </c>
      <c r="G2343" t="s">
        <v>8224</v>
      </c>
      <c r="H2343" t="s">
        <v>8246</v>
      </c>
      <c r="I2343">
        <v>1440004512</v>
      </c>
      <c r="J2343">
        <v>1437412512</v>
      </c>
      <c r="K2343" t="b">
        <v>0</v>
      </c>
      <c r="L2343">
        <v>19</v>
      </c>
      <c r="M2343" t="b">
        <v>1</v>
      </c>
      <c r="N2343" t="s">
        <v>8280</v>
      </c>
      <c r="O2343" s="9">
        <f>+E2343/D2343*100</f>
        <v>101.49999999999999</v>
      </c>
      <c r="P2343" s="11">
        <f>AVERAGE(E2343/L2343)</f>
        <v>53.421052631578945</v>
      </c>
      <c r="Q2343" t="str">
        <f>LEFT(N2343,SEARCH("/",N2343,1)-1)</f>
        <v>music</v>
      </c>
      <c r="R2343" t="str">
        <f>RIGHT(N2343,LEN(N2343)-SEARCH("/",N2343,1))</f>
        <v>electronic music</v>
      </c>
      <c r="S2343" s="14">
        <f>INT((((J2343/60)/60)/24)+DATE(1970,1,1))</f>
        <v>42205</v>
      </c>
      <c r="T2343" s="14">
        <f>INT((((I2343/60)/60)/24)+DATE(1970,1,1))</f>
        <v>42235</v>
      </c>
    </row>
    <row r="2344" spans="1:20" ht="60" x14ac:dyDescent="0.25">
      <c r="A2344">
        <v>1613</v>
      </c>
      <c r="B2344" s="3" t="s">
        <v>1614</v>
      </c>
      <c r="C2344" s="3" t="s">
        <v>5723</v>
      </c>
      <c r="D2344" s="6">
        <v>1000</v>
      </c>
      <c r="E2344" s="6">
        <v>1015</v>
      </c>
      <c r="F2344" t="s">
        <v>8219</v>
      </c>
      <c r="G2344" t="s">
        <v>8224</v>
      </c>
      <c r="H2344" t="s">
        <v>8246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8276</v>
      </c>
      <c r="O2344" s="9">
        <f>+E2344/D2344*100</f>
        <v>101.49999999999999</v>
      </c>
      <c r="P2344" s="11">
        <f>AVERAGE(E2344/L2344)</f>
        <v>39.03846153846154</v>
      </c>
      <c r="Q2344" t="str">
        <f>LEFT(N2344,SEARCH("/",N2344,1)-1)</f>
        <v>music</v>
      </c>
      <c r="R2344" t="str">
        <f>RIGHT(N2344,LEN(N2344)-SEARCH("/",N2344,1))</f>
        <v>rock</v>
      </c>
      <c r="S2344" s="14">
        <f>INT((((J2344/60)/60)/24)+DATE(1970,1,1))</f>
        <v>41082</v>
      </c>
      <c r="T2344" s="14">
        <f>INT((((I2344/60)/60)/24)+DATE(1970,1,1))</f>
        <v>41112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9">
        <f>+E2345/D2345*100</f>
        <v>101.1</v>
      </c>
      <c r="P2345" s="11">
        <f>AVERAGE(E2345/L2345)</f>
        <v>168.5</v>
      </c>
      <c r="Q2345" t="str">
        <f>LEFT(N2345,SEARCH("/",N2345,1)-1)</f>
        <v>photography</v>
      </c>
      <c r="R2345" t="str">
        <f>RIGHT(N2345,LEN(N2345)-SEARCH("/",N2345,1))</f>
        <v>photobooks</v>
      </c>
      <c r="S2345" s="14">
        <f>INT((((J2345/60)/60)/24)+DATE(1970,1,1))</f>
        <v>42515</v>
      </c>
      <c r="T2345" s="14">
        <f>INT((((I2345/60)/60)/24)+DATE(1970,1,1))</f>
        <v>42530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9">
        <f>+E2346/D2346*100</f>
        <v>202</v>
      </c>
      <c r="P2346" s="11">
        <f>AVERAGE(E2346/L2346)</f>
        <v>59.411764705882355</v>
      </c>
      <c r="Q2346" t="str">
        <f>LEFT(N2346,SEARCH("/",N2346,1)-1)</f>
        <v>theater</v>
      </c>
      <c r="R2346" t="str">
        <f>RIGHT(N2346,LEN(N2346)-SEARCH("/",N2346,1))</f>
        <v>plays</v>
      </c>
      <c r="S2346" s="14">
        <f>INT((((J2346/60)/60)/24)+DATE(1970,1,1))</f>
        <v>42220</v>
      </c>
      <c r="T2346" s="14">
        <f>INT((((I2346/60)/60)/24)+DATE(1970,1,1))</f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9">
        <f>+E2347/D2347*100</f>
        <v>67.333333333333329</v>
      </c>
      <c r="P2347" s="11">
        <f>AVERAGE(E2347/L2347)</f>
        <v>63.125</v>
      </c>
      <c r="Q2347" t="str">
        <f>LEFT(N2347,SEARCH("/",N2347,1)-1)</f>
        <v>theater</v>
      </c>
      <c r="R2347" t="str">
        <f>RIGHT(N2347,LEN(N2347)-SEARCH("/",N2347,1))</f>
        <v>plays</v>
      </c>
      <c r="S2347" s="14">
        <f>INT((((J2347/60)/60)/24)+DATE(1970,1,1))</f>
        <v>42143</v>
      </c>
      <c r="T2347" s="14">
        <f>INT((((I2347/60)/60)/24)+DATE(1970,1,1))</f>
        <v>42181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9">
        <f>+E2348/D2348*100</f>
        <v>100.6</v>
      </c>
      <c r="P2348" s="11">
        <f>AVERAGE(E2348/L2348)</f>
        <v>52.94736842105263</v>
      </c>
      <c r="Q2348" t="str">
        <f>LEFT(N2348,SEARCH("/",N2348,1)-1)</f>
        <v>music</v>
      </c>
      <c r="R2348" t="str">
        <f>RIGHT(N2348,LEN(N2348)-SEARCH("/",N2348,1))</f>
        <v>rock</v>
      </c>
      <c r="S2348" s="14">
        <f>INT((((J2348/60)/60)/24)+DATE(1970,1,1))</f>
        <v>40948</v>
      </c>
      <c r="T2348" s="14">
        <f>INT((((I2348/60)/60)/24)+DATE(1970,1,1))</f>
        <v>40982</v>
      </c>
    </row>
    <row r="2349" spans="1:20" ht="45" x14ac:dyDescent="0.25">
      <c r="A2349">
        <v>3564</v>
      </c>
      <c r="B2349" s="3" t="s">
        <v>3563</v>
      </c>
      <c r="C2349" s="3" t="s">
        <v>7674</v>
      </c>
      <c r="D2349" s="6">
        <v>1000</v>
      </c>
      <c r="E2349" s="6">
        <v>1005</v>
      </c>
      <c r="F2349" t="s">
        <v>8219</v>
      </c>
      <c r="G2349" t="s">
        <v>8225</v>
      </c>
      <c r="H2349" t="s">
        <v>8247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8271</v>
      </c>
      <c r="O2349" s="9">
        <f>+E2349/D2349*100</f>
        <v>100.49999999999999</v>
      </c>
      <c r="P2349" s="11">
        <f>AVERAGE(E2349/L2349)</f>
        <v>59.117647058823529</v>
      </c>
      <c r="Q2349" t="str">
        <f>LEFT(N2349,SEARCH("/",N2349,1)-1)</f>
        <v>theater</v>
      </c>
      <c r="R2349" t="str">
        <f>RIGHT(N2349,LEN(N2349)-SEARCH("/",N2349,1))</f>
        <v>plays</v>
      </c>
      <c r="S2349" s="14">
        <f>INT((((J2349/60)/60)/24)+DATE(1970,1,1))</f>
        <v>42236</v>
      </c>
      <c r="T2349" s="14">
        <f>INT((((I2349/60)/60)/24)+DATE(1970,1,1))</f>
        <v>42282</v>
      </c>
    </row>
    <row r="2350" spans="1:20" ht="45" x14ac:dyDescent="0.25">
      <c r="A2350">
        <v>3038</v>
      </c>
      <c r="B2350" s="3" t="s">
        <v>3038</v>
      </c>
      <c r="C2350" s="3" t="s">
        <v>7148</v>
      </c>
      <c r="D2350" s="6">
        <v>1000</v>
      </c>
      <c r="E2350" s="6">
        <v>1005</v>
      </c>
      <c r="F2350" t="s">
        <v>8219</v>
      </c>
      <c r="G2350" t="s">
        <v>8224</v>
      </c>
      <c r="H2350" t="s">
        <v>8246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8303</v>
      </c>
      <c r="O2350" s="9">
        <f>+E2350/D2350*100</f>
        <v>100.49999999999999</v>
      </c>
      <c r="P2350" s="11">
        <f>AVERAGE(E2350/L2350)</f>
        <v>37.222222222222221</v>
      </c>
      <c r="Q2350" t="str">
        <f>LEFT(N2350,SEARCH("/",N2350,1)-1)</f>
        <v>theater</v>
      </c>
      <c r="R2350" t="str">
        <f>RIGHT(N2350,LEN(N2350)-SEARCH("/",N2350,1))</f>
        <v>spaces</v>
      </c>
      <c r="S2350" s="14">
        <f>INT((((J2350/60)/60)/24)+DATE(1970,1,1))</f>
        <v>42373</v>
      </c>
      <c r="T2350" s="14">
        <f>INT((((I2350/60)/60)/24)+DATE(1970,1,1))</f>
        <v>42433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9">
        <f>+E2351/D2351*100</f>
        <v>20.080000000000002</v>
      </c>
      <c r="P2351" s="11">
        <f>AVERAGE(E2351/L2351)</f>
        <v>41.833333333333336</v>
      </c>
      <c r="Q2351" t="str">
        <f>LEFT(N2351,SEARCH("/",N2351,1)-1)</f>
        <v>games</v>
      </c>
      <c r="R2351" t="str">
        <f>RIGHT(N2351,LEN(N2351)-SEARCH("/",N2351,1))</f>
        <v>mobile games</v>
      </c>
      <c r="S2351" s="14">
        <f>INT((((J2351/60)/60)/24)+DATE(1970,1,1))</f>
        <v>42430</v>
      </c>
      <c r="T2351" s="14">
        <f>INT((((I2351/60)/60)/24)+DATE(1970,1,1))</f>
        <v>42459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8292</v>
      </c>
      <c r="O2352" s="9">
        <f>+E2352/D2352*100</f>
        <v>1253.75</v>
      </c>
      <c r="P2352" s="11">
        <f>AVERAGE(E2352/L2352)</f>
        <v>27.861111111111111</v>
      </c>
      <c r="Q2352" t="str">
        <f>LEFT(N2352,SEARCH("/",N2352,1)-1)</f>
        <v>music</v>
      </c>
      <c r="R2352" t="str">
        <f>RIGHT(N2352,LEN(N2352)-SEARCH("/",N2352,1))</f>
        <v>pop</v>
      </c>
      <c r="S2352" s="14">
        <f>INT((((J2352/60)/60)/24)+DATE(1970,1,1))</f>
        <v>42459</v>
      </c>
      <c r="T2352" s="14">
        <f>INT((((I2352/60)/60)/24)+DATE(1970,1,1))</f>
        <v>42490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8303</v>
      </c>
      <c r="O2353" s="9">
        <f>+E2353/D2353*100</f>
        <v>100.29999999999998</v>
      </c>
      <c r="P2353" s="11">
        <f>AVERAGE(E2353/L2353)</f>
        <v>45.590909090909093</v>
      </c>
      <c r="Q2353" t="str">
        <f>LEFT(N2353,SEARCH("/",N2353,1)-1)</f>
        <v>theater</v>
      </c>
      <c r="R2353" t="str">
        <f>RIGHT(N2353,LEN(N2353)-SEARCH("/",N2353,1))</f>
        <v>spaces</v>
      </c>
      <c r="S2353" s="14">
        <f>INT((((J2353/60)/60)/24)+DATE(1970,1,1))</f>
        <v>42390</v>
      </c>
      <c r="T2353" s="14">
        <f>INT((((I2353/60)/60)/24)+DATE(1970,1,1))</f>
        <v>42420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9">
        <f>+E2354/D2354*100</f>
        <v>14.314285714285715</v>
      </c>
      <c r="P2354" s="11">
        <f>AVERAGE(E2354/L2354)</f>
        <v>29.470588235294116</v>
      </c>
      <c r="Q2354" t="str">
        <f>LEFT(N2354,SEARCH("/",N2354,1)-1)</f>
        <v>publishing</v>
      </c>
      <c r="R2354" t="str">
        <f>RIGHT(N2354,LEN(N2354)-SEARCH("/",N2354,1))</f>
        <v>children's books</v>
      </c>
      <c r="S2354" s="14">
        <f>INT((((J2354/60)/60)/24)+DATE(1970,1,1))</f>
        <v>40967</v>
      </c>
      <c r="T2354" s="14">
        <f>INT((((I2354/60)/60)/24)+DATE(1970,1,1))</f>
        <v>40997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9">
        <f>+E2355/D2355*100</f>
        <v>100.149</v>
      </c>
      <c r="P2355" s="11">
        <f>AVERAGE(E2355/L2355)</f>
        <v>35.767499999999998</v>
      </c>
      <c r="Q2355" t="str">
        <f>LEFT(N2355,SEARCH("/",N2355,1)-1)</f>
        <v>music</v>
      </c>
      <c r="R2355" t="str">
        <f>RIGHT(N2355,LEN(N2355)-SEARCH("/",N2355,1))</f>
        <v>rock</v>
      </c>
      <c r="S2355" s="14">
        <f>INT((((J2355/60)/60)/24)+DATE(1970,1,1))</f>
        <v>40788</v>
      </c>
      <c r="T2355" s="14">
        <f>INT((((I2355/60)/60)/24)+DATE(1970,1,1))</f>
        <v>40817</v>
      </c>
    </row>
    <row r="2356" spans="1:20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6">
        <v>1001</v>
      </c>
      <c r="F2356" t="s">
        <v>8219</v>
      </c>
      <c r="G2356" t="s">
        <v>8224</v>
      </c>
      <c r="H2356" t="s">
        <v>8246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8276</v>
      </c>
      <c r="O2356" s="9">
        <f>+E2356/D2356*100</f>
        <v>100.1</v>
      </c>
      <c r="P2356" s="11">
        <f>AVERAGE(E2356/L2356)</f>
        <v>40.04</v>
      </c>
      <c r="Q2356" t="str">
        <f>LEFT(N2356,SEARCH("/",N2356,1)-1)</f>
        <v>music</v>
      </c>
      <c r="R2356" t="str">
        <f>RIGHT(N2356,LEN(N2356)-SEARCH("/",N2356,1))</f>
        <v>rock</v>
      </c>
      <c r="S2356" s="14">
        <f>INT((((J2356/60)/60)/24)+DATE(1970,1,1))</f>
        <v>41067</v>
      </c>
      <c r="T2356" s="14">
        <f>INT((((I2356/60)/60)/24)+DATE(1970,1,1))</f>
        <v>41086</v>
      </c>
    </row>
    <row r="2357" spans="1:20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6">
        <v>1001</v>
      </c>
      <c r="F2357" t="s">
        <v>8219</v>
      </c>
      <c r="G2357" t="s">
        <v>8224</v>
      </c>
      <c r="H2357" t="s">
        <v>8246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8279</v>
      </c>
      <c r="O2357" s="9">
        <f>+E2357/D2357*100</f>
        <v>100.1</v>
      </c>
      <c r="P2357" s="11">
        <f>AVERAGE(E2357/L2357)</f>
        <v>40.04</v>
      </c>
      <c r="Q2357" t="str">
        <f>LEFT(N2357,SEARCH("/",N2357,1)-1)</f>
        <v>music</v>
      </c>
      <c r="R2357" t="str">
        <f>RIGHT(N2357,LEN(N2357)-SEARCH("/",N2357,1))</f>
        <v>indie rock</v>
      </c>
      <c r="S2357" s="14">
        <f>INT((((J2357/60)/60)/24)+DATE(1970,1,1))</f>
        <v>40711</v>
      </c>
      <c r="T2357" s="14">
        <f>INT((((I2357/60)/60)/24)+DATE(1970,1,1))</f>
        <v>40756</v>
      </c>
    </row>
    <row r="2358" spans="1:20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6">
        <v>1001</v>
      </c>
      <c r="F2358" t="s">
        <v>8219</v>
      </c>
      <c r="G2358" t="s">
        <v>8224</v>
      </c>
      <c r="H2358" t="s">
        <v>8246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8276</v>
      </c>
      <c r="O2358" s="9">
        <f>+E2358/D2358*100</f>
        <v>125.125</v>
      </c>
      <c r="P2358" s="11">
        <f>AVERAGE(E2358/L2358)</f>
        <v>37.074074074074076</v>
      </c>
      <c r="Q2358" t="str">
        <f>LEFT(N2358,SEARCH("/",N2358,1)-1)</f>
        <v>music</v>
      </c>
      <c r="R2358" t="str">
        <f>RIGHT(N2358,LEN(N2358)-SEARCH("/",N2358,1))</f>
        <v>rock</v>
      </c>
      <c r="S2358" s="14">
        <f>INT((((J2358/60)/60)/24)+DATE(1970,1,1))</f>
        <v>41409</v>
      </c>
      <c r="T2358" s="14">
        <f>INT((((I2358/60)/60)/24)+DATE(1970,1,1))</f>
        <v>41430</v>
      </c>
    </row>
    <row r="2359" spans="1:20" ht="45" x14ac:dyDescent="0.25">
      <c r="A2359">
        <v>1860</v>
      </c>
      <c r="B2359" s="3" t="s">
        <v>1861</v>
      </c>
      <c r="C2359" s="3" t="s">
        <v>5970</v>
      </c>
      <c r="D2359" s="6">
        <v>750</v>
      </c>
      <c r="E2359" s="6">
        <v>1001</v>
      </c>
      <c r="F2359" t="s">
        <v>8219</v>
      </c>
      <c r="G2359" t="s">
        <v>8224</v>
      </c>
      <c r="H2359" t="s">
        <v>8246</v>
      </c>
      <c r="I2359">
        <v>1391706084</v>
      </c>
      <c r="J2359">
        <v>1389891684</v>
      </c>
      <c r="K2359" t="b">
        <v>0</v>
      </c>
      <c r="L2359">
        <v>19</v>
      </c>
      <c r="M2359" t="b">
        <v>1</v>
      </c>
      <c r="N2359" t="s">
        <v>8276</v>
      </c>
      <c r="O2359" s="9">
        <f>+E2359/D2359*100</f>
        <v>133.46666666666667</v>
      </c>
      <c r="P2359" s="11">
        <f>AVERAGE(E2359/L2359)</f>
        <v>52.684210526315788</v>
      </c>
      <c r="Q2359" t="str">
        <f>LEFT(N2359,SEARCH("/",N2359,1)-1)</f>
        <v>music</v>
      </c>
      <c r="R2359" t="str">
        <f>RIGHT(N2359,LEN(N2359)-SEARCH("/",N2359,1))</f>
        <v>rock</v>
      </c>
      <c r="S2359" s="14">
        <f>INT((((J2359/60)/60)/24)+DATE(1970,1,1))</f>
        <v>41655</v>
      </c>
      <c r="T2359" s="14">
        <f>INT((((I2359/60)/60)/24)+DATE(1970,1,1))</f>
        <v>41676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8302</v>
      </c>
      <c r="O2360" s="9">
        <f>+E2360/D2360*100</f>
        <v>125.125</v>
      </c>
      <c r="P2360" s="11">
        <f>AVERAGE(E2360/L2360)</f>
        <v>91</v>
      </c>
      <c r="Q2360" t="str">
        <f>LEFT(N2360,SEARCH("/",N2360,1)-1)</f>
        <v>technology</v>
      </c>
      <c r="R2360" t="str">
        <f>RIGHT(N2360,LEN(N2360)-SEARCH("/",N2360,1))</f>
        <v>makerspaces</v>
      </c>
      <c r="S2360" s="14">
        <f>INT((((J2360/60)/60)/24)+DATE(1970,1,1))</f>
        <v>42319</v>
      </c>
      <c r="T2360" s="14">
        <f>INT((((I2360/60)/60)/24)+DATE(1970,1,1))</f>
        <v>42379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9">
        <f>+E2361/D2361*100</f>
        <v>100.099</v>
      </c>
      <c r="P2361" s="11">
        <f>AVERAGE(E2361/L2361)</f>
        <v>47.666190476190479</v>
      </c>
      <c r="Q2361" t="str">
        <f>LEFT(N2361,SEARCH("/",N2361,1)-1)</f>
        <v>theater</v>
      </c>
      <c r="R2361" t="str">
        <f>RIGHT(N2361,LEN(N2361)-SEARCH("/",N2361,1))</f>
        <v>plays</v>
      </c>
      <c r="S2361" s="14">
        <f>INT((((J2361/60)/60)/24)+DATE(1970,1,1))</f>
        <v>41877</v>
      </c>
      <c r="T2361" s="14">
        <f>INT((((I2361/60)/60)/24)+DATE(1970,1,1))</f>
        <v>41910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9">
        <f>+E2362/D2362*100</f>
        <v>100.001</v>
      </c>
      <c r="P2362" s="11">
        <f>AVERAGE(E2362/L2362)</f>
        <v>50.000500000000002</v>
      </c>
      <c r="Q2362" t="str">
        <f>LEFT(N2362,SEARCH("/",N2362,1)-1)</f>
        <v>theater</v>
      </c>
      <c r="R2362" t="str">
        <f>RIGHT(N2362,LEN(N2362)-SEARCH("/",N2362,1))</f>
        <v>plays</v>
      </c>
      <c r="S2362" s="14">
        <f>INT((((J2362/60)/60)/24)+DATE(1970,1,1))</f>
        <v>42207</v>
      </c>
      <c r="T2362" s="14">
        <f>INT((((I2362/60)/60)/24)+DATE(1970,1,1))</f>
        <v>42236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8269</v>
      </c>
      <c r="O2363" s="9">
        <f>+E2363/D2363*100</f>
        <v>100</v>
      </c>
      <c r="P2363" s="11">
        <f>AVERAGE(E2363/L2363)</f>
        <v>71.428571428571431</v>
      </c>
      <c r="Q2363" t="str">
        <f>LEFT(N2363,SEARCH("/",N2363,1)-1)</f>
        <v>film &amp; video</v>
      </c>
      <c r="R2363" t="str">
        <f>RIGHT(N2363,LEN(N2363)-SEARCH("/",N2363,1))</f>
        <v>documentary</v>
      </c>
      <c r="S2363" s="14">
        <f>INT((((J2363/60)/60)/24)+DATE(1970,1,1))</f>
        <v>42112</v>
      </c>
      <c r="T2363" s="14">
        <f>INT((((I2363/60)/60)/24)+DATE(1970,1,1))</f>
        <v>42132</v>
      </c>
    </row>
    <row r="2364" spans="1:20" ht="45" x14ac:dyDescent="0.25">
      <c r="A2364">
        <v>2172</v>
      </c>
      <c r="B2364" s="3" t="s">
        <v>2173</v>
      </c>
      <c r="C2364" s="3" t="s">
        <v>6282</v>
      </c>
      <c r="D2364" s="6">
        <v>1000</v>
      </c>
      <c r="E2364" s="6">
        <v>1000</v>
      </c>
      <c r="F2364" t="s">
        <v>8219</v>
      </c>
      <c r="G2364" t="s">
        <v>8224</v>
      </c>
      <c r="H2364" t="s">
        <v>8246</v>
      </c>
      <c r="I2364">
        <v>1429365320</v>
      </c>
      <c r="J2364">
        <v>1426773320</v>
      </c>
      <c r="K2364" t="b">
        <v>0</v>
      </c>
      <c r="L2364">
        <v>13</v>
      </c>
      <c r="M2364" t="b">
        <v>1</v>
      </c>
      <c r="N2364" t="s">
        <v>8276</v>
      </c>
      <c r="O2364" s="9">
        <f>+E2364/D2364*100</f>
        <v>100</v>
      </c>
      <c r="P2364" s="11">
        <f>AVERAGE(E2364/L2364)</f>
        <v>76.92307692307692</v>
      </c>
      <c r="Q2364" t="str">
        <f>LEFT(N2364,SEARCH("/",N2364,1)-1)</f>
        <v>music</v>
      </c>
      <c r="R2364" t="str">
        <f>RIGHT(N2364,LEN(N2364)-SEARCH("/",N2364,1))</f>
        <v>rock</v>
      </c>
      <c r="S2364" s="14">
        <f>INT((((J2364/60)/60)/24)+DATE(1970,1,1))</f>
        <v>42082</v>
      </c>
      <c r="T2364" s="14">
        <f>INT((((I2364/60)/60)/24)+DATE(1970,1,1))</f>
        <v>42112</v>
      </c>
    </row>
    <row r="2365" spans="1:20" ht="90" x14ac:dyDescent="0.25">
      <c r="A2365">
        <v>1845</v>
      </c>
      <c r="B2365" s="3" t="s">
        <v>1846</v>
      </c>
      <c r="C2365" s="3" t="s">
        <v>5955</v>
      </c>
      <c r="D2365" s="6">
        <v>1000</v>
      </c>
      <c r="E2365" s="6">
        <v>1000</v>
      </c>
      <c r="F2365" t="s">
        <v>8219</v>
      </c>
      <c r="G2365" t="s">
        <v>8224</v>
      </c>
      <c r="H2365" t="s">
        <v>8246</v>
      </c>
      <c r="I2365">
        <v>1466139300</v>
      </c>
      <c r="J2365">
        <v>1464854398</v>
      </c>
      <c r="K2365" t="b">
        <v>0</v>
      </c>
      <c r="L2365">
        <v>19</v>
      </c>
      <c r="M2365" t="b">
        <v>1</v>
      </c>
      <c r="N2365" t="s">
        <v>8276</v>
      </c>
      <c r="O2365" s="9">
        <f>+E2365/D2365*100</f>
        <v>100</v>
      </c>
      <c r="P2365" s="11">
        <f>AVERAGE(E2365/L2365)</f>
        <v>52.631578947368418</v>
      </c>
      <c r="Q2365" t="str">
        <f>LEFT(N2365,SEARCH("/",N2365,1)-1)</f>
        <v>music</v>
      </c>
      <c r="R2365" t="str">
        <f>RIGHT(N2365,LEN(N2365)-SEARCH("/",N2365,1))</f>
        <v>rock</v>
      </c>
      <c r="S2365" s="14">
        <f>INT((((J2365/60)/60)/24)+DATE(1970,1,1))</f>
        <v>42523</v>
      </c>
      <c r="T2365" s="14">
        <f>INT((((I2365/60)/60)/24)+DATE(1970,1,1))</f>
        <v>42538</v>
      </c>
    </row>
    <row r="2366" spans="1:20" ht="60" x14ac:dyDescent="0.25">
      <c r="A2366">
        <v>3504</v>
      </c>
      <c r="B2366" s="3" t="s">
        <v>3503</v>
      </c>
      <c r="C2366" s="3" t="s">
        <v>7614</v>
      </c>
      <c r="D2366" s="6">
        <v>1000</v>
      </c>
      <c r="E2366" s="6">
        <v>1000</v>
      </c>
      <c r="F2366" t="s">
        <v>8219</v>
      </c>
      <c r="G2366" t="s">
        <v>8224</v>
      </c>
      <c r="H2366" t="s">
        <v>8246</v>
      </c>
      <c r="I2366">
        <v>1447959491</v>
      </c>
      <c r="J2366">
        <v>1445363891</v>
      </c>
      <c r="K2366" t="b">
        <v>0</v>
      </c>
      <c r="L2366">
        <v>8</v>
      </c>
      <c r="M2366" t="b">
        <v>1</v>
      </c>
      <c r="N2366" t="s">
        <v>8271</v>
      </c>
      <c r="O2366" s="9">
        <f>+E2366/D2366*100</f>
        <v>100</v>
      </c>
      <c r="P2366" s="11">
        <f>AVERAGE(E2366/L2366)</f>
        <v>125</v>
      </c>
      <c r="Q2366" t="str">
        <f>LEFT(N2366,SEARCH("/",N2366,1)-1)</f>
        <v>theater</v>
      </c>
      <c r="R2366" t="str">
        <f>RIGHT(N2366,LEN(N2366)-SEARCH("/",N2366,1))</f>
        <v>plays</v>
      </c>
      <c r="S2366" s="14">
        <f>INT((((J2366/60)/60)/24)+DATE(1970,1,1))</f>
        <v>42297</v>
      </c>
      <c r="T2366" s="14">
        <f>INT((((I2366/60)/60)/24)+DATE(1970,1,1))</f>
        <v>42327</v>
      </c>
    </row>
    <row r="2367" spans="1:20" ht="60" x14ac:dyDescent="0.25">
      <c r="A2367">
        <v>3512</v>
      </c>
      <c r="B2367" s="3" t="s">
        <v>3511</v>
      </c>
      <c r="C2367" s="3" t="s">
        <v>7622</v>
      </c>
      <c r="D2367" s="6">
        <v>1000</v>
      </c>
      <c r="E2367" s="6">
        <v>1000</v>
      </c>
      <c r="F2367" t="s">
        <v>8219</v>
      </c>
      <c r="G2367" t="s">
        <v>8225</v>
      </c>
      <c r="H2367" t="s">
        <v>8247</v>
      </c>
      <c r="I2367">
        <v>1429789992</v>
      </c>
      <c r="J2367">
        <v>1424609592</v>
      </c>
      <c r="K2367" t="b">
        <v>0</v>
      </c>
      <c r="L2367">
        <v>17</v>
      </c>
      <c r="M2367" t="b">
        <v>1</v>
      </c>
      <c r="N2367" t="s">
        <v>8271</v>
      </c>
      <c r="O2367" s="9">
        <f>+E2367/D2367*100</f>
        <v>100</v>
      </c>
      <c r="P2367" s="11">
        <f>AVERAGE(E2367/L2367)</f>
        <v>58.823529411764703</v>
      </c>
      <c r="Q2367" t="str">
        <f>LEFT(N2367,SEARCH("/",N2367,1)-1)</f>
        <v>theater</v>
      </c>
      <c r="R2367" t="str">
        <f>RIGHT(N2367,LEN(N2367)-SEARCH("/",N2367,1))</f>
        <v>plays</v>
      </c>
      <c r="S2367" s="14">
        <f>INT((((J2367/60)/60)/24)+DATE(1970,1,1))</f>
        <v>42057</v>
      </c>
      <c r="T2367" s="14">
        <f>INT((((I2367/60)/60)/24)+DATE(1970,1,1))</f>
        <v>42117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t="s">
        <v>8219</v>
      </c>
      <c r="G2368" t="s">
        <v>8224</v>
      </c>
      <c r="H2368" t="s">
        <v>8246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8305</v>
      </c>
      <c r="O2368" s="9">
        <f>+E2368/D2368*100</f>
        <v>100</v>
      </c>
      <c r="P2368" s="11">
        <f>AVERAGE(E2368/L2368)</f>
        <v>41.666666666666664</v>
      </c>
      <c r="Q2368" t="str">
        <f>LEFT(N2368,SEARCH("/",N2368,1)-1)</f>
        <v>theater</v>
      </c>
      <c r="R2368" t="str">
        <f>RIGHT(N2368,LEN(N2368)-SEARCH("/",N2368,1))</f>
        <v>musical</v>
      </c>
      <c r="S2368" s="14">
        <f>INT((((J2368/60)/60)/24)+DATE(1970,1,1))</f>
        <v>42403</v>
      </c>
      <c r="T2368" s="14">
        <f>INT((((I2368/60)/60)/24)+DATE(1970,1,1))</f>
        <v>42433</v>
      </c>
    </row>
    <row r="2369" spans="1:20" ht="45" x14ac:dyDescent="0.25">
      <c r="A2369">
        <v>3808</v>
      </c>
      <c r="B2369" s="3" t="s">
        <v>3805</v>
      </c>
      <c r="C2369" s="3" t="s">
        <v>7918</v>
      </c>
      <c r="D2369" s="6">
        <v>1000</v>
      </c>
      <c r="E2369" s="6">
        <v>1000</v>
      </c>
      <c r="F2369" t="s">
        <v>8219</v>
      </c>
      <c r="G2369" t="s">
        <v>8225</v>
      </c>
      <c r="H2369" t="s">
        <v>8247</v>
      </c>
      <c r="I2369">
        <v>1429955619</v>
      </c>
      <c r="J2369">
        <v>1424775219</v>
      </c>
      <c r="K2369" t="b">
        <v>0</v>
      </c>
      <c r="L2369">
        <v>24</v>
      </c>
      <c r="M2369" t="b">
        <v>1</v>
      </c>
      <c r="N2369" t="s">
        <v>8271</v>
      </c>
      <c r="O2369" s="9">
        <f>+E2369/D2369*100</f>
        <v>100</v>
      </c>
      <c r="P2369" s="11">
        <f>AVERAGE(E2369/L2369)</f>
        <v>41.666666666666664</v>
      </c>
      <c r="Q2369" t="str">
        <f>LEFT(N2369,SEARCH("/",N2369,1)-1)</f>
        <v>theater</v>
      </c>
      <c r="R2369" t="str">
        <f>RIGHT(N2369,LEN(N2369)-SEARCH("/",N2369,1))</f>
        <v>plays</v>
      </c>
      <c r="S2369" s="14">
        <f>INT((((J2369/60)/60)/24)+DATE(1970,1,1))</f>
        <v>42059</v>
      </c>
      <c r="T2369" s="14">
        <f>INT((((I2369/60)/60)/24)+DATE(1970,1,1))</f>
        <v>42119</v>
      </c>
    </row>
    <row r="2370" spans="1:20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6">
        <v>1000</v>
      </c>
      <c r="F2370" t="s">
        <v>8219</v>
      </c>
      <c r="G2370" t="s">
        <v>8225</v>
      </c>
      <c r="H2370" t="s">
        <v>8247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8303</v>
      </c>
      <c r="O2370" s="9">
        <f>+E2370/D2370*100</f>
        <v>100</v>
      </c>
      <c r="P2370" s="11">
        <f>AVERAGE(E2370/L2370)</f>
        <v>35.714285714285715</v>
      </c>
      <c r="Q2370" t="str">
        <f>LEFT(N2370,SEARCH("/",N2370,1)-1)</f>
        <v>theater</v>
      </c>
      <c r="R2370" t="str">
        <f>RIGHT(N2370,LEN(N2370)-SEARCH("/",N2370,1))</f>
        <v>spaces</v>
      </c>
      <c r="S2370" s="14">
        <f>INT((((J2370/60)/60)/24)+DATE(1970,1,1))</f>
        <v>42511</v>
      </c>
      <c r="T2370" s="14">
        <f>INT((((I2370/60)/60)/24)+DATE(1970,1,1))</f>
        <v>42541</v>
      </c>
    </row>
    <row r="2371" spans="1:20" ht="60" x14ac:dyDescent="0.25">
      <c r="A2371">
        <v>2821</v>
      </c>
      <c r="B2371" s="3" t="s">
        <v>2821</v>
      </c>
      <c r="C2371" s="3" t="s">
        <v>6931</v>
      </c>
      <c r="D2371" s="6">
        <v>1000</v>
      </c>
      <c r="E2371" s="6">
        <v>1000</v>
      </c>
      <c r="F2371" t="s">
        <v>8219</v>
      </c>
      <c r="G2371" t="s">
        <v>8225</v>
      </c>
      <c r="H2371" t="s">
        <v>8247</v>
      </c>
      <c r="I2371">
        <v>1411510135</v>
      </c>
      <c r="J2371">
        <v>1408918135</v>
      </c>
      <c r="K2371" t="b">
        <v>0</v>
      </c>
      <c r="L2371">
        <v>35</v>
      </c>
      <c r="M2371" t="b">
        <v>1</v>
      </c>
      <c r="N2371" t="s">
        <v>8271</v>
      </c>
      <c r="O2371" s="9">
        <f>+E2371/D2371*100</f>
        <v>100</v>
      </c>
      <c r="P2371" s="11">
        <f>AVERAGE(E2371/L2371)</f>
        <v>28.571428571428573</v>
      </c>
      <c r="Q2371" t="str">
        <f>LEFT(N2371,SEARCH("/",N2371,1)-1)</f>
        <v>theater</v>
      </c>
      <c r="R2371" t="str">
        <f>RIGHT(N2371,LEN(N2371)-SEARCH("/",N2371,1))</f>
        <v>plays</v>
      </c>
      <c r="S2371" s="14">
        <f>INT((((J2371/60)/60)/24)+DATE(1970,1,1))</f>
        <v>41875</v>
      </c>
      <c r="T2371" s="14">
        <f>INT((((I2371/60)/60)/24)+DATE(1970,1,1))</f>
        <v>41905</v>
      </c>
    </row>
    <row r="2372" spans="1:20" ht="60" x14ac:dyDescent="0.25">
      <c r="A2372">
        <v>3185</v>
      </c>
      <c r="B2372" s="3" t="s">
        <v>3185</v>
      </c>
      <c r="C2372" s="3" t="s">
        <v>7295</v>
      </c>
      <c r="D2372" s="6">
        <v>1000</v>
      </c>
      <c r="E2372" s="6">
        <v>1000</v>
      </c>
      <c r="F2372" t="s">
        <v>8219</v>
      </c>
      <c r="G2372" t="s">
        <v>8225</v>
      </c>
      <c r="H2372" t="s">
        <v>8247</v>
      </c>
      <c r="I2372">
        <v>1405553241</v>
      </c>
      <c r="J2372">
        <v>1404948441</v>
      </c>
      <c r="K2372" t="b">
        <v>1</v>
      </c>
      <c r="L2372">
        <v>24</v>
      </c>
      <c r="M2372" t="b">
        <v>1</v>
      </c>
      <c r="N2372" t="s">
        <v>8271</v>
      </c>
      <c r="O2372" s="9">
        <f>+E2372/D2372*100</f>
        <v>100</v>
      </c>
      <c r="P2372" s="11">
        <f>AVERAGE(E2372/L2372)</f>
        <v>41.666666666666664</v>
      </c>
      <c r="Q2372" t="str">
        <f>LEFT(N2372,SEARCH("/",N2372,1)-1)</f>
        <v>theater</v>
      </c>
      <c r="R2372" t="str">
        <f>RIGHT(N2372,LEN(N2372)-SEARCH("/",N2372,1))</f>
        <v>plays</v>
      </c>
      <c r="S2372" s="14">
        <f>INT((((J2372/60)/60)/24)+DATE(1970,1,1))</f>
        <v>41829</v>
      </c>
      <c r="T2372" s="14">
        <f>INT((((I2372/60)/60)/24)+DATE(1970,1,1))</f>
        <v>41836</v>
      </c>
    </row>
    <row r="2373" spans="1:20" ht="60" x14ac:dyDescent="0.25">
      <c r="A2373">
        <v>2509</v>
      </c>
      <c r="B2373" s="3" t="s">
        <v>2509</v>
      </c>
      <c r="C2373" s="3" t="s">
        <v>6619</v>
      </c>
      <c r="D2373" s="6">
        <v>95000</v>
      </c>
      <c r="E2373" s="6">
        <v>1000</v>
      </c>
      <c r="F2373" t="s">
        <v>8221</v>
      </c>
      <c r="G2373" t="s">
        <v>8225</v>
      </c>
      <c r="H2373" t="s">
        <v>8247</v>
      </c>
      <c r="I2373">
        <v>1429554349</v>
      </c>
      <c r="J2373">
        <v>1424719549</v>
      </c>
      <c r="K2373" t="b">
        <v>0</v>
      </c>
      <c r="L2373">
        <v>28</v>
      </c>
      <c r="M2373" t="b">
        <v>0</v>
      </c>
      <c r="N2373" t="s">
        <v>8299</v>
      </c>
      <c r="O2373" s="9">
        <f>+E2373/D2373*100</f>
        <v>1.0526315789473684</v>
      </c>
      <c r="P2373" s="11">
        <f>AVERAGE(E2373/L2373)</f>
        <v>35.714285714285715</v>
      </c>
      <c r="Q2373" t="str">
        <f>LEFT(N2373,SEARCH("/",N2373,1)-1)</f>
        <v>food</v>
      </c>
      <c r="R2373" t="str">
        <f>RIGHT(N2373,LEN(N2373)-SEARCH("/",N2373,1))</f>
        <v>restaurants</v>
      </c>
      <c r="S2373" s="14">
        <f>INT((((J2373/60)/60)/24)+DATE(1970,1,1))</f>
        <v>42058</v>
      </c>
      <c r="T2373" s="14">
        <f>INT((((I2373/60)/60)/24)+DATE(1970,1,1))</f>
        <v>42114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t="s">
        <v>8221</v>
      </c>
      <c r="G2374" t="s">
        <v>8224</v>
      </c>
      <c r="H2374" t="s">
        <v>8246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8271</v>
      </c>
      <c r="O2374" s="9">
        <f>+E2374/D2374*100</f>
        <v>10</v>
      </c>
      <c r="P2374" s="11">
        <f>AVERAGE(E2374/L2374)</f>
        <v>142.85714285714286</v>
      </c>
      <c r="Q2374" t="str">
        <f>LEFT(N2374,SEARCH("/",N2374,1)-1)</f>
        <v>theater</v>
      </c>
      <c r="R2374" t="str">
        <f>RIGHT(N2374,LEN(N2374)-SEARCH("/",N2374,1))</f>
        <v>plays</v>
      </c>
      <c r="S2374" s="14">
        <f>INT((((J2374/60)/60)/24)+DATE(1970,1,1))</f>
        <v>42308</v>
      </c>
      <c r="T2374" s="14">
        <f>INT((((I2374/60)/60)/24)+DATE(1970,1,1))</f>
        <v>42338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9">
        <f>+E2375/D2375*100</f>
        <v>11.077777777777778</v>
      </c>
      <c r="P2375" s="11">
        <f>AVERAGE(E2375/L2375)</f>
        <v>55.388888888888886</v>
      </c>
      <c r="Q2375" t="str">
        <f>LEFT(N2375,SEARCH("/",N2375,1)-1)</f>
        <v>photography</v>
      </c>
      <c r="R2375" t="str">
        <f>RIGHT(N2375,LEN(N2375)-SEARCH("/",N2375,1))</f>
        <v>photobooks</v>
      </c>
      <c r="S2375" s="14">
        <f>INT((((J2375/60)/60)/24)+DATE(1970,1,1))</f>
        <v>42011</v>
      </c>
      <c r="T2375" s="14">
        <f>INT((((I2375/60)/60)/24)+DATE(1970,1,1))</f>
        <v>42046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9">
        <f>+E2376/D2376*100</f>
        <v>1.9900000000000002</v>
      </c>
      <c r="P2376" s="11">
        <f>AVERAGE(E2376/L2376)</f>
        <v>66.333333333333329</v>
      </c>
      <c r="Q2376" t="str">
        <f>LEFT(N2376,SEARCH("/",N2376,1)-1)</f>
        <v>photography</v>
      </c>
      <c r="R2376" t="str">
        <f>RIGHT(N2376,LEN(N2376)-SEARCH("/",N2376,1))</f>
        <v>photobooks</v>
      </c>
      <c r="S2376" s="14">
        <f>INT((((J2376/60)/60)/24)+DATE(1970,1,1))</f>
        <v>42045</v>
      </c>
      <c r="T2376" s="14">
        <f>INT((((I2376/60)/60)/24)+DATE(1970,1,1))</f>
        <v>42090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9">
        <f>+E2377/D2377*100</f>
        <v>3.3033333333333332</v>
      </c>
      <c r="P2377" s="11">
        <f>AVERAGE(E2377/L2377)</f>
        <v>66.066666666666663</v>
      </c>
      <c r="Q2377" t="str">
        <f>LEFT(N2377,SEARCH("/",N2377,1)-1)</f>
        <v>technology</v>
      </c>
      <c r="R2377" t="str">
        <f>RIGHT(N2377,LEN(N2377)-SEARCH("/",N2377,1))</f>
        <v>wearables</v>
      </c>
      <c r="S2377" s="14">
        <f>INT((((J2377/60)/60)/24)+DATE(1970,1,1))</f>
        <v>42188</v>
      </c>
      <c r="T2377" s="14">
        <f>INT((((I2377/60)/60)/24)+DATE(1970,1,1))</f>
        <v>42218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9">
        <f>+E2378/D2378*100</f>
        <v>106.02150537634409</v>
      </c>
      <c r="P2378" s="11">
        <f>AVERAGE(E2378/L2378)</f>
        <v>39.44</v>
      </c>
      <c r="Q2378" t="str">
        <f>LEFT(N2378,SEARCH("/",N2378,1)-1)</f>
        <v>technology</v>
      </c>
      <c r="R2378" t="str">
        <f>RIGHT(N2378,LEN(N2378)-SEARCH("/",N2378,1))</f>
        <v>space exploration</v>
      </c>
      <c r="S2378" s="14">
        <f>INT((((J2378/60)/60)/24)+DATE(1970,1,1))</f>
        <v>42612</v>
      </c>
      <c r="T2378" s="14">
        <f>INT((((I2378/60)/60)/24)+DATE(1970,1,1))</f>
        <v>42642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8276</v>
      </c>
      <c r="O2379" s="9">
        <f>+E2379/D2379*100</f>
        <v>108.88888888888889</v>
      </c>
      <c r="P2379" s="11">
        <f>AVERAGE(E2379/L2379)</f>
        <v>75.384615384615387</v>
      </c>
      <c r="Q2379" t="str">
        <f>LEFT(N2379,SEARCH("/",N2379,1)-1)</f>
        <v>music</v>
      </c>
      <c r="R2379" t="str">
        <f>RIGHT(N2379,LEN(N2379)-SEARCH("/",N2379,1))</f>
        <v>rock</v>
      </c>
      <c r="S2379" s="14">
        <f>INT((((J2379/60)/60)/24)+DATE(1970,1,1))</f>
        <v>41382</v>
      </c>
      <c r="T2379" s="14">
        <f>INT((((I2379/60)/60)/24)+DATE(1970,1,1))</f>
        <v>41401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9">
        <f>+E2380/D2380*100</f>
        <v>13.066666666666665</v>
      </c>
      <c r="P2380" s="11">
        <f>AVERAGE(E2380/L2380)</f>
        <v>57.647058823529413</v>
      </c>
      <c r="Q2380" t="str">
        <f>LEFT(N2380,SEARCH("/",N2380,1)-1)</f>
        <v>theater</v>
      </c>
      <c r="R2380" t="str">
        <f>RIGHT(N2380,LEN(N2380)-SEARCH("/",N2380,1))</f>
        <v>musical</v>
      </c>
      <c r="S2380" s="14">
        <f>INT((((J2380/60)/60)/24)+DATE(1970,1,1))</f>
        <v>41815</v>
      </c>
      <c r="T2380" s="14">
        <f>INT((((I2380/60)/60)/24)+DATE(1970,1,1))</f>
        <v>41850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9">
        <f>+E2381/D2381*100</f>
        <v>1.6316666666666666</v>
      </c>
      <c r="P2381" s="11">
        <f>AVERAGE(E2381/L2381)</f>
        <v>61.1875</v>
      </c>
      <c r="Q2381" t="str">
        <f>LEFT(N2381,SEARCH("/",N2381,1)-1)</f>
        <v>food</v>
      </c>
      <c r="R2381" t="str">
        <f>RIGHT(N2381,LEN(N2381)-SEARCH("/",N2381,1))</f>
        <v>food trucks</v>
      </c>
      <c r="S2381" s="14">
        <f>INT((((J2381/60)/60)/24)+DATE(1970,1,1))</f>
        <v>41863</v>
      </c>
      <c r="T2381" s="14">
        <f>INT((((I2381/60)/60)/24)+DATE(1970,1,1))</f>
        <v>41894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9">
        <f>+E2382/D2382*100</f>
        <v>0.97699999999999987</v>
      </c>
      <c r="P2382" s="11">
        <f>AVERAGE(E2382/L2382)</f>
        <v>195.4</v>
      </c>
      <c r="Q2382" t="str">
        <f>LEFT(N2382,SEARCH("/",N2382,1)-1)</f>
        <v>technology</v>
      </c>
      <c r="R2382" t="str">
        <f>RIGHT(N2382,LEN(N2382)-SEARCH("/",N2382,1))</f>
        <v>wearables</v>
      </c>
      <c r="S2382" s="14">
        <f>INT((((J2382/60)/60)/24)+DATE(1970,1,1))</f>
        <v>42726</v>
      </c>
      <c r="T2382" s="14">
        <f>INT((((I2382/60)/60)/24)+DATE(1970,1,1))</f>
        <v>42756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9">
        <f>+E2383/D2383*100</f>
        <v>129.46666666666667</v>
      </c>
      <c r="P2383" s="11">
        <f>AVERAGE(E2383/L2383)</f>
        <v>60.6875</v>
      </c>
      <c r="Q2383" t="str">
        <f>LEFT(N2383,SEARCH("/",N2383,1)-1)</f>
        <v>theater</v>
      </c>
      <c r="R2383" t="str">
        <f>RIGHT(N2383,LEN(N2383)-SEARCH("/",N2383,1))</f>
        <v>plays</v>
      </c>
      <c r="S2383" s="14">
        <f>INT((((J2383/60)/60)/24)+DATE(1970,1,1))</f>
        <v>41922</v>
      </c>
      <c r="T2383" s="14">
        <f>INT((((I2383/60)/60)/24)+DATE(1970,1,1))</f>
        <v>41932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9">
        <f>+E2384/D2384*100</f>
        <v>646.66666666666663</v>
      </c>
      <c r="P2384" s="11">
        <f>AVERAGE(E2384/L2384)</f>
        <v>21.555555555555557</v>
      </c>
      <c r="Q2384" t="str">
        <f>LEFT(N2384,SEARCH("/",N2384,1)-1)</f>
        <v>technology</v>
      </c>
      <c r="R2384" t="str">
        <f>RIGHT(N2384,LEN(N2384)-SEARCH("/",N2384,1))</f>
        <v>space exploration</v>
      </c>
      <c r="S2384" s="14">
        <f>INT((((J2384/60)/60)/24)+DATE(1970,1,1))</f>
        <v>42304</v>
      </c>
      <c r="T2384" s="14">
        <f>INT((((I2384/60)/60)/24)+DATE(1970,1,1))</f>
        <v>42334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9">
        <f>+E2385/D2385*100</f>
        <v>138</v>
      </c>
      <c r="P2385" s="11">
        <f>AVERAGE(E2385/L2385)</f>
        <v>28.411764705882351</v>
      </c>
      <c r="Q2385" t="str">
        <f>LEFT(N2385,SEARCH("/",N2385,1)-1)</f>
        <v>theater</v>
      </c>
      <c r="R2385" t="str">
        <f>RIGHT(N2385,LEN(N2385)-SEARCH("/",N2385,1))</f>
        <v>plays</v>
      </c>
      <c r="S2385" s="14">
        <f>INT((((J2385/60)/60)/24)+DATE(1970,1,1))</f>
        <v>42405</v>
      </c>
      <c r="T2385" s="14">
        <f>INT((((I2385/60)/60)/24)+DATE(1970,1,1))</f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9">
        <f>+E2386/D2386*100</f>
        <v>38.119999999999997</v>
      </c>
      <c r="P2386" s="11">
        <f>AVERAGE(E2386/L2386)</f>
        <v>119.125</v>
      </c>
      <c r="Q2386" t="str">
        <f>LEFT(N2386,SEARCH("/",N2386,1)-1)</f>
        <v>theater</v>
      </c>
      <c r="R2386" t="str">
        <f>RIGHT(N2386,LEN(N2386)-SEARCH("/",N2386,1))</f>
        <v>plays</v>
      </c>
      <c r="S2386" s="14">
        <f>INT((((J2386/60)/60)/24)+DATE(1970,1,1))</f>
        <v>42002</v>
      </c>
      <c r="T2386" s="14">
        <f>INT((((I2386/60)/60)/24)+DATE(1970,1,1))</f>
        <v>42032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9">
        <f>+E2387/D2387*100</f>
        <v>190</v>
      </c>
      <c r="P2387" s="11">
        <f>AVERAGE(E2387/L2387)</f>
        <v>50</v>
      </c>
      <c r="Q2387" t="str">
        <f>LEFT(N2387,SEARCH("/",N2387,1)-1)</f>
        <v>theater</v>
      </c>
      <c r="R2387" t="str">
        <f>RIGHT(N2387,LEN(N2387)-SEARCH("/",N2387,1))</f>
        <v>plays</v>
      </c>
      <c r="S2387" s="14">
        <f>INT((((J2387/60)/60)/24)+DATE(1970,1,1))</f>
        <v>41852</v>
      </c>
      <c r="T2387" s="14">
        <f>INT((((I2387/60)/60)/24)+DATE(1970,1,1))</f>
        <v>41866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9">
        <f>+E2388/D2388*100</f>
        <v>18.600000000000001</v>
      </c>
      <c r="P2388" s="11">
        <f>AVERAGE(E2388/L2388)</f>
        <v>77.5</v>
      </c>
      <c r="Q2388" t="str">
        <f>LEFT(N2388,SEARCH("/",N2388,1)-1)</f>
        <v>food</v>
      </c>
      <c r="R2388" t="str">
        <f>RIGHT(N2388,LEN(N2388)-SEARCH("/",N2388,1))</f>
        <v>restaurants</v>
      </c>
      <c r="S2388" s="14">
        <f>INT((((J2388/60)/60)/24)+DATE(1970,1,1))</f>
        <v>42027</v>
      </c>
      <c r="T2388" s="14">
        <f>INT((((I2388/60)/60)/24)+DATE(1970,1,1))</f>
        <v>42057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9">
        <f>+E2389/D2389*100</f>
        <v>110.36948748510132</v>
      </c>
      <c r="P2389" s="11">
        <f>AVERAGE(E2389/L2389)</f>
        <v>44.095238095238095</v>
      </c>
      <c r="Q2389" t="str">
        <f>LEFT(N2389,SEARCH("/",N2389,1)-1)</f>
        <v>technology</v>
      </c>
      <c r="R2389" t="str">
        <f>RIGHT(N2389,LEN(N2389)-SEARCH("/",N2389,1))</f>
        <v>space exploration</v>
      </c>
      <c r="S2389" s="14">
        <f>INT((((J2389/60)/60)/24)+DATE(1970,1,1))</f>
        <v>41953</v>
      </c>
      <c r="T2389" s="14">
        <f>INT((((I2389/60)/60)/24)+DATE(1970,1,1))</f>
        <v>41973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9">
        <f>+E2390/D2390*100</f>
        <v>30.866666666666664</v>
      </c>
      <c r="P2390" s="11">
        <f>AVERAGE(E2390/L2390)</f>
        <v>66.142857142857139</v>
      </c>
      <c r="Q2390" t="str">
        <f>LEFT(N2390,SEARCH("/",N2390,1)-1)</f>
        <v>theater</v>
      </c>
      <c r="R2390" t="str">
        <f>RIGHT(N2390,LEN(N2390)-SEARCH("/",N2390,1))</f>
        <v>musical</v>
      </c>
      <c r="S2390" s="14">
        <f>INT((((J2390/60)/60)/24)+DATE(1970,1,1))</f>
        <v>41975</v>
      </c>
      <c r="T2390" s="14">
        <f>INT((((I2390/60)/60)/24)+DATE(1970,1,1))</f>
        <v>42005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9">
        <f>+E2391/D2391*100</f>
        <v>115.5</v>
      </c>
      <c r="P2391" s="11">
        <f>AVERAGE(E2391/L2391)</f>
        <v>44</v>
      </c>
      <c r="Q2391" t="str">
        <f>LEFT(N2391,SEARCH("/",N2391,1)-1)</f>
        <v>theater</v>
      </c>
      <c r="R2391" t="str">
        <f>RIGHT(N2391,LEN(N2391)-SEARCH("/",N2391,1))</f>
        <v>plays</v>
      </c>
      <c r="S2391" s="14">
        <f>INT((((J2391/60)/60)/24)+DATE(1970,1,1))</f>
        <v>41795</v>
      </c>
      <c r="T2391" s="14">
        <f>INT((((I2391/60)/60)/24)+DATE(1970,1,1))</f>
        <v>41825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t="s">
        <v>8219</v>
      </c>
      <c r="G2392" t="s">
        <v>8224</v>
      </c>
      <c r="H2392" t="s">
        <v>8246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8276</v>
      </c>
      <c r="O2392" s="9">
        <f>+E2392/D2392*100</f>
        <v>108.23529411764706</v>
      </c>
      <c r="P2392" s="11">
        <f>AVERAGE(E2392/L2392)</f>
        <v>34.074074074074076</v>
      </c>
      <c r="Q2392" t="str">
        <f>LEFT(N2392,SEARCH("/",N2392,1)-1)</f>
        <v>music</v>
      </c>
      <c r="R2392" t="str">
        <f>RIGHT(N2392,LEN(N2392)-SEARCH("/",N2392,1))</f>
        <v>rock</v>
      </c>
      <c r="S2392" s="14">
        <f>INT((((J2392/60)/60)/24)+DATE(1970,1,1))</f>
        <v>41151</v>
      </c>
      <c r="T2392" s="14">
        <f>INT((((I2392/60)/60)/24)+DATE(1970,1,1))</f>
        <v>41177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t="s">
        <v>8219</v>
      </c>
      <c r="G2393" t="s">
        <v>8225</v>
      </c>
      <c r="H2393" t="s">
        <v>8247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8271</v>
      </c>
      <c r="O2393" s="9">
        <f>+E2393/D2393*100</f>
        <v>184</v>
      </c>
      <c r="P2393" s="11">
        <f>AVERAGE(E2393/L2393)</f>
        <v>24.210526315789473</v>
      </c>
      <c r="Q2393" t="str">
        <f>LEFT(N2393,SEARCH("/",N2393,1)-1)</f>
        <v>theater</v>
      </c>
      <c r="R2393" t="str">
        <f>RIGHT(N2393,LEN(N2393)-SEARCH("/",N2393,1))</f>
        <v>plays</v>
      </c>
      <c r="S2393" s="14">
        <f>INT((((J2393/60)/60)/24)+DATE(1970,1,1))</f>
        <v>42140</v>
      </c>
      <c r="T2393" s="14">
        <f>INT((((I2393/60)/60)/24)+DATE(1970,1,1))</f>
        <v>42154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9">
        <f>+E2394/D2394*100</f>
        <v>122.13333333333334</v>
      </c>
      <c r="P2394" s="11">
        <f>AVERAGE(E2394/L2394)</f>
        <v>53.882352941176471</v>
      </c>
      <c r="Q2394" t="str">
        <f>LEFT(N2394,SEARCH("/",N2394,1)-1)</f>
        <v>music</v>
      </c>
      <c r="R2394" t="str">
        <f>RIGHT(N2394,LEN(N2394)-SEARCH("/",N2394,1))</f>
        <v>rock</v>
      </c>
      <c r="S2394" s="14">
        <f>INT((((J2394/60)/60)/24)+DATE(1970,1,1))</f>
        <v>42752</v>
      </c>
      <c r="T2394" s="14">
        <f>INT((((I2394/60)/60)/24)+DATE(1970,1,1))</f>
        <v>42795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8276</v>
      </c>
      <c r="O2395" s="9">
        <f>+E2395/D2395*100</f>
        <v>151.83333333333334</v>
      </c>
      <c r="P2395" s="11">
        <f>AVERAGE(E2395/L2395)</f>
        <v>27.606060606060606</v>
      </c>
      <c r="Q2395" t="str">
        <f>LEFT(N2395,SEARCH("/",N2395,1)-1)</f>
        <v>music</v>
      </c>
      <c r="R2395" t="str">
        <f>RIGHT(N2395,LEN(N2395)-SEARCH("/",N2395,1))</f>
        <v>rock</v>
      </c>
      <c r="S2395" s="14">
        <f>INT((((J2395/60)/60)/24)+DATE(1970,1,1))</f>
        <v>41282</v>
      </c>
      <c r="T2395" s="14">
        <f>INT((((I2395/60)/60)/24)+DATE(1970,1,1))</f>
        <v>41334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9">
        <f>+E2396/D2396*100</f>
        <v>5.6937500000000005</v>
      </c>
      <c r="P2396" s="11">
        <f>AVERAGE(E2396/L2396)</f>
        <v>60.733333333333334</v>
      </c>
      <c r="Q2396" t="str">
        <f>LEFT(N2396,SEARCH("/",N2396,1)-1)</f>
        <v>food</v>
      </c>
      <c r="R2396" t="str">
        <f>RIGHT(N2396,LEN(N2396)-SEARCH("/",N2396,1))</f>
        <v>food trucks</v>
      </c>
      <c r="S2396" s="14">
        <f>INT((((J2396/60)/60)/24)+DATE(1970,1,1))</f>
        <v>42109</v>
      </c>
      <c r="T2396" s="14">
        <f>INT((((I2396/60)/60)/24)+DATE(1970,1,1))</f>
        <v>42139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9">
        <f>+E2397/D2397*100</f>
        <v>22.75</v>
      </c>
      <c r="P2397" s="11">
        <f>AVERAGE(E2397/L2397)</f>
        <v>53.529411764705884</v>
      </c>
      <c r="Q2397" t="str">
        <f>LEFT(N2397,SEARCH("/",N2397,1)-1)</f>
        <v>theater</v>
      </c>
      <c r="R2397" t="str">
        <f>RIGHT(N2397,LEN(N2397)-SEARCH("/",N2397,1))</f>
        <v>spaces</v>
      </c>
      <c r="S2397" s="14">
        <f>INT((((J2397/60)/60)/24)+DATE(1970,1,1))</f>
        <v>41760</v>
      </c>
      <c r="T2397" s="14">
        <f>INT((((I2397/60)/60)/24)+DATE(1970,1,1))</f>
        <v>41791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t="s">
        <v>8221</v>
      </c>
      <c r="G2398" t="s">
        <v>8239</v>
      </c>
      <c r="H2398" t="s">
        <v>8249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8273</v>
      </c>
      <c r="O2398" s="9">
        <f>+E2398/D2398*100</f>
        <v>33.666666666666664</v>
      </c>
      <c r="P2398" s="11">
        <f>AVERAGE(E2398/L2398)</f>
        <v>75.75</v>
      </c>
      <c r="Q2398" t="str">
        <f>LEFT(N2398,SEARCH("/",N2398,1)-1)</f>
        <v>technology</v>
      </c>
      <c r="R2398" t="str">
        <f>RIGHT(N2398,LEN(N2398)-SEARCH("/",N2398,1))</f>
        <v>wearables</v>
      </c>
      <c r="S2398" s="14">
        <f>INT((((J2398/60)/60)/24)+DATE(1970,1,1))</f>
        <v>42391</v>
      </c>
      <c r="T2398" s="14">
        <f>INT((((I2398/60)/60)/24)+DATE(1970,1,1))</f>
        <v>42421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8271</v>
      </c>
      <c r="O2399" s="9">
        <f>+E2399/D2399*100</f>
        <v>36.36</v>
      </c>
      <c r="P2399" s="11">
        <f>AVERAGE(E2399/L2399)</f>
        <v>33.666666666666664</v>
      </c>
      <c r="Q2399" t="str">
        <f>LEFT(N2399,SEARCH("/",N2399,1)-1)</f>
        <v>theater</v>
      </c>
      <c r="R2399" t="str">
        <f>RIGHT(N2399,LEN(N2399)-SEARCH("/",N2399,1))</f>
        <v>plays</v>
      </c>
      <c r="S2399" s="14">
        <f>INT((((J2399/60)/60)/24)+DATE(1970,1,1))</f>
        <v>42114</v>
      </c>
      <c r="T2399" s="14">
        <f>INT((((I2399/60)/60)/24)+DATE(1970,1,1))</f>
        <v>42134</v>
      </c>
    </row>
    <row r="2400" spans="1:20" ht="60" x14ac:dyDescent="0.25">
      <c r="A2400">
        <v>3510</v>
      </c>
      <c r="B2400" s="3" t="s">
        <v>3509</v>
      </c>
      <c r="C2400" s="3" t="s">
        <v>7620</v>
      </c>
      <c r="D2400" s="6">
        <v>900</v>
      </c>
      <c r="E2400" s="6">
        <v>905</v>
      </c>
      <c r="F2400" t="s">
        <v>8219</v>
      </c>
      <c r="G2400" t="s">
        <v>8224</v>
      </c>
      <c r="H2400" t="s">
        <v>8246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8271</v>
      </c>
      <c r="O2400" s="9">
        <f>+E2400/D2400*100</f>
        <v>100.55555555555556</v>
      </c>
      <c r="P2400" s="11">
        <f>AVERAGE(E2400/L2400)</f>
        <v>60.333333333333336</v>
      </c>
      <c r="Q2400" t="str">
        <f>LEFT(N2400,SEARCH("/",N2400,1)-1)</f>
        <v>theater</v>
      </c>
      <c r="R2400" t="str">
        <f>RIGHT(N2400,LEN(N2400)-SEARCH("/",N2400,1))</f>
        <v>plays</v>
      </c>
      <c r="S2400" s="14">
        <f>INT((((J2400/60)/60)/24)+DATE(1970,1,1))</f>
        <v>41802</v>
      </c>
      <c r="T2400" s="14">
        <f>INT((((I2400/60)/60)/24)+DATE(1970,1,1))</f>
        <v>41822</v>
      </c>
    </row>
    <row r="2401" spans="1:20" ht="60" x14ac:dyDescent="0.25">
      <c r="A2401">
        <v>1786</v>
      </c>
      <c r="B2401" s="3" t="s">
        <v>1787</v>
      </c>
      <c r="C2401" s="3" t="s">
        <v>5896</v>
      </c>
      <c r="D2401" s="6">
        <v>1900</v>
      </c>
      <c r="E2401" s="6">
        <v>905</v>
      </c>
      <c r="F2401" t="s">
        <v>8221</v>
      </c>
      <c r="G2401" t="s">
        <v>8233</v>
      </c>
      <c r="H2401" t="s">
        <v>8249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8285</v>
      </c>
      <c r="O2401" s="9">
        <f>+E2401/D2401*100</f>
        <v>47.631578947368418</v>
      </c>
      <c r="P2401" s="11">
        <f>AVERAGE(E2401/L2401)</f>
        <v>31.206896551724139</v>
      </c>
      <c r="Q2401" t="str">
        <f>LEFT(N2401,SEARCH("/",N2401,1)-1)</f>
        <v>photography</v>
      </c>
      <c r="R2401" t="str">
        <f>RIGHT(N2401,LEN(N2401)-SEARCH("/",N2401,1))</f>
        <v>photobooks</v>
      </c>
      <c r="S2401" s="14">
        <f>INT((((J2401/60)/60)/24)+DATE(1970,1,1))</f>
        <v>41958</v>
      </c>
      <c r="T2401" s="14">
        <f>INT((((I2401/60)/60)/24)+DATE(1970,1,1))</f>
        <v>41988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9">
        <f>+E2402/D2402*100</f>
        <v>7.5333333333333332</v>
      </c>
      <c r="P2402" s="11">
        <f>AVERAGE(E2402/L2402)</f>
        <v>31.172413793103448</v>
      </c>
      <c r="Q2402" t="str">
        <f>LEFT(N2402,SEARCH("/",N2402,1)-1)</f>
        <v>technology</v>
      </c>
      <c r="R2402" t="str">
        <f>RIGHT(N2402,LEN(N2402)-SEARCH("/",N2402,1))</f>
        <v>wearables</v>
      </c>
      <c r="S2402" s="14">
        <f>INT((((J2402/60)/60)/24)+DATE(1970,1,1))</f>
        <v>42077</v>
      </c>
      <c r="T2402" s="14">
        <f>INT((((I2402/60)/60)/24)+DATE(1970,1,1))</f>
        <v>42107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9">
        <f>+E2403/D2403*100</f>
        <v>180.62799999999999</v>
      </c>
      <c r="P2403" s="11">
        <f>AVERAGE(E2403/L2403)</f>
        <v>31.142758620689655</v>
      </c>
      <c r="Q2403" t="str">
        <f>LEFT(N2403,SEARCH("/",N2403,1)-1)</f>
        <v>music</v>
      </c>
      <c r="R2403" t="str">
        <f>RIGHT(N2403,LEN(N2403)-SEARCH("/",N2403,1))</f>
        <v>rock</v>
      </c>
      <c r="S2403" s="14">
        <f>INT((((J2403/60)/60)/24)+DATE(1970,1,1))</f>
        <v>41303</v>
      </c>
      <c r="T2403" s="14">
        <f>INT((((I2403/60)/60)/24)+DATE(1970,1,1))</f>
        <v>41333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8219</v>
      </c>
      <c r="G2404" t="s">
        <v>8224</v>
      </c>
      <c r="H2404" t="s">
        <v>8246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8266</v>
      </c>
      <c r="O2404" s="9">
        <f>+E2404/D2404*100</f>
        <v>100</v>
      </c>
      <c r="P2404" s="11">
        <f>AVERAGE(E2404/L2404)</f>
        <v>50</v>
      </c>
      <c r="Q2404" t="str">
        <f>LEFT(N2404,SEARCH("/",N2404,1)-1)</f>
        <v>film &amp; video</v>
      </c>
      <c r="R2404" t="str">
        <f>RIGHT(N2404,LEN(N2404)-SEARCH("/",N2404,1))</f>
        <v>shorts</v>
      </c>
      <c r="S2404" s="14">
        <f>INT((((J2404/60)/60)/24)+DATE(1970,1,1))</f>
        <v>40587</v>
      </c>
      <c r="T2404" s="14">
        <f>INT((((I2404/60)/60)/24)+DATE(1970,1,1))</f>
        <v>40666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t="s">
        <v>8219</v>
      </c>
      <c r="G2405" t="s">
        <v>8224</v>
      </c>
      <c r="H2405" t="s">
        <v>8246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8271</v>
      </c>
      <c r="O2405" s="9">
        <f>+E2405/D2405*100</f>
        <v>112.5</v>
      </c>
      <c r="P2405" s="11">
        <f>AVERAGE(E2405/L2405)</f>
        <v>64.285714285714292</v>
      </c>
      <c r="Q2405" t="str">
        <f>LEFT(N2405,SEARCH("/",N2405,1)-1)</f>
        <v>theater</v>
      </c>
      <c r="R2405" t="str">
        <f>RIGHT(N2405,LEN(N2405)-SEARCH("/",N2405,1))</f>
        <v>plays</v>
      </c>
      <c r="S2405" s="14">
        <f>INT((((J2405/60)/60)/24)+DATE(1970,1,1))</f>
        <v>42553</v>
      </c>
      <c r="T2405" s="14">
        <f>INT((((I2405/60)/60)/24)+DATE(1970,1,1))</f>
        <v>42585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9">
        <f>+E2406/D2406*100</f>
        <v>119.73333333333333</v>
      </c>
      <c r="P2406" s="11">
        <f>AVERAGE(E2406/L2406)</f>
        <v>35.92</v>
      </c>
      <c r="Q2406" t="str">
        <f>LEFT(N2406,SEARCH("/",N2406,1)-1)</f>
        <v>games</v>
      </c>
      <c r="R2406" t="str">
        <f>RIGHT(N2406,LEN(N2406)-SEARCH("/",N2406,1))</f>
        <v>tabletop games</v>
      </c>
      <c r="S2406" s="14">
        <f>INT((((J2406/60)/60)/24)+DATE(1970,1,1))</f>
        <v>42768</v>
      </c>
      <c r="T2406" s="14">
        <f>INT((((I2406/60)/60)/24)+DATE(1970,1,1))</f>
        <v>42780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s="9">
        <f>+E2407/D2407*100</f>
        <v>30.862068965517242</v>
      </c>
      <c r="P2407" s="11">
        <f>AVERAGE(E2407/L2407)</f>
        <v>47.10526315789474</v>
      </c>
      <c r="Q2407" t="str">
        <f>LEFT(N2407,SEARCH("/",N2407,1)-1)</f>
        <v>publishing</v>
      </c>
      <c r="R2407" t="str">
        <f>RIGHT(N2407,LEN(N2407)-SEARCH("/",N2407,1))</f>
        <v>fiction</v>
      </c>
      <c r="S2407" s="14">
        <f>INT((((J2407/60)/60)/24)+DATE(1970,1,1))</f>
        <v>41520</v>
      </c>
      <c r="T2407" s="14">
        <f>INT((((I2407/60)/60)/24)+DATE(1970,1,1))</f>
        <v>41549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8285</v>
      </c>
      <c r="O2408" s="9">
        <f>+E2408/D2408*100</f>
        <v>21.30952380952381</v>
      </c>
      <c r="P2408" s="11">
        <f>AVERAGE(E2408/L2408)</f>
        <v>35.799999999999997</v>
      </c>
      <c r="Q2408" t="str">
        <f>LEFT(N2408,SEARCH("/",N2408,1)-1)</f>
        <v>photography</v>
      </c>
      <c r="R2408" t="str">
        <f>RIGHT(N2408,LEN(N2408)-SEARCH("/",N2408,1))</f>
        <v>photobooks</v>
      </c>
      <c r="S2408" s="14">
        <f>INT((((J2408/60)/60)/24)+DATE(1970,1,1))</f>
        <v>41905</v>
      </c>
      <c r="T2408" s="14">
        <f>INT((((I2408/60)/60)/24)+DATE(1970,1,1))</f>
        <v>41935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9">
        <f>+E2409/D2409*100</f>
        <v>14.85</v>
      </c>
      <c r="P2409" s="11">
        <f>AVERAGE(E2409/L2409)</f>
        <v>34.269230769230766</v>
      </c>
      <c r="Q2409" t="str">
        <f>LEFT(N2409,SEARCH("/",N2409,1)-1)</f>
        <v>technology</v>
      </c>
      <c r="R2409" t="str">
        <f>RIGHT(N2409,LEN(N2409)-SEARCH("/",N2409,1))</f>
        <v>wearables</v>
      </c>
      <c r="S2409" s="14">
        <f>INT((((J2409/60)/60)/24)+DATE(1970,1,1))</f>
        <v>41975</v>
      </c>
      <c r="T2409" s="14">
        <f>INT((((I2409/60)/60)/24)+DATE(1970,1,1))</f>
        <v>42005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t="s">
        <v>8219</v>
      </c>
      <c r="G2410" t="s">
        <v>8224</v>
      </c>
      <c r="H2410" t="s">
        <v>8246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8300</v>
      </c>
      <c r="O2410" s="9">
        <f>+E2410/D2410*100</f>
        <v>111.25</v>
      </c>
      <c r="P2410" s="11">
        <f>AVERAGE(E2410/L2410)</f>
        <v>35.6</v>
      </c>
      <c r="Q2410" t="str">
        <f>LEFT(N2410,SEARCH("/",N2410,1)-1)</f>
        <v>music</v>
      </c>
      <c r="R2410" t="str">
        <f>RIGHT(N2410,LEN(N2410)-SEARCH("/",N2410,1))</f>
        <v>classical music</v>
      </c>
      <c r="S2410" s="14">
        <f>INT((((J2410/60)/60)/24)+DATE(1970,1,1))</f>
        <v>40829</v>
      </c>
      <c r="T2410" s="14">
        <f>INT((((I2410/60)/60)/24)+DATE(1970,1,1))</f>
        <v>40862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t="s">
        <v>8219</v>
      </c>
      <c r="G2411" t="s">
        <v>8225</v>
      </c>
      <c r="H2411" t="s">
        <v>8247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8271</v>
      </c>
      <c r="O2411" s="9">
        <f>+E2411/D2411*100</f>
        <v>118.66666666666667</v>
      </c>
      <c r="P2411" s="11">
        <f>AVERAGE(E2411/L2411)</f>
        <v>29.666666666666668</v>
      </c>
      <c r="Q2411" t="str">
        <f>LEFT(N2411,SEARCH("/",N2411,1)-1)</f>
        <v>theater</v>
      </c>
      <c r="R2411" t="str">
        <f>RIGHT(N2411,LEN(N2411)-SEARCH("/",N2411,1))</f>
        <v>plays</v>
      </c>
      <c r="S2411" s="14">
        <f>INT((((J2411/60)/60)/24)+DATE(1970,1,1))</f>
        <v>42192</v>
      </c>
      <c r="T2411" s="14">
        <f>INT((((I2411/60)/60)/24)+DATE(1970,1,1))</f>
        <v>42217</v>
      </c>
    </row>
    <row r="2412" spans="1:20" ht="60" x14ac:dyDescent="0.25">
      <c r="A2412">
        <v>1463</v>
      </c>
      <c r="B2412" s="3" t="s">
        <v>1464</v>
      </c>
      <c r="C2412" s="3" t="s">
        <v>5573</v>
      </c>
      <c r="D2412" s="6">
        <v>600</v>
      </c>
      <c r="E2412" s="6">
        <v>886</v>
      </c>
      <c r="F2412" t="s">
        <v>8219</v>
      </c>
      <c r="G2412" t="s">
        <v>8224</v>
      </c>
      <c r="H2412" t="s">
        <v>8246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8288</v>
      </c>
      <c r="O2412" s="9">
        <f>+E2412/D2412*100</f>
        <v>147.66666666666666</v>
      </c>
      <c r="P2412" s="11">
        <f>AVERAGE(E2412/L2412)</f>
        <v>35.44</v>
      </c>
      <c r="Q2412" t="str">
        <f>LEFT(N2412,SEARCH("/",N2412,1)-1)</f>
        <v>publishing</v>
      </c>
      <c r="R2412" t="str">
        <f>RIGHT(N2412,LEN(N2412)-SEARCH("/",N2412,1))</f>
        <v>radio &amp; podcasts</v>
      </c>
      <c r="S2412" s="14">
        <f>INT((((J2412/60)/60)/24)+DATE(1970,1,1))</f>
        <v>41326</v>
      </c>
      <c r="T2412" s="14">
        <f>INT((((I2412/60)/60)/24)+DATE(1970,1,1))</f>
        <v>41371</v>
      </c>
    </row>
    <row r="2413" spans="1:20" ht="45" x14ac:dyDescent="0.25">
      <c r="A2413">
        <v>1174</v>
      </c>
      <c r="B2413" s="3" t="s">
        <v>1175</v>
      </c>
      <c r="C2413" s="3" t="s">
        <v>5284</v>
      </c>
      <c r="D2413" s="6">
        <v>15000</v>
      </c>
      <c r="E2413" s="6">
        <v>886</v>
      </c>
      <c r="F2413" t="s">
        <v>8221</v>
      </c>
      <c r="G2413" t="s">
        <v>8224</v>
      </c>
      <c r="H2413" t="s">
        <v>8246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8284</v>
      </c>
      <c r="O2413" s="9">
        <f>+E2413/D2413*100</f>
        <v>5.9066666666666672</v>
      </c>
      <c r="P2413" s="11">
        <f>AVERAGE(E2413/L2413)</f>
        <v>46.631578947368418</v>
      </c>
      <c r="Q2413" t="str">
        <f>LEFT(N2413,SEARCH("/",N2413,1)-1)</f>
        <v>food</v>
      </c>
      <c r="R2413" t="str">
        <f>RIGHT(N2413,LEN(N2413)-SEARCH("/",N2413,1))</f>
        <v>food trucks</v>
      </c>
      <c r="S2413" s="14">
        <f>INT((((J2413/60)/60)/24)+DATE(1970,1,1))</f>
        <v>42468</v>
      </c>
      <c r="T2413" s="14">
        <f>INT((((I2413/60)/60)/24)+DATE(1970,1,1))</f>
        <v>42498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9">
        <f>+E2414/D2414*100</f>
        <v>885</v>
      </c>
      <c r="P2414" s="11">
        <f>AVERAGE(E2414/L2414)</f>
        <v>35.4</v>
      </c>
      <c r="Q2414" t="str">
        <f>LEFT(N2414,SEARCH("/",N2414,1)-1)</f>
        <v>photography</v>
      </c>
      <c r="R2414" t="str">
        <f>RIGHT(N2414,LEN(N2414)-SEARCH("/",N2414,1))</f>
        <v>photobooks</v>
      </c>
      <c r="S2414" s="14">
        <f>INT((((J2414/60)/60)/24)+DATE(1970,1,1))</f>
        <v>42410</v>
      </c>
      <c r="T2414" s="14">
        <f>INT((((I2414/60)/60)/24)+DATE(1970,1,1))</f>
        <v>42440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9">
        <f>+E2415/D2415*100</f>
        <v>0.88500000000000001</v>
      </c>
      <c r="P2415" s="11">
        <f>AVERAGE(E2415/L2415)</f>
        <v>80.454545454545453</v>
      </c>
      <c r="Q2415" t="str">
        <f>LEFT(N2415,SEARCH("/",N2415,1)-1)</f>
        <v>technology</v>
      </c>
      <c r="R2415" t="str">
        <f>RIGHT(N2415,LEN(N2415)-SEARCH("/",N2415,1))</f>
        <v>space exploration</v>
      </c>
      <c r="S2415" s="14">
        <f>INT((((J2415/60)/60)/24)+DATE(1970,1,1))</f>
        <v>41953</v>
      </c>
      <c r="T2415" s="14">
        <f>INT((((I2415/60)/60)/24)+DATE(1970,1,1))</f>
        <v>41983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8273</v>
      </c>
      <c r="O2416" s="9">
        <f>+E2416/D2416*100</f>
        <v>11.328275684711327</v>
      </c>
      <c r="P2416" s="11">
        <f>AVERAGE(E2416/L2416)</f>
        <v>51.823529411764703</v>
      </c>
      <c r="Q2416" t="str">
        <f>LEFT(N2416,SEARCH("/",N2416,1)-1)</f>
        <v>technology</v>
      </c>
      <c r="R2416" t="str">
        <f>RIGHT(N2416,LEN(N2416)-SEARCH("/",N2416,1))</f>
        <v>wearables</v>
      </c>
      <c r="S2416" s="14">
        <f>INT((((J2416/60)/60)/24)+DATE(1970,1,1))</f>
        <v>42082</v>
      </c>
      <c r="T2416" s="14">
        <f>INT((((I2416/60)/60)/24)+DATE(1970,1,1))</f>
        <v>42104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t="s">
        <v>8221</v>
      </c>
      <c r="G2417" t="s">
        <v>8224</v>
      </c>
      <c r="H2417" t="s">
        <v>8246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8305</v>
      </c>
      <c r="O2417" s="9">
        <f>+E2417/D2417*100</f>
        <v>4.004545454545454</v>
      </c>
      <c r="P2417" s="11">
        <f>AVERAGE(E2417/L2417)</f>
        <v>55.0625</v>
      </c>
      <c r="Q2417" t="str">
        <f>LEFT(N2417,SEARCH("/",N2417,1)-1)</f>
        <v>theater</v>
      </c>
      <c r="R2417" t="str">
        <f>RIGHT(N2417,LEN(N2417)-SEARCH("/",N2417,1))</f>
        <v>musical</v>
      </c>
      <c r="S2417" s="14">
        <f>INT((((J2417/60)/60)/24)+DATE(1970,1,1))</f>
        <v>41982</v>
      </c>
      <c r="T2417" s="14">
        <f>INT((((I2417/60)/60)/24)+DATE(1970,1,1))</f>
        <v>42015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8271</v>
      </c>
      <c r="O2418" s="9">
        <f>+E2418/D2418*100</f>
        <v>17.62</v>
      </c>
      <c r="P2418" s="11">
        <f>AVERAGE(E2418/L2418)</f>
        <v>41.952380952380949</v>
      </c>
      <c r="Q2418" t="str">
        <f>LEFT(N2418,SEARCH("/",N2418,1)-1)</f>
        <v>theater</v>
      </c>
      <c r="R2418" t="str">
        <f>RIGHT(N2418,LEN(N2418)-SEARCH("/",N2418,1))</f>
        <v>plays</v>
      </c>
      <c r="S2418" s="14">
        <f>INT((((J2418/60)/60)/24)+DATE(1970,1,1))</f>
        <v>41779</v>
      </c>
      <c r="T2418" s="14">
        <f>INT((((I2418/60)/60)/24)+DATE(1970,1,1))</f>
        <v>41809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9">
        <f>+E2419/D2419*100</f>
        <v>118.91891891891892</v>
      </c>
      <c r="P2419" s="11">
        <f>AVERAGE(E2419/L2419)</f>
        <v>17.254901960784313</v>
      </c>
      <c r="Q2419" t="str">
        <f>LEFT(N2419,SEARCH("/",N2419,1)-1)</f>
        <v>theater</v>
      </c>
      <c r="R2419" t="str">
        <f>RIGHT(N2419,LEN(N2419)-SEARCH("/",N2419,1))</f>
        <v>plays</v>
      </c>
      <c r="S2419" s="14">
        <f>INT((((J2419/60)/60)/24)+DATE(1970,1,1))</f>
        <v>42779</v>
      </c>
      <c r="T2419" s="14">
        <f>INT((((I2419/60)/60)/24)+DATE(1970,1,1))</f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9">
        <f>+E2420/D2420*100</f>
        <v>0.79909090909090907</v>
      </c>
      <c r="P2420" s="11">
        <f>AVERAGE(E2420/L2420)</f>
        <v>30.310344827586206</v>
      </c>
      <c r="Q2420" t="str">
        <f>LEFT(N2420,SEARCH("/",N2420,1)-1)</f>
        <v>technology</v>
      </c>
      <c r="R2420" t="str">
        <f>RIGHT(N2420,LEN(N2420)-SEARCH("/",N2420,1))</f>
        <v>wearables</v>
      </c>
      <c r="S2420" s="14">
        <f>INT((((J2420/60)/60)/24)+DATE(1970,1,1))</f>
        <v>42208</v>
      </c>
      <c r="T2420" s="14">
        <f>INT((((I2420/60)/60)/24)+DATE(1970,1,1))</f>
        <v>42248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9">
        <f>+E2421/D2421*100</f>
        <v>15.103448275862069</v>
      </c>
      <c r="P2421" s="11">
        <f>AVERAGE(E2421/L2421)</f>
        <v>97.333333333333329</v>
      </c>
      <c r="Q2421" t="str">
        <f>LEFT(N2421,SEARCH("/",N2421,1)-1)</f>
        <v>technology</v>
      </c>
      <c r="R2421" t="str">
        <f>RIGHT(N2421,LEN(N2421)-SEARCH("/",N2421,1))</f>
        <v>wearables</v>
      </c>
      <c r="S2421" s="14">
        <f>INT((((J2421/60)/60)/24)+DATE(1970,1,1))</f>
        <v>41816</v>
      </c>
      <c r="T2421" s="14">
        <f>INT((((I2421/60)/60)/24)+DATE(1970,1,1))</f>
        <v>41831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8276</v>
      </c>
      <c r="O2422" s="9">
        <f>+E2422/D2422*100</f>
        <v>218.75</v>
      </c>
      <c r="P2422" s="11">
        <f>AVERAGE(E2422/L2422)</f>
        <v>62.5</v>
      </c>
      <c r="Q2422" t="str">
        <f>LEFT(N2422,SEARCH("/",N2422,1)-1)</f>
        <v>music</v>
      </c>
      <c r="R2422" t="str">
        <f>RIGHT(N2422,LEN(N2422)-SEARCH("/",N2422,1))</f>
        <v>rock</v>
      </c>
      <c r="S2422" s="14">
        <f>INT((((J2422/60)/60)/24)+DATE(1970,1,1))</f>
        <v>42184</v>
      </c>
      <c r="T2422" s="14">
        <f>INT((((I2422/60)/60)/24)+DATE(1970,1,1))</f>
        <v>42214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8219</v>
      </c>
      <c r="G2423" t="s">
        <v>8224</v>
      </c>
      <c r="H2423" t="s">
        <v>8246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8271</v>
      </c>
      <c r="O2423" s="9">
        <f>+E2423/D2423*100</f>
        <v>109.375</v>
      </c>
      <c r="P2423" s="11">
        <f>AVERAGE(E2423/L2423)</f>
        <v>46.05263157894737</v>
      </c>
      <c r="Q2423" t="str">
        <f>LEFT(N2423,SEARCH("/",N2423,1)-1)</f>
        <v>theater</v>
      </c>
      <c r="R2423" t="str">
        <f>RIGHT(N2423,LEN(N2423)-SEARCH("/",N2423,1))</f>
        <v>plays</v>
      </c>
      <c r="S2423" s="14">
        <f>INT((((J2423/60)/60)/24)+DATE(1970,1,1))</f>
        <v>42523</v>
      </c>
      <c r="T2423" s="14">
        <f>INT((((I2423/60)/60)/24)+DATE(1970,1,1))</f>
        <v>42537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9">
        <f>+E2424/D2424*100</f>
        <v>8.7200000000000006</v>
      </c>
      <c r="P2424" s="11">
        <f>AVERAGE(E2424/L2424)</f>
        <v>25.647058823529413</v>
      </c>
      <c r="Q2424" t="str">
        <f>LEFT(N2424,SEARCH("/",N2424,1)-1)</f>
        <v>theater</v>
      </c>
      <c r="R2424" t="str">
        <f>RIGHT(N2424,LEN(N2424)-SEARCH("/",N2424,1))</f>
        <v>plays</v>
      </c>
      <c r="S2424" s="14">
        <f>INT((((J2424/60)/60)/24)+DATE(1970,1,1))</f>
        <v>41780</v>
      </c>
      <c r="T2424" s="14">
        <f>INT((((I2424/60)/60)/24)+DATE(1970,1,1))</f>
        <v>41840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9">
        <f>+E2425/D2425*100</f>
        <v>289</v>
      </c>
      <c r="P2425" s="11">
        <f>AVERAGE(E2425/L2425)</f>
        <v>43.35</v>
      </c>
      <c r="Q2425" t="str">
        <f>LEFT(N2425,SEARCH("/",N2425,1)-1)</f>
        <v>theater</v>
      </c>
      <c r="R2425" t="str">
        <f>RIGHT(N2425,LEN(N2425)-SEARCH("/",N2425,1))</f>
        <v>plays</v>
      </c>
      <c r="S2425" s="14">
        <f>INT((((J2425/60)/60)/24)+DATE(1970,1,1))</f>
        <v>42521</v>
      </c>
      <c r="T2425" s="14">
        <f>INT((((I2425/60)/60)/24)+DATE(1970,1,1))</f>
        <v>42529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9">
        <f>+E2426/D2426*100</f>
        <v>13.307692307692307</v>
      </c>
      <c r="P2426" s="11">
        <f>AVERAGE(E2426/L2426)</f>
        <v>37.608695652173914</v>
      </c>
      <c r="Q2426" t="str">
        <f>LEFT(N2426,SEARCH("/",N2426,1)-1)</f>
        <v>photography</v>
      </c>
      <c r="R2426" t="str">
        <f>RIGHT(N2426,LEN(N2426)-SEARCH("/",N2426,1))</f>
        <v>photobooks</v>
      </c>
      <c r="S2426" s="14">
        <f>INT((((J2426/60)/60)/24)+DATE(1970,1,1))</f>
        <v>42524</v>
      </c>
      <c r="T2426" s="14">
        <f>INT((((I2426/60)/60)/24)+DATE(1970,1,1))</f>
        <v>42554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8270</v>
      </c>
      <c r="O2427" s="9">
        <f>+E2427/D2427*100</f>
        <v>2.87</v>
      </c>
      <c r="P2427" s="11">
        <f>AVERAGE(E2427/L2427)</f>
        <v>61.5</v>
      </c>
      <c r="Q2427" t="str">
        <f>LEFT(N2427,SEARCH("/",N2427,1)-1)</f>
        <v>film &amp; video</v>
      </c>
      <c r="R2427" t="str">
        <f>RIGHT(N2427,LEN(N2427)-SEARCH("/",N2427,1))</f>
        <v>animation</v>
      </c>
      <c r="S2427" s="14">
        <f>INT((((J2427/60)/60)/24)+DATE(1970,1,1))</f>
        <v>41869</v>
      </c>
      <c r="T2427" s="14">
        <f>INT((((I2427/60)/60)/24)+DATE(1970,1,1))</f>
        <v>41899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8273</v>
      </c>
      <c r="O2428" s="9">
        <f>+E2428/D2428*100</f>
        <v>1.722</v>
      </c>
      <c r="P2428" s="11">
        <f>AVERAGE(E2428/L2428)</f>
        <v>50.647058823529413</v>
      </c>
      <c r="Q2428" t="str">
        <f>LEFT(N2428,SEARCH("/",N2428,1)-1)</f>
        <v>technology</v>
      </c>
      <c r="R2428" t="str">
        <f>RIGHT(N2428,LEN(N2428)-SEARCH("/",N2428,1))</f>
        <v>wearables</v>
      </c>
      <c r="S2428" s="14">
        <f>INT((((J2428/60)/60)/24)+DATE(1970,1,1))</f>
        <v>42060</v>
      </c>
      <c r="T2428" s="14">
        <f>INT((((I2428/60)/60)/24)+DATE(1970,1,1))</f>
        <v>42120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9">
        <f>+E2429/D2429*100</f>
        <v>156.36363636363637</v>
      </c>
      <c r="P2429" s="11">
        <f>AVERAGE(E2429/L2429)</f>
        <v>26.060606060606062</v>
      </c>
      <c r="Q2429" t="str">
        <f>LEFT(N2429,SEARCH("/",N2429,1)-1)</f>
        <v>music</v>
      </c>
      <c r="R2429" t="str">
        <f>RIGHT(N2429,LEN(N2429)-SEARCH("/",N2429,1))</f>
        <v>electronic music</v>
      </c>
      <c r="S2429" s="14">
        <f>INT((((J2429/60)/60)/24)+DATE(1970,1,1))</f>
        <v>40958</v>
      </c>
      <c r="T2429" s="14">
        <f>INT((((I2429/60)/60)/24)+DATE(1970,1,1))</f>
        <v>40981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9">
        <f>+E2430/D2430*100</f>
        <v>15.6</v>
      </c>
      <c r="P2430" s="11">
        <f>AVERAGE(E2430/L2430)</f>
        <v>45.157894736842103</v>
      </c>
      <c r="Q2430" t="str">
        <f>LEFT(N2430,SEARCH("/",N2430,1)-1)</f>
        <v>photography</v>
      </c>
      <c r="R2430" t="str">
        <f>RIGHT(N2430,LEN(N2430)-SEARCH("/",N2430,1))</f>
        <v>photobooks</v>
      </c>
      <c r="S2430" s="14">
        <f>INT((((J2430/60)/60)/24)+DATE(1970,1,1))</f>
        <v>41766</v>
      </c>
      <c r="T2430" s="14">
        <f>INT((((I2430/60)/60)/24)+DATE(1970,1,1))</f>
        <v>41826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9">
        <f>+E2431/D2431*100</f>
        <v>68.400000000000006</v>
      </c>
      <c r="P2431" s="11">
        <f>AVERAGE(E2431/L2431)</f>
        <v>122.14285714285714</v>
      </c>
      <c r="Q2431" t="str">
        <f>LEFT(N2431,SEARCH("/",N2431,1)-1)</f>
        <v>music</v>
      </c>
      <c r="R2431" t="str">
        <f>RIGHT(N2431,LEN(N2431)-SEARCH("/",N2431,1))</f>
        <v>faith</v>
      </c>
      <c r="S2431" s="14">
        <f>INT((((J2431/60)/60)/24)+DATE(1970,1,1))</f>
        <v>42268</v>
      </c>
      <c r="T2431" s="14">
        <f>INT((((I2431/60)/60)/24)+DATE(1970,1,1))</f>
        <v>42298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8282</v>
      </c>
      <c r="O2432" s="9">
        <f>+E2432/D2432*100</f>
        <v>1.4200000000000002</v>
      </c>
      <c r="P2432" s="11">
        <f>AVERAGE(E2432/L2432)</f>
        <v>31.555555555555557</v>
      </c>
      <c r="Q2432" t="str">
        <f>LEFT(N2432,SEARCH("/",N2432,1)-1)</f>
        <v>games</v>
      </c>
      <c r="R2432" t="str">
        <f>RIGHT(N2432,LEN(N2432)-SEARCH("/",N2432,1))</f>
        <v>video games</v>
      </c>
      <c r="S2432" s="14">
        <f>INT((((J2432/60)/60)/24)+DATE(1970,1,1))</f>
        <v>42191</v>
      </c>
      <c r="T2432" s="14">
        <f>INT((((I2432/60)/60)/24)+DATE(1970,1,1))</f>
        <v>42221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8271</v>
      </c>
      <c r="O2433" s="9">
        <f>+E2433/D2433*100</f>
        <v>34.08</v>
      </c>
      <c r="P2433" s="11">
        <f>AVERAGE(E2433/L2433)</f>
        <v>35.5</v>
      </c>
      <c r="Q2433" t="str">
        <f>LEFT(N2433,SEARCH("/",N2433,1)-1)</f>
        <v>theater</v>
      </c>
      <c r="R2433" t="str">
        <f>RIGHT(N2433,LEN(N2433)-SEARCH("/",N2433,1))</f>
        <v>plays</v>
      </c>
      <c r="S2433" s="14">
        <f>INT((((J2433/60)/60)/24)+DATE(1970,1,1))</f>
        <v>42172</v>
      </c>
      <c r="T2433" s="14">
        <f>INT((((I2433/60)/60)/24)+DATE(1970,1,1))</f>
        <v>42202</v>
      </c>
    </row>
    <row r="2434" spans="1:20" ht="60" x14ac:dyDescent="0.25">
      <c r="A2434">
        <v>2083</v>
      </c>
      <c r="B2434" s="3" t="s">
        <v>2084</v>
      </c>
      <c r="C2434" s="3" t="s">
        <v>6193</v>
      </c>
      <c r="D2434" s="6">
        <v>750</v>
      </c>
      <c r="E2434" s="6">
        <v>850</v>
      </c>
      <c r="F2434" t="s">
        <v>8219</v>
      </c>
      <c r="G2434" t="s">
        <v>8224</v>
      </c>
      <c r="H2434" t="s">
        <v>8246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8279</v>
      </c>
      <c r="O2434" s="9">
        <f>+E2434/D2434*100</f>
        <v>113.33333333333333</v>
      </c>
      <c r="P2434" s="11">
        <f>AVERAGE(E2434/L2434)</f>
        <v>34</v>
      </c>
      <c r="Q2434" t="str">
        <f>LEFT(N2434,SEARCH("/",N2434,1)-1)</f>
        <v>music</v>
      </c>
      <c r="R2434" t="str">
        <f>RIGHT(N2434,LEN(N2434)-SEARCH("/",N2434,1))</f>
        <v>indie rock</v>
      </c>
      <c r="S2434" s="14">
        <f>INT((((J2434/60)/60)/24)+DATE(1970,1,1))</f>
        <v>41034</v>
      </c>
      <c r="T2434" s="14">
        <f>INT((((I2434/60)/60)/24)+DATE(1970,1,1))</f>
        <v>41064</v>
      </c>
    </row>
    <row r="2435" spans="1:20" ht="60" x14ac:dyDescent="0.25">
      <c r="A2435">
        <v>2837</v>
      </c>
      <c r="B2435" s="3" t="s">
        <v>2837</v>
      </c>
      <c r="C2435" s="3" t="s">
        <v>6947</v>
      </c>
      <c r="D2435" s="6">
        <v>850</v>
      </c>
      <c r="E2435" s="6">
        <v>850</v>
      </c>
      <c r="F2435" t="s">
        <v>8219</v>
      </c>
      <c r="G2435" t="s">
        <v>8229</v>
      </c>
      <c r="H2435" t="s">
        <v>8251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8271</v>
      </c>
      <c r="O2435" s="9">
        <f>+E2435/D2435*100</f>
        <v>100</v>
      </c>
      <c r="P2435" s="11">
        <f>AVERAGE(E2435/L2435)</f>
        <v>40.476190476190474</v>
      </c>
      <c r="Q2435" t="str">
        <f>LEFT(N2435,SEARCH("/",N2435,1)-1)</f>
        <v>theater</v>
      </c>
      <c r="R2435" t="str">
        <f>RIGHT(N2435,LEN(N2435)-SEARCH("/",N2435,1))</f>
        <v>plays</v>
      </c>
      <c r="S2435" s="14">
        <f>INT((((J2435/60)/60)/24)+DATE(1970,1,1))</f>
        <v>42307</v>
      </c>
      <c r="T2435" s="14">
        <f>INT((((I2435/60)/60)/24)+DATE(1970,1,1))</f>
        <v>42347</v>
      </c>
    </row>
    <row r="2436" spans="1:20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6">
        <v>850</v>
      </c>
      <c r="F2436" t="s">
        <v>8221</v>
      </c>
      <c r="G2436" t="s">
        <v>8224</v>
      </c>
      <c r="H2436" t="s">
        <v>8246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8282</v>
      </c>
      <c r="O2436" s="9">
        <f>+E2436/D2436*100</f>
        <v>38.636363636363633</v>
      </c>
      <c r="P2436" s="11">
        <f>AVERAGE(E2436/L2436)</f>
        <v>40.476190476190474</v>
      </c>
      <c r="Q2436" t="str">
        <f>LEFT(N2436,SEARCH("/",N2436,1)-1)</f>
        <v>games</v>
      </c>
      <c r="R2436" t="str">
        <f>RIGHT(N2436,LEN(N2436)-SEARCH("/",N2436,1))</f>
        <v>video games</v>
      </c>
      <c r="S2436" s="14">
        <f>INT((((J2436/60)/60)/24)+DATE(1970,1,1))</f>
        <v>41572</v>
      </c>
      <c r="T2436" s="14">
        <f>INT((((I2436/60)/60)/24)+DATE(1970,1,1))</f>
        <v>41604</v>
      </c>
    </row>
    <row r="2437" spans="1:20" ht="60" x14ac:dyDescent="0.25">
      <c r="A2437">
        <v>1737</v>
      </c>
      <c r="B2437" s="3" t="s">
        <v>1738</v>
      </c>
      <c r="C2437" s="3" t="s">
        <v>5847</v>
      </c>
      <c r="D2437" s="6">
        <v>4000</v>
      </c>
      <c r="E2437" s="6">
        <v>850</v>
      </c>
      <c r="F2437" t="s">
        <v>8221</v>
      </c>
      <c r="G2437" t="s">
        <v>8224</v>
      </c>
      <c r="H2437" t="s">
        <v>8246</v>
      </c>
      <c r="I2437">
        <v>1437432392</v>
      </c>
      <c r="J2437">
        <v>1434840392</v>
      </c>
      <c r="K2437" t="b">
        <v>0</v>
      </c>
      <c r="L2437">
        <v>15</v>
      </c>
      <c r="M2437" t="b">
        <v>0</v>
      </c>
      <c r="N2437" t="s">
        <v>8293</v>
      </c>
      <c r="O2437" s="9">
        <f>+E2437/D2437*100</f>
        <v>21.25</v>
      </c>
      <c r="P2437" s="11">
        <f>AVERAGE(E2437/L2437)</f>
        <v>56.666666666666664</v>
      </c>
      <c r="Q2437" t="str">
        <f>LEFT(N2437,SEARCH("/",N2437,1)-1)</f>
        <v>music</v>
      </c>
      <c r="R2437" t="str">
        <f>RIGHT(N2437,LEN(N2437)-SEARCH("/",N2437,1))</f>
        <v>faith</v>
      </c>
      <c r="S2437" s="14">
        <f>INT((((J2437/60)/60)/24)+DATE(1970,1,1))</f>
        <v>42175</v>
      </c>
      <c r="T2437" s="14">
        <f>INT((((I2437/60)/60)/24)+DATE(1970,1,1))</f>
        <v>42205</v>
      </c>
    </row>
    <row r="2438" spans="1:20" ht="30" x14ac:dyDescent="0.25">
      <c r="A2438">
        <v>598</v>
      </c>
      <c r="B2438" s="3" t="s">
        <v>599</v>
      </c>
      <c r="C2438" s="3" t="s">
        <v>4708</v>
      </c>
      <c r="D2438" s="6">
        <v>2500</v>
      </c>
      <c r="E2438" s="6">
        <v>850</v>
      </c>
      <c r="F2438" t="s">
        <v>8221</v>
      </c>
      <c r="G2438" t="s">
        <v>8224</v>
      </c>
      <c r="H2438" t="s">
        <v>8246</v>
      </c>
      <c r="I2438">
        <v>1417737781</v>
      </c>
      <c r="J2438">
        <v>1415145781</v>
      </c>
      <c r="K2438" t="b">
        <v>0</v>
      </c>
      <c r="L2438">
        <v>7</v>
      </c>
      <c r="M2438" t="b">
        <v>0</v>
      </c>
      <c r="N2438" t="s">
        <v>8272</v>
      </c>
      <c r="O2438" s="9">
        <f>+E2438/D2438*100</f>
        <v>34</v>
      </c>
      <c r="P2438" s="11">
        <f>AVERAGE(E2438/L2438)</f>
        <v>121.42857142857143</v>
      </c>
      <c r="Q2438" t="str">
        <f>LEFT(N2438,SEARCH("/",N2438,1)-1)</f>
        <v>technology</v>
      </c>
      <c r="R2438" t="str">
        <f>RIGHT(N2438,LEN(N2438)-SEARCH("/",N2438,1))</f>
        <v>web</v>
      </c>
      <c r="S2438" s="14">
        <f>INT((((J2438/60)/60)/24)+DATE(1970,1,1))</f>
        <v>41948</v>
      </c>
      <c r="T2438" s="14">
        <f>INT((((I2438/60)/60)/24)+DATE(1970,1,1))</f>
        <v>41978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9">
        <f>+E2439/D2439*100</f>
        <v>2.105</v>
      </c>
      <c r="P2439" s="11">
        <f>AVERAGE(E2439/L2439)</f>
        <v>70.166666666666671</v>
      </c>
      <c r="Q2439" t="str">
        <f>LEFT(N2439,SEARCH("/",N2439,1)-1)</f>
        <v>theater</v>
      </c>
      <c r="R2439" t="str">
        <f>RIGHT(N2439,LEN(N2439)-SEARCH("/",N2439,1))</f>
        <v>plays</v>
      </c>
      <c r="S2439" s="14">
        <f>INT((((J2439/60)/60)/24)+DATE(1970,1,1))</f>
        <v>42248</v>
      </c>
      <c r="T2439" s="14">
        <f>INT((((I2439/60)/60)/24)+DATE(1970,1,1))</f>
        <v>42278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9">
        <f>+E2440/D2440*100</f>
        <v>104.75000000000001</v>
      </c>
      <c r="P2440" s="11">
        <f>AVERAGE(E2440/L2440)</f>
        <v>17.829787234042552</v>
      </c>
      <c r="Q2440" t="str">
        <f>LEFT(N2440,SEARCH("/",N2440,1)-1)</f>
        <v>theater</v>
      </c>
      <c r="R2440" t="str">
        <f>RIGHT(N2440,LEN(N2440)-SEARCH("/",N2440,1))</f>
        <v>plays</v>
      </c>
      <c r="S2440" s="14">
        <f>INT((((J2440/60)/60)/24)+DATE(1970,1,1))</f>
        <v>42379</v>
      </c>
      <c r="T2440" s="14">
        <f>INT((((I2440/60)/60)/24)+DATE(1970,1,1))</f>
        <v>42410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9">
        <f>+E2441/D2441*100</f>
        <v>5.58</v>
      </c>
      <c r="P2441" s="11">
        <f>AVERAGE(E2441/L2441)</f>
        <v>119.57142857142857</v>
      </c>
      <c r="Q2441" t="str">
        <f>LEFT(N2441,SEARCH("/",N2441,1)-1)</f>
        <v>technology</v>
      </c>
      <c r="R2441" t="str">
        <f>RIGHT(N2441,LEN(N2441)-SEARCH("/",N2441,1))</f>
        <v>wearables</v>
      </c>
      <c r="S2441" s="14">
        <f>INT((((J2441/60)/60)/24)+DATE(1970,1,1))</f>
        <v>42711</v>
      </c>
      <c r="T2441" s="14">
        <f>INT((((I2441/60)/60)/24)+DATE(1970,1,1))</f>
        <v>42766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9">
        <f>+E2442/D2442*100</f>
        <v>5.21875</v>
      </c>
      <c r="P2442" s="11">
        <f>AVERAGE(E2442/L2442)</f>
        <v>37.954545454545453</v>
      </c>
      <c r="Q2442" t="str">
        <f>LEFT(N2442,SEARCH("/",N2442,1)-1)</f>
        <v>publishing</v>
      </c>
      <c r="R2442" t="str">
        <f>RIGHT(N2442,LEN(N2442)-SEARCH("/",N2442,1))</f>
        <v>children's books</v>
      </c>
      <c r="S2442" s="14">
        <f>INT((((J2442/60)/60)/24)+DATE(1970,1,1))</f>
        <v>40938</v>
      </c>
      <c r="T2442" s="14">
        <f>INT((((I2442/60)/60)/24)+DATE(1970,1,1))</f>
        <v>40968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9">
        <f>+E2443/D2443*100</f>
        <v>166.2</v>
      </c>
      <c r="P2443" s="11">
        <f>AVERAGE(E2443/L2443)</f>
        <v>31.96153846153846</v>
      </c>
      <c r="Q2443" t="str">
        <f>LEFT(N2443,SEARCH("/",N2443,1)-1)</f>
        <v>technology</v>
      </c>
      <c r="R2443" t="str">
        <f>RIGHT(N2443,LEN(N2443)-SEARCH("/",N2443,1))</f>
        <v>space exploration</v>
      </c>
      <c r="S2443" s="14">
        <f>INT((((J2443/60)/60)/24)+DATE(1970,1,1))</f>
        <v>42639</v>
      </c>
      <c r="T2443" s="14">
        <f>INT((((I2443/60)/60)/24)+DATE(1970,1,1))</f>
        <v>42655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9">
        <f>+E2444/D2444*100</f>
        <v>23.62857142857143</v>
      </c>
      <c r="P2444" s="11">
        <f>AVERAGE(E2444/L2444)</f>
        <v>23.62857142857143</v>
      </c>
      <c r="Q2444" t="str">
        <f>LEFT(N2444,SEARCH("/",N2444,1)-1)</f>
        <v>theater</v>
      </c>
      <c r="R2444" t="str">
        <f>RIGHT(N2444,LEN(N2444)-SEARCH("/",N2444,1))</f>
        <v>spaces</v>
      </c>
      <c r="S2444" s="14">
        <f>INT((((J2444/60)/60)/24)+DATE(1970,1,1))</f>
        <v>42744</v>
      </c>
      <c r="T2444" s="14">
        <f>INT((((I2444/60)/60)/24)+DATE(1970,1,1))</f>
        <v>42774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9">
        <f>+E2445/D2445*100</f>
        <v>330</v>
      </c>
      <c r="P2445" s="11">
        <f>AVERAGE(E2445/L2445)</f>
        <v>43.421052631578945</v>
      </c>
      <c r="Q2445" t="str">
        <f>LEFT(N2445,SEARCH("/",N2445,1)-1)</f>
        <v>theater</v>
      </c>
      <c r="R2445" t="str">
        <f>RIGHT(N2445,LEN(N2445)-SEARCH("/",N2445,1))</f>
        <v>plays</v>
      </c>
      <c r="S2445" s="14">
        <f>INT((((J2445/60)/60)/24)+DATE(1970,1,1))</f>
        <v>42487</v>
      </c>
      <c r="T2445" s="14">
        <f>INT((((I2445/60)/60)/24)+DATE(1970,1,1))</f>
        <v>42521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9">
        <f>+E2446/D2446*100</f>
        <v>117.71428571428571</v>
      </c>
      <c r="P2446" s="11">
        <f>AVERAGE(E2446/L2446)</f>
        <v>37.454545454545453</v>
      </c>
      <c r="Q2446" t="str">
        <f>LEFT(N2446,SEARCH("/",N2446,1)-1)</f>
        <v>publishing</v>
      </c>
      <c r="R2446" t="str">
        <f>RIGHT(N2446,LEN(N2446)-SEARCH("/",N2446,1))</f>
        <v>nonfiction</v>
      </c>
      <c r="S2446" s="14">
        <f>INT((((J2446/60)/60)/24)+DATE(1970,1,1))</f>
        <v>40590</v>
      </c>
      <c r="T2446" s="14">
        <f>INT((((I2446/60)/60)/24)+DATE(1970,1,1))</f>
        <v>40651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t="s">
        <v>8221</v>
      </c>
      <c r="G2447" t="s">
        <v>8225</v>
      </c>
      <c r="H2447" t="s">
        <v>8247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8270</v>
      </c>
      <c r="O2447" s="9">
        <f>+E2447/D2447*100</f>
        <v>8.2100000000000009</v>
      </c>
      <c r="P2447" s="11">
        <f>AVERAGE(E2447/L2447)</f>
        <v>16.755102040816325</v>
      </c>
      <c r="Q2447" t="str">
        <f>LEFT(N2447,SEARCH("/",N2447,1)-1)</f>
        <v>film &amp; video</v>
      </c>
      <c r="R2447" t="str">
        <f>RIGHT(N2447,LEN(N2447)-SEARCH("/",N2447,1))</f>
        <v>animation</v>
      </c>
      <c r="S2447" s="14">
        <f>INT((((J2447/60)/60)/24)+DATE(1970,1,1))</f>
        <v>41378</v>
      </c>
      <c r="T2447" s="14">
        <f>INT((((I2447/60)/60)/24)+DATE(1970,1,1))</f>
        <v>41408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8221</v>
      </c>
      <c r="G2448" t="s">
        <v>8224</v>
      </c>
      <c r="H2448" t="s">
        <v>8246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8305</v>
      </c>
      <c r="O2448" s="9">
        <f>+E2448/D2448*100</f>
        <v>16.420000000000002</v>
      </c>
      <c r="P2448" s="11">
        <f>AVERAGE(E2448/L2448)</f>
        <v>68.416666666666671</v>
      </c>
      <c r="Q2448" t="str">
        <f>LEFT(N2448,SEARCH("/",N2448,1)-1)</f>
        <v>theater</v>
      </c>
      <c r="R2448" t="str">
        <f>RIGHT(N2448,LEN(N2448)-SEARCH("/",N2448,1))</f>
        <v>musical</v>
      </c>
      <c r="S2448" s="14">
        <f>INT((((J2448/60)/60)/24)+DATE(1970,1,1))</f>
        <v>42409</v>
      </c>
      <c r="T2448" s="14">
        <f>INT((((I2448/60)/60)/24)+DATE(1970,1,1))</f>
        <v>42437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9">
        <f>+E2449/D2449*100</f>
        <v>136.66666666666666</v>
      </c>
      <c r="P2449" s="11">
        <f>AVERAGE(E2449/L2449)</f>
        <v>30.37037037037037</v>
      </c>
      <c r="Q2449" t="str">
        <f>LEFT(N2449,SEARCH("/",N2449,1)-1)</f>
        <v>music</v>
      </c>
      <c r="R2449" t="str">
        <f>RIGHT(N2449,LEN(N2449)-SEARCH("/",N2449,1))</f>
        <v>indie rock</v>
      </c>
      <c r="S2449" s="14">
        <f>INT((((J2449/60)/60)/24)+DATE(1970,1,1))</f>
        <v>41074</v>
      </c>
      <c r="T2449" s="14">
        <f>INT((((I2449/60)/60)/24)+DATE(1970,1,1))</f>
        <v>41090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9">
        <f>+E2450/D2450*100</f>
        <v>101.875</v>
      </c>
      <c r="P2450" s="11">
        <f>AVERAGE(E2450/L2450)</f>
        <v>58.214285714285715</v>
      </c>
      <c r="Q2450" t="str">
        <f>LEFT(N2450,SEARCH("/",N2450,1)-1)</f>
        <v>music</v>
      </c>
      <c r="R2450" t="str">
        <f>RIGHT(N2450,LEN(N2450)-SEARCH("/",N2450,1))</f>
        <v>rock</v>
      </c>
      <c r="S2450" s="14">
        <f>INT((((J2450/60)/60)/24)+DATE(1970,1,1))</f>
        <v>41177</v>
      </c>
      <c r="T2450" s="14">
        <f>INT((((I2450/60)/60)/24)+DATE(1970,1,1))</f>
        <v>41227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8274</v>
      </c>
      <c r="O2451" s="9">
        <f>+E2451/D2451*100</f>
        <v>148</v>
      </c>
      <c r="P2451" s="11">
        <f>AVERAGE(E2451/L2451)</f>
        <v>54.266666666666666</v>
      </c>
      <c r="Q2451" t="str">
        <f>LEFT(N2451,SEARCH("/",N2451,1)-1)</f>
        <v>publishing</v>
      </c>
      <c r="R2451" t="str">
        <f>RIGHT(N2451,LEN(N2451)-SEARCH("/",N2451,1))</f>
        <v>nonfiction</v>
      </c>
      <c r="S2451" s="14">
        <f>INT((((J2451/60)/60)/24)+DATE(1970,1,1))</f>
        <v>40990</v>
      </c>
      <c r="T2451" s="14">
        <f>INT((((I2451/60)/60)/24)+DATE(1970,1,1))</f>
        <v>41015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9">
        <f>+E2452/D2452*100</f>
        <v>32.56</v>
      </c>
      <c r="P2452" s="11">
        <f>AVERAGE(E2452/L2452)</f>
        <v>50.875</v>
      </c>
      <c r="Q2452" t="str">
        <f>LEFT(N2452,SEARCH("/",N2452,1)-1)</f>
        <v>theater</v>
      </c>
      <c r="R2452" t="str">
        <f>RIGHT(N2452,LEN(N2452)-SEARCH("/",N2452,1))</f>
        <v>plays</v>
      </c>
      <c r="S2452" s="14">
        <f>INT((((J2452/60)/60)/24)+DATE(1970,1,1))</f>
        <v>42193</v>
      </c>
      <c r="T2452" s="14">
        <f>INT((((I2452/60)/60)/24)+DATE(1970,1,1))</f>
        <v>42233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9">
        <f>+E2453/D2453*100</f>
        <v>162.6</v>
      </c>
      <c r="P2453" s="11">
        <f>AVERAGE(E2453/L2453)</f>
        <v>27.1</v>
      </c>
      <c r="Q2453" t="str">
        <f>LEFT(N2453,SEARCH("/",N2453,1)-1)</f>
        <v>games</v>
      </c>
      <c r="R2453" t="str">
        <f>RIGHT(N2453,LEN(N2453)-SEARCH("/",N2453,1))</f>
        <v>tabletop games</v>
      </c>
      <c r="S2453" s="14">
        <f>INT((((J2453/60)/60)/24)+DATE(1970,1,1))</f>
        <v>40906</v>
      </c>
      <c r="T2453" s="14">
        <f>INT((((I2453/60)/60)/24)+DATE(1970,1,1))</f>
        <v>40936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9">
        <f>+E2454/D2454*100</f>
        <v>115.85714285714286</v>
      </c>
      <c r="P2454" s="11">
        <f>AVERAGE(E2454/L2454)</f>
        <v>24.575757575757574</v>
      </c>
      <c r="Q2454" t="str">
        <f>LEFT(N2454,SEARCH("/",N2454,1)-1)</f>
        <v>music</v>
      </c>
      <c r="R2454" t="str">
        <f>RIGHT(N2454,LEN(N2454)-SEARCH("/",N2454,1))</f>
        <v>rock</v>
      </c>
      <c r="S2454" s="14">
        <f>INT((((J2454/60)/60)/24)+DATE(1970,1,1))</f>
        <v>41176</v>
      </c>
      <c r="T2454" s="14">
        <f>INT((((I2454/60)/60)/24)+DATE(1970,1,1))</f>
        <v>41206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8276</v>
      </c>
      <c r="O2455" s="9">
        <f>+E2455/D2455*100</f>
        <v>101.25</v>
      </c>
      <c r="P2455" s="11">
        <f>AVERAGE(E2455/L2455)</f>
        <v>115.71428571428571</v>
      </c>
      <c r="Q2455" t="str">
        <f>LEFT(N2455,SEARCH("/",N2455,1)-1)</f>
        <v>music</v>
      </c>
      <c r="R2455" t="str">
        <f>RIGHT(N2455,LEN(N2455)-SEARCH("/",N2455,1))</f>
        <v>rock</v>
      </c>
      <c r="S2455" s="14">
        <f>INT((((J2455/60)/60)/24)+DATE(1970,1,1))</f>
        <v>41074</v>
      </c>
      <c r="T2455" s="14">
        <f>INT((((I2455/60)/60)/24)+DATE(1970,1,1))</f>
        <v>41088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8271</v>
      </c>
      <c r="O2456" s="9">
        <f>+E2456/D2456*100</f>
        <v>101.25</v>
      </c>
      <c r="P2456" s="11">
        <f>AVERAGE(E2456/L2456)</f>
        <v>24.545454545454547</v>
      </c>
      <c r="Q2456" t="str">
        <f>LEFT(N2456,SEARCH("/",N2456,1)-1)</f>
        <v>theater</v>
      </c>
      <c r="R2456" t="str">
        <f>RIGHT(N2456,LEN(N2456)-SEARCH("/",N2456,1))</f>
        <v>plays</v>
      </c>
      <c r="S2456" s="14">
        <f>INT((((J2456/60)/60)/24)+DATE(1970,1,1))</f>
        <v>42468</v>
      </c>
      <c r="T2456" s="14">
        <f>INT((((I2456/60)/60)/24)+DATE(1970,1,1))</f>
        <v>42498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9">
        <f>+E2457/D2457*100</f>
        <v>26.900000000000002</v>
      </c>
      <c r="P2457" s="11">
        <f>AVERAGE(E2457/L2457)</f>
        <v>36.68181818181818</v>
      </c>
      <c r="Q2457" t="str">
        <f>LEFT(N2457,SEARCH("/",N2457,1)-1)</f>
        <v>publishing</v>
      </c>
      <c r="R2457" t="str">
        <f>RIGHT(N2457,LEN(N2457)-SEARCH("/",N2457,1))</f>
        <v>translations</v>
      </c>
      <c r="S2457" s="14">
        <f>INT((((J2457/60)/60)/24)+DATE(1970,1,1))</f>
        <v>41796</v>
      </c>
      <c r="T2457" s="14">
        <f>INT((((I2457/60)/60)/24)+DATE(1970,1,1))</f>
        <v>41833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9">
        <f>+E2458/D2458*100</f>
        <v>100.63375000000001</v>
      </c>
      <c r="P2458" s="11">
        <f>AVERAGE(E2458/L2458)</f>
        <v>35.003043478260871</v>
      </c>
      <c r="Q2458" t="str">
        <f>LEFT(N2458,SEARCH("/",N2458,1)-1)</f>
        <v>technology</v>
      </c>
      <c r="R2458" t="str">
        <f>RIGHT(N2458,LEN(N2458)-SEARCH("/",N2458,1))</f>
        <v>hardware</v>
      </c>
      <c r="S2458" s="14">
        <f>INT((((J2458/60)/60)/24)+DATE(1970,1,1))</f>
        <v>40102</v>
      </c>
      <c r="T2458" s="14">
        <f>INT((((I2458/60)/60)/24)+DATE(1970,1,1))</f>
        <v>40140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8287</v>
      </c>
      <c r="O2459" s="9">
        <f>+E2459/D2459*100</f>
        <v>6.708333333333333</v>
      </c>
      <c r="P2459" s="11">
        <f>AVERAGE(E2459/L2459)</f>
        <v>80.5</v>
      </c>
      <c r="Q2459" t="str">
        <f>LEFT(N2459,SEARCH("/",N2459,1)-1)</f>
        <v>publishing</v>
      </c>
      <c r="R2459" t="str">
        <f>RIGHT(N2459,LEN(N2459)-SEARCH("/",N2459,1))</f>
        <v>translations</v>
      </c>
      <c r="S2459" s="14">
        <f>INT((((J2459/60)/60)/24)+DATE(1970,1,1))</f>
        <v>42673</v>
      </c>
      <c r="T2459" s="14">
        <f>INT((((I2459/60)/60)/24)+DATE(1970,1,1))</f>
        <v>42714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8271</v>
      </c>
      <c r="O2460" s="9">
        <f>+E2460/D2460*100</f>
        <v>20.125</v>
      </c>
      <c r="P2460" s="11">
        <f>AVERAGE(E2460/L2460)</f>
        <v>100.625</v>
      </c>
      <c r="Q2460" t="str">
        <f>LEFT(N2460,SEARCH("/",N2460,1)-1)</f>
        <v>theater</v>
      </c>
      <c r="R2460" t="str">
        <f>RIGHT(N2460,LEN(N2460)-SEARCH("/",N2460,1))</f>
        <v>plays</v>
      </c>
      <c r="S2460" s="14">
        <f>INT((((J2460/60)/60)/24)+DATE(1970,1,1))</f>
        <v>42548</v>
      </c>
      <c r="T2460" s="14">
        <f>INT((((I2460/60)/60)/24)+DATE(1970,1,1))</f>
        <v>42568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8298</v>
      </c>
      <c r="O2461" s="9">
        <f>+E2461/D2461*100</f>
        <v>133.5</v>
      </c>
      <c r="P2461" s="11">
        <f>AVERAGE(E2461/L2461)</f>
        <v>53.4</v>
      </c>
      <c r="Q2461" t="str">
        <f>LEFT(N2461,SEARCH("/",N2461,1)-1)</f>
        <v>food</v>
      </c>
      <c r="R2461" t="str">
        <f>RIGHT(N2461,LEN(N2461)-SEARCH("/",N2461,1))</f>
        <v>small batch</v>
      </c>
      <c r="S2461" s="14">
        <f>INT((((J2461/60)/60)/24)+DATE(1970,1,1))</f>
        <v>42338</v>
      </c>
      <c r="T2461" s="14">
        <f>INT((((I2461/60)/60)/24)+DATE(1970,1,1))</f>
        <v>42367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9">
        <f>+E2462/D2462*100</f>
        <v>26.700000000000003</v>
      </c>
      <c r="P2462" s="11">
        <f>AVERAGE(E2462/L2462)</f>
        <v>42.157894736842103</v>
      </c>
      <c r="Q2462" t="str">
        <f>LEFT(N2462,SEARCH("/",N2462,1)-1)</f>
        <v>publishing</v>
      </c>
      <c r="R2462" t="str">
        <f>RIGHT(N2462,LEN(N2462)-SEARCH("/",N2462,1))</f>
        <v>children's books</v>
      </c>
      <c r="S2462" s="14">
        <f>INT((((J2462/60)/60)/24)+DATE(1970,1,1))</f>
        <v>41850</v>
      </c>
      <c r="T2462" s="14">
        <f>INT((((I2462/60)/60)/24)+DATE(1970,1,1))</f>
        <v>41880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8219</v>
      </c>
      <c r="G2463" t="s">
        <v>8224</v>
      </c>
      <c r="H2463" t="s">
        <v>8246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8265</v>
      </c>
      <c r="O2463" s="9">
        <f>+E2463/D2463*100</f>
        <v>133.33333333333331</v>
      </c>
      <c r="P2463" s="11">
        <f>AVERAGE(E2463/L2463)</f>
        <v>57.142857142857146</v>
      </c>
      <c r="Q2463" t="str">
        <f>LEFT(N2463,SEARCH("/",N2463,1)-1)</f>
        <v>film &amp; video</v>
      </c>
      <c r="R2463" t="str">
        <f>RIGHT(N2463,LEN(N2463)-SEARCH("/",N2463,1))</f>
        <v>television</v>
      </c>
      <c r="S2463" s="14">
        <f>INT((((J2463/60)/60)/24)+DATE(1970,1,1))</f>
        <v>42318</v>
      </c>
      <c r="T2463" s="14">
        <f>INT((((I2463/60)/60)/24)+DATE(1970,1,1))</f>
        <v>42378</v>
      </c>
    </row>
    <row r="2464" spans="1:20" ht="60" x14ac:dyDescent="0.25">
      <c r="A2464">
        <v>3608</v>
      </c>
      <c r="B2464" s="3" t="s">
        <v>3607</v>
      </c>
      <c r="C2464" s="3" t="s">
        <v>7718</v>
      </c>
      <c r="D2464" s="6">
        <v>800</v>
      </c>
      <c r="E2464" s="6">
        <v>800</v>
      </c>
      <c r="F2464" t="s">
        <v>8219</v>
      </c>
      <c r="G2464" t="s">
        <v>8225</v>
      </c>
      <c r="H2464" t="s">
        <v>8247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8271</v>
      </c>
      <c r="O2464" s="9">
        <f>+E2464/D2464*100</f>
        <v>100</v>
      </c>
      <c r="P2464" s="11">
        <f>AVERAGE(E2464/L2464)</f>
        <v>29.62962962962963</v>
      </c>
      <c r="Q2464" t="str">
        <f>LEFT(N2464,SEARCH("/",N2464,1)-1)</f>
        <v>theater</v>
      </c>
      <c r="R2464" t="str">
        <f>RIGHT(N2464,LEN(N2464)-SEARCH("/",N2464,1))</f>
        <v>plays</v>
      </c>
      <c r="S2464" s="14">
        <f>INT((((J2464/60)/60)/24)+DATE(1970,1,1))</f>
        <v>42506</v>
      </c>
      <c r="T2464" s="14">
        <f>INT((((I2464/60)/60)/24)+DATE(1970,1,1))</f>
        <v>42538</v>
      </c>
    </row>
    <row r="2465" spans="1:20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6">
        <v>800</v>
      </c>
      <c r="F2465" t="s">
        <v>8221</v>
      </c>
      <c r="G2465" t="s">
        <v>8224</v>
      </c>
      <c r="H2465" t="s">
        <v>8246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8268</v>
      </c>
      <c r="O2465" s="9">
        <f>+E2465/D2465*100</f>
        <v>16</v>
      </c>
      <c r="P2465" s="11">
        <f>AVERAGE(E2465/L2465)</f>
        <v>160</v>
      </c>
      <c r="Q2465" t="str">
        <f>LEFT(N2465,SEARCH("/",N2465,1)-1)</f>
        <v>film &amp; video</v>
      </c>
      <c r="R2465" t="str">
        <f>RIGHT(N2465,LEN(N2465)-SEARCH("/",N2465,1))</f>
        <v>drama</v>
      </c>
      <c r="S2465" s="14">
        <f>INT((((J2465/60)/60)/24)+DATE(1970,1,1))</f>
        <v>42182</v>
      </c>
      <c r="T2465" s="14">
        <f>INT((((I2465/60)/60)/24)+DATE(1970,1,1))</f>
        <v>42206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8284</v>
      </c>
      <c r="O2466" s="9">
        <f>+E2466/D2466*100</f>
        <v>1.1428571428571428</v>
      </c>
      <c r="P2466" s="11">
        <f>AVERAGE(E2466/L2466)</f>
        <v>200</v>
      </c>
      <c r="Q2466" t="str">
        <f>LEFT(N2466,SEARCH("/",N2466,1)-1)</f>
        <v>food</v>
      </c>
      <c r="R2466" t="str">
        <f>RIGHT(N2466,LEN(N2466)-SEARCH("/",N2466,1))</f>
        <v>food trucks</v>
      </c>
      <c r="S2466" s="14">
        <f>INT((((J2466/60)/60)/24)+DATE(1970,1,1))</f>
        <v>41820</v>
      </c>
      <c r="T2466" s="14">
        <f>INT((((I2466/60)/60)/24)+DATE(1970,1,1))</f>
        <v>41860</v>
      </c>
    </row>
    <row r="2467" spans="1:20" ht="45" x14ac:dyDescent="0.25">
      <c r="A2467">
        <v>1415</v>
      </c>
      <c r="B2467" s="3" t="s">
        <v>1416</v>
      </c>
      <c r="C2467" s="3" t="s">
        <v>5525</v>
      </c>
      <c r="D2467" s="6">
        <v>4400</v>
      </c>
      <c r="E2467" s="6">
        <v>800</v>
      </c>
      <c r="F2467" t="s">
        <v>8221</v>
      </c>
      <c r="G2467" t="s">
        <v>8224</v>
      </c>
      <c r="H2467" t="s">
        <v>8246</v>
      </c>
      <c r="I2467">
        <v>1439741591</v>
      </c>
      <c r="J2467">
        <v>1436285591</v>
      </c>
      <c r="K2467" t="b">
        <v>0</v>
      </c>
      <c r="L2467">
        <v>9</v>
      </c>
      <c r="M2467" t="b">
        <v>0</v>
      </c>
      <c r="N2467" t="s">
        <v>8287</v>
      </c>
      <c r="O2467" s="9">
        <f>+E2467/D2467*100</f>
        <v>18.181818181818183</v>
      </c>
      <c r="P2467" s="11">
        <f>AVERAGE(E2467/L2467)</f>
        <v>88.888888888888886</v>
      </c>
      <c r="Q2467" t="str">
        <f>LEFT(N2467,SEARCH("/",N2467,1)-1)</f>
        <v>publishing</v>
      </c>
      <c r="R2467" t="str">
        <f>RIGHT(N2467,LEN(N2467)-SEARCH("/",N2467,1))</f>
        <v>translations</v>
      </c>
      <c r="S2467" s="14">
        <f>INT((((J2467/60)/60)/24)+DATE(1970,1,1))</f>
        <v>42192</v>
      </c>
      <c r="T2467" s="14">
        <f>INT((((I2467/60)/60)/24)+DATE(1970,1,1))</f>
        <v>42232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t="s">
        <v>8221</v>
      </c>
      <c r="G2468" t="s">
        <v>8238</v>
      </c>
      <c r="H2468" t="s">
        <v>8256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8271</v>
      </c>
      <c r="O2468" s="9">
        <f>+E2468/D2468*100</f>
        <v>2.666666666666667</v>
      </c>
      <c r="P2468" s="11">
        <f>AVERAGE(E2468/L2468)</f>
        <v>800</v>
      </c>
      <c r="Q2468" t="str">
        <f>LEFT(N2468,SEARCH("/",N2468,1)-1)</f>
        <v>theater</v>
      </c>
      <c r="R2468" t="str">
        <f>RIGHT(N2468,LEN(N2468)-SEARCH("/",N2468,1))</f>
        <v>plays</v>
      </c>
      <c r="S2468" s="14">
        <f>INT((((J2468/60)/60)/24)+DATE(1970,1,1))</f>
        <v>42693</v>
      </c>
      <c r="T2468" s="14">
        <f>INT((((I2468/60)/60)/24)+DATE(1970,1,1))</f>
        <v>42723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9">
        <f>+E2469/D2469*100</f>
        <v>265.66666666666669</v>
      </c>
      <c r="P2469" s="11">
        <f>AVERAGE(E2469/L2469)</f>
        <v>26.566666666666666</v>
      </c>
      <c r="Q2469" t="str">
        <f>LEFT(N2469,SEARCH("/",N2469,1)-1)</f>
        <v>music</v>
      </c>
      <c r="R2469" t="str">
        <f>RIGHT(N2469,LEN(N2469)-SEARCH("/",N2469,1))</f>
        <v>indie rock</v>
      </c>
      <c r="S2469" s="14">
        <f>INT((((J2469/60)/60)/24)+DATE(1970,1,1))</f>
        <v>40991</v>
      </c>
      <c r="T2469" s="14">
        <f>INT((((I2469/60)/60)/24)+DATE(1970,1,1))</f>
        <v>41021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9">
        <f>+E2470/D2470*100</f>
        <v>15.920000000000002</v>
      </c>
      <c r="P2470" s="11">
        <f>AVERAGE(E2470/L2470)</f>
        <v>88.444444444444443</v>
      </c>
      <c r="Q2470" t="str">
        <f>LEFT(N2470,SEARCH("/",N2470,1)-1)</f>
        <v>theater</v>
      </c>
      <c r="R2470" t="str">
        <f>RIGHT(N2470,LEN(N2470)-SEARCH("/",N2470,1))</f>
        <v>spaces</v>
      </c>
      <c r="S2470" s="14">
        <f>INT((((J2470/60)/60)/24)+DATE(1970,1,1))</f>
        <v>42566</v>
      </c>
      <c r="T2470" s="14">
        <f>INT((((I2470/60)/60)/24)+DATE(1970,1,1))</f>
        <v>42596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8219</v>
      </c>
      <c r="G2471" t="s">
        <v>8229</v>
      </c>
      <c r="H2471" t="s">
        <v>8251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8305</v>
      </c>
      <c r="O2471" s="9">
        <f>+E2471/D2471*100</f>
        <v>106</v>
      </c>
      <c r="P2471" s="11">
        <f>AVERAGE(E2471/L2471)</f>
        <v>88.333333333333329</v>
      </c>
      <c r="Q2471" t="str">
        <f>LEFT(N2471,SEARCH("/",N2471,1)-1)</f>
        <v>theater</v>
      </c>
      <c r="R2471" t="str">
        <f>RIGHT(N2471,LEN(N2471)-SEARCH("/",N2471,1))</f>
        <v>musical</v>
      </c>
      <c r="S2471" s="14">
        <f>INT((((J2471/60)/60)/24)+DATE(1970,1,1))</f>
        <v>41872</v>
      </c>
      <c r="T2471" s="14">
        <f>INT((((I2471/60)/60)/24)+DATE(1970,1,1))</f>
        <v>41897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8303</v>
      </c>
      <c r="O2472" s="9">
        <f>+E2472/D2472*100</f>
        <v>3.9750000000000001</v>
      </c>
      <c r="P2472" s="11">
        <f>AVERAGE(E2472/L2472)</f>
        <v>56.785714285714285</v>
      </c>
      <c r="Q2472" t="str">
        <f>LEFT(N2472,SEARCH("/",N2472,1)-1)</f>
        <v>theater</v>
      </c>
      <c r="R2472" t="str">
        <f>RIGHT(N2472,LEN(N2472)-SEARCH("/",N2472,1))</f>
        <v>spaces</v>
      </c>
      <c r="S2472" s="14">
        <f>INT((((J2472/60)/60)/24)+DATE(1970,1,1))</f>
        <v>42114</v>
      </c>
      <c r="T2472" s="14">
        <f>INT((((I2472/60)/60)/24)+DATE(1970,1,1))</f>
        <v>42144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t="s">
        <v>8221</v>
      </c>
      <c r="G2473" t="s">
        <v>8224</v>
      </c>
      <c r="H2473" t="s">
        <v>8246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8271</v>
      </c>
      <c r="O2473" s="9">
        <f>+E2473/D2473*100</f>
        <v>53</v>
      </c>
      <c r="P2473" s="11">
        <f>AVERAGE(E2473/L2473)</f>
        <v>88.333333333333329</v>
      </c>
      <c r="Q2473" t="str">
        <f>LEFT(N2473,SEARCH("/",N2473,1)-1)</f>
        <v>theater</v>
      </c>
      <c r="R2473" t="str">
        <f>RIGHT(N2473,LEN(N2473)-SEARCH("/",N2473,1))</f>
        <v>plays</v>
      </c>
      <c r="S2473" s="14">
        <f>INT((((J2473/60)/60)/24)+DATE(1970,1,1))</f>
        <v>42534</v>
      </c>
      <c r="T2473" s="14">
        <f>INT((((I2473/60)/60)/24)+DATE(1970,1,1))</f>
        <v>42554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9">
        <f>+E2474/D2474*100</f>
        <v>158.20000000000002</v>
      </c>
      <c r="P2474" s="11">
        <f>AVERAGE(E2474/L2474)</f>
        <v>79.099999999999994</v>
      </c>
      <c r="Q2474" t="str">
        <f>LEFT(N2474,SEARCH("/",N2474,1)-1)</f>
        <v>theater</v>
      </c>
      <c r="R2474" t="str">
        <f>RIGHT(N2474,LEN(N2474)-SEARCH("/",N2474,1))</f>
        <v>plays</v>
      </c>
      <c r="S2474" s="14">
        <f>INT((((J2474/60)/60)/24)+DATE(1970,1,1))</f>
        <v>42121</v>
      </c>
      <c r="T2474" s="14">
        <f>INT((((I2474/60)/60)/24)+DATE(1970,1,1))</f>
        <v>42142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9">
        <f>+E2475/D2475*100</f>
        <v>1.2123076923076923</v>
      </c>
      <c r="P2475" s="11">
        <f>AVERAGE(E2475/L2475)</f>
        <v>112.57142857142857</v>
      </c>
      <c r="Q2475" t="str">
        <f>LEFT(N2475,SEARCH("/",N2475,1)-1)</f>
        <v>technology</v>
      </c>
      <c r="R2475" t="str">
        <f>RIGHT(N2475,LEN(N2475)-SEARCH("/",N2475,1))</f>
        <v>web</v>
      </c>
      <c r="S2475" s="14">
        <f>INT((((J2475/60)/60)/24)+DATE(1970,1,1))</f>
        <v>42191</v>
      </c>
      <c r="T2475" s="14">
        <f>INT((((I2475/60)/60)/24)+DATE(1970,1,1))</f>
        <v>42221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9">
        <f>+E2476/D2476*100</f>
        <v>105.50335570469798</v>
      </c>
      <c r="P2476" s="11">
        <f>AVERAGE(E2476/L2476)</f>
        <v>23.117647058823529</v>
      </c>
      <c r="Q2476" t="str">
        <f>LEFT(N2476,SEARCH("/",N2476,1)-1)</f>
        <v>music</v>
      </c>
      <c r="R2476" t="str">
        <f>RIGHT(N2476,LEN(N2476)-SEARCH("/",N2476,1))</f>
        <v>classical music</v>
      </c>
      <c r="S2476" s="14">
        <f>INT((((J2476/60)/60)/24)+DATE(1970,1,1))</f>
        <v>41222</v>
      </c>
      <c r="T2476" s="14">
        <f>INT((((I2476/60)/60)/24)+DATE(1970,1,1))</f>
        <v>41267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9">
        <f>+E2477/D2477*100</f>
        <v>142.36363636363635</v>
      </c>
      <c r="P2477" s="11">
        <f>AVERAGE(E2477/L2477)</f>
        <v>29</v>
      </c>
      <c r="Q2477" t="str">
        <f>LEFT(N2477,SEARCH("/",N2477,1)-1)</f>
        <v>theater</v>
      </c>
      <c r="R2477" t="str">
        <f>RIGHT(N2477,LEN(N2477)-SEARCH("/",N2477,1))</f>
        <v>plays</v>
      </c>
      <c r="S2477" s="14">
        <f>INT((((J2477/60)/60)/24)+DATE(1970,1,1))</f>
        <v>41817</v>
      </c>
      <c r="T2477" s="14">
        <f>INT((((I2477/60)/60)/24)+DATE(1970,1,1))</f>
        <v>41847</v>
      </c>
    </row>
    <row r="2478" spans="1:20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6">
        <v>780</v>
      </c>
      <c r="F2478" t="s">
        <v>8219</v>
      </c>
      <c r="G2478" t="s">
        <v>8229</v>
      </c>
      <c r="H2478" t="s">
        <v>8251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8271</v>
      </c>
      <c r="O2478" s="9">
        <f>+E2478/D2478*100</f>
        <v>104</v>
      </c>
      <c r="P2478" s="11">
        <f>AVERAGE(E2478/L2478)</f>
        <v>97.5</v>
      </c>
      <c r="Q2478" t="str">
        <f>LEFT(N2478,SEARCH("/",N2478,1)-1)</f>
        <v>theater</v>
      </c>
      <c r="R2478" t="str">
        <f>RIGHT(N2478,LEN(N2478)-SEARCH("/",N2478,1))</f>
        <v>plays</v>
      </c>
      <c r="S2478" s="14">
        <f>INT((((J2478/60)/60)/24)+DATE(1970,1,1))</f>
        <v>41780</v>
      </c>
      <c r="T2478" s="14">
        <f>INT((((I2478/60)/60)/24)+DATE(1970,1,1))</f>
        <v>41806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9">
        <f>+E2479/D2479*100</f>
        <v>130</v>
      </c>
      <c r="P2479" s="11">
        <f>AVERAGE(E2479/L2479)</f>
        <v>28.888888888888889</v>
      </c>
      <c r="Q2479" t="str">
        <f>LEFT(N2479,SEARCH("/",N2479,1)-1)</f>
        <v>theater</v>
      </c>
      <c r="R2479" t="str">
        <f>RIGHT(N2479,LEN(N2479)-SEARCH("/",N2479,1))</f>
        <v>plays</v>
      </c>
      <c r="S2479" s="14">
        <f>INT((((J2479/60)/60)/24)+DATE(1970,1,1))</f>
        <v>42093</v>
      </c>
      <c r="T2479" s="14">
        <f>INT((((I2479/60)/60)/24)+DATE(1970,1,1))</f>
        <v>42120</v>
      </c>
    </row>
    <row r="2480" spans="1:20" ht="60" x14ac:dyDescent="0.25">
      <c r="A2480">
        <v>2817</v>
      </c>
      <c r="B2480" s="3" t="s">
        <v>2817</v>
      </c>
      <c r="C2480" s="3" t="s">
        <v>6927</v>
      </c>
      <c r="D2480" s="6">
        <v>600</v>
      </c>
      <c r="E2480" s="6">
        <v>780</v>
      </c>
      <c r="F2480" t="s">
        <v>8219</v>
      </c>
      <c r="G2480" t="s">
        <v>8225</v>
      </c>
      <c r="H2480" t="s">
        <v>8247</v>
      </c>
      <c r="I2480">
        <v>1425136462</v>
      </c>
      <c r="J2480">
        <v>1421680462</v>
      </c>
      <c r="K2480" t="b">
        <v>0</v>
      </c>
      <c r="L2480">
        <v>33</v>
      </c>
      <c r="M2480" t="b">
        <v>1</v>
      </c>
      <c r="N2480" t="s">
        <v>8271</v>
      </c>
      <c r="O2480" s="9">
        <f>+E2480/D2480*100</f>
        <v>130</v>
      </c>
      <c r="P2480" s="11">
        <f>AVERAGE(E2480/L2480)</f>
        <v>23.636363636363637</v>
      </c>
      <c r="Q2480" t="str">
        <f>LEFT(N2480,SEARCH("/",N2480,1)-1)</f>
        <v>theater</v>
      </c>
      <c r="R2480" t="str">
        <f>RIGHT(N2480,LEN(N2480)-SEARCH("/",N2480,1))</f>
        <v>plays</v>
      </c>
      <c r="S2480" s="14">
        <f>INT((((J2480/60)/60)/24)+DATE(1970,1,1))</f>
        <v>42023</v>
      </c>
      <c r="T2480" s="14">
        <f>INT((((I2480/60)/60)/24)+DATE(1970,1,1))</f>
        <v>42063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9">
        <f>+E2481/D2481*100</f>
        <v>22.142857142857142</v>
      </c>
      <c r="P2481" s="11">
        <f>AVERAGE(E2481/L2481)</f>
        <v>129.16666666666666</v>
      </c>
      <c r="Q2481" t="str">
        <f>LEFT(N2481,SEARCH("/",N2481,1)-1)</f>
        <v>theater</v>
      </c>
      <c r="R2481" t="str">
        <f>RIGHT(N2481,LEN(N2481)-SEARCH("/",N2481,1))</f>
        <v>plays</v>
      </c>
      <c r="S2481" s="14">
        <f>INT((((J2481/60)/60)/24)+DATE(1970,1,1))</f>
        <v>42310</v>
      </c>
      <c r="T2481" s="14">
        <f>INT((((I2481/60)/60)/24)+DATE(1970,1,1))</f>
        <v>42333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9">
        <f>+E2482/D2482*100</f>
        <v>100</v>
      </c>
      <c r="P2482" s="11">
        <f>AVERAGE(E2482/L2482)</f>
        <v>38.65</v>
      </c>
      <c r="Q2482" t="str">
        <f>LEFT(N2482,SEARCH("/",N2482,1)-1)</f>
        <v>theater</v>
      </c>
      <c r="R2482" t="str">
        <f>RIGHT(N2482,LEN(N2482)-SEARCH("/",N2482,1))</f>
        <v>plays</v>
      </c>
      <c r="S2482" s="14">
        <f>INT((((J2482/60)/60)/24)+DATE(1970,1,1))</f>
        <v>41788</v>
      </c>
      <c r="T2482" s="14">
        <f>INT((((I2482/60)/60)/24)+DATE(1970,1,1))</f>
        <v>41818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9">
        <f>+E2483/D2483*100</f>
        <v>7.2952380952380951</v>
      </c>
      <c r="P2483" s="11">
        <f>AVERAGE(E2483/L2483)</f>
        <v>47.875</v>
      </c>
      <c r="Q2483" t="str">
        <f>LEFT(N2483,SEARCH("/",N2483,1)-1)</f>
        <v>film &amp; video</v>
      </c>
      <c r="R2483" t="str">
        <f>RIGHT(N2483,LEN(N2483)-SEARCH("/",N2483,1))</f>
        <v>animation</v>
      </c>
      <c r="S2483" s="14">
        <f>INT((((J2483/60)/60)/24)+DATE(1970,1,1))</f>
        <v>42037</v>
      </c>
      <c r="T2483" s="14">
        <f>INT((((I2483/60)/60)/24)+DATE(1970,1,1))</f>
        <v>42067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9">
        <f>+E2484/D2484*100</f>
        <v>115.75757575757575</v>
      </c>
      <c r="P2484" s="11">
        <f>AVERAGE(E2484/L2484)</f>
        <v>40.210526315789473</v>
      </c>
      <c r="Q2484" t="str">
        <f>LEFT(N2484,SEARCH("/",N2484,1)-1)</f>
        <v>publishing</v>
      </c>
      <c r="R2484" t="str">
        <f>RIGHT(N2484,LEN(N2484)-SEARCH("/",N2484,1))</f>
        <v>nonfiction</v>
      </c>
      <c r="S2484" s="14">
        <f>INT((((J2484/60)/60)/24)+DATE(1970,1,1))</f>
        <v>40668</v>
      </c>
      <c r="T2484" s="14">
        <f>INT((((I2484/60)/60)/24)+DATE(1970,1,1))</f>
        <v>40730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9">
        <f>+E2485/D2485*100</f>
        <v>127.16666666666667</v>
      </c>
      <c r="P2485" s="11">
        <f>AVERAGE(E2485/L2485)</f>
        <v>21.194444444444443</v>
      </c>
      <c r="Q2485" t="str">
        <f>LEFT(N2485,SEARCH("/",N2485,1)-1)</f>
        <v>film &amp; video</v>
      </c>
      <c r="R2485" t="str">
        <f>RIGHT(N2485,LEN(N2485)-SEARCH("/",N2485,1))</f>
        <v>shorts</v>
      </c>
      <c r="S2485" s="14">
        <f>INT((((J2485/60)/60)/24)+DATE(1970,1,1))</f>
        <v>41663</v>
      </c>
      <c r="T2485" s="14">
        <f>INT((((I2485/60)/60)/24)+DATE(1970,1,1))</f>
        <v>41693</v>
      </c>
    </row>
    <row r="2486" spans="1:20" ht="45" x14ac:dyDescent="0.25">
      <c r="A2486">
        <v>2824</v>
      </c>
      <c r="B2486" s="3" t="s">
        <v>2824</v>
      </c>
      <c r="C2486" s="3" t="s">
        <v>6934</v>
      </c>
      <c r="D2486" s="6">
        <v>650</v>
      </c>
      <c r="E2486" s="6">
        <v>760</v>
      </c>
      <c r="F2486" t="s">
        <v>8219</v>
      </c>
      <c r="G2486" t="s">
        <v>8224</v>
      </c>
      <c r="H2486" t="s">
        <v>8246</v>
      </c>
      <c r="I2486">
        <v>1434159780</v>
      </c>
      <c r="J2486">
        <v>1431412196</v>
      </c>
      <c r="K2486" t="b">
        <v>0</v>
      </c>
      <c r="L2486">
        <v>15</v>
      </c>
      <c r="M2486" t="b">
        <v>1</v>
      </c>
      <c r="N2486" t="s">
        <v>8271</v>
      </c>
      <c r="O2486" s="9">
        <f>+E2486/D2486*100</f>
        <v>116.92307692307693</v>
      </c>
      <c r="P2486" s="11">
        <f>AVERAGE(E2486/L2486)</f>
        <v>50.666666666666664</v>
      </c>
      <c r="Q2486" t="str">
        <f>LEFT(N2486,SEARCH("/",N2486,1)-1)</f>
        <v>theater</v>
      </c>
      <c r="R2486" t="str">
        <f>RIGHT(N2486,LEN(N2486)-SEARCH("/",N2486,1))</f>
        <v>plays</v>
      </c>
      <c r="S2486" s="14">
        <f>INT((((J2486/60)/60)/24)+DATE(1970,1,1))</f>
        <v>42136</v>
      </c>
      <c r="T2486" s="14">
        <f>INT((((I2486/60)/60)/24)+DATE(1970,1,1))</f>
        <v>42168</v>
      </c>
    </row>
    <row r="2487" spans="1:20" ht="60" x14ac:dyDescent="0.25">
      <c r="A2487">
        <v>3450</v>
      </c>
      <c r="B2487" s="3" t="s">
        <v>3449</v>
      </c>
      <c r="C2487" s="3" t="s">
        <v>7560</v>
      </c>
      <c r="D2487" s="6">
        <v>500</v>
      </c>
      <c r="E2487" s="6">
        <v>760</v>
      </c>
      <c r="F2487" t="s">
        <v>8219</v>
      </c>
      <c r="G2487" t="s">
        <v>8225</v>
      </c>
      <c r="H2487" t="s">
        <v>8247</v>
      </c>
      <c r="I2487">
        <v>1427990071</v>
      </c>
      <c r="J2487">
        <v>1422809671</v>
      </c>
      <c r="K2487" t="b">
        <v>0</v>
      </c>
      <c r="L2487">
        <v>39</v>
      </c>
      <c r="M2487" t="b">
        <v>1</v>
      </c>
      <c r="N2487" t="s">
        <v>8271</v>
      </c>
      <c r="O2487" s="9">
        <f>+E2487/D2487*100</f>
        <v>152</v>
      </c>
      <c r="P2487" s="11">
        <f>AVERAGE(E2487/L2487)</f>
        <v>19.487179487179485</v>
      </c>
      <c r="Q2487" t="str">
        <f>LEFT(N2487,SEARCH("/",N2487,1)-1)</f>
        <v>theater</v>
      </c>
      <c r="R2487" t="str">
        <f>RIGHT(N2487,LEN(N2487)-SEARCH("/",N2487,1))</f>
        <v>plays</v>
      </c>
      <c r="S2487" s="14">
        <f>INT((((J2487/60)/60)/24)+DATE(1970,1,1))</f>
        <v>42036</v>
      </c>
      <c r="T2487" s="14">
        <f>INT((((I2487/60)/60)/24)+DATE(1970,1,1))</f>
        <v>42096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 s="6">
        <v>3500</v>
      </c>
      <c r="E2488" s="6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9">
        <f>+E2488/D2488*100</f>
        <v>21.714285714285715</v>
      </c>
      <c r="P2488" s="11">
        <f>AVERAGE(E2488/L2488)</f>
        <v>76</v>
      </c>
      <c r="Q2488" t="str">
        <f>LEFT(N2488,SEARCH("/",N2488,1)-1)</f>
        <v>music</v>
      </c>
      <c r="R2488" t="str">
        <f>RIGHT(N2488,LEN(N2488)-SEARCH("/",N2488,1))</f>
        <v>faith</v>
      </c>
      <c r="S2488" s="14">
        <f>INT((((J2488/60)/60)/24)+DATE(1970,1,1))</f>
        <v>42808</v>
      </c>
      <c r="T2488" s="14">
        <f>INT((((I2488/60)/60)/24)+DATE(1970,1,1))</f>
        <v>42832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9">
        <f>+E2489/D2489*100</f>
        <v>21.685714285714287</v>
      </c>
      <c r="P2489" s="11">
        <f>AVERAGE(E2489/L2489)</f>
        <v>126.5</v>
      </c>
      <c r="Q2489" t="str">
        <f>LEFT(N2489,SEARCH("/",N2489,1)-1)</f>
        <v>theater</v>
      </c>
      <c r="R2489" t="str">
        <f>RIGHT(N2489,LEN(N2489)-SEARCH("/",N2489,1))</f>
        <v>plays</v>
      </c>
      <c r="S2489" s="14">
        <f>INT((((J2489/60)/60)/24)+DATE(1970,1,1))</f>
        <v>42353</v>
      </c>
      <c r="T2489" s="14">
        <f>INT((((I2489/60)/60)/24)+DATE(1970,1,1))</f>
        <v>42383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9">
        <f>+E2490/D2490*100</f>
        <v>101.06666666666666</v>
      </c>
      <c r="P2490" s="11">
        <f>AVERAGE(E2490/L2490)</f>
        <v>42.111111111111114</v>
      </c>
      <c r="Q2490" t="str">
        <f>LEFT(N2490,SEARCH("/",N2490,1)-1)</f>
        <v>music</v>
      </c>
      <c r="R2490" t="str">
        <f>RIGHT(N2490,LEN(N2490)-SEARCH("/",N2490,1))</f>
        <v>rock</v>
      </c>
      <c r="S2490" s="14">
        <f>INT((((J2490/60)/60)/24)+DATE(1970,1,1))</f>
        <v>41453</v>
      </c>
      <c r="T2490" s="14">
        <f>INT((((I2490/60)/60)/24)+DATE(1970,1,1))</f>
        <v>41513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9">
        <f>+E2491/D2491*100</f>
        <v>150.80000000000001</v>
      </c>
      <c r="P2491" s="11">
        <f>AVERAGE(E2491/L2491)</f>
        <v>50.266666666666666</v>
      </c>
      <c r="Q2491" t="str">
        <f>LEFT(N2491,SEARCH("/",N2491,1)-1)</f>
        <v>music</v>
      </c>
      <c r="R2491" t="str">
        <f>RIGHT(N2491,LEN(N2491)-SEARCH("/",N2491,1))</f>
        <v>electronic music</v>
      </c>
      <c r="S2491" s="14">
        <f>INT((((J2491/60)/60)/24)+DATE(1970,1,1))</f>
        <v>41732</v>
      </c>
      <c r="T2491" s="14">
        <f>INT((((I2491/60)/60)/24)+DATE(1970,1,1))</f>
        <v>41743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9">
        <f>+E2492/D2492*100</f>
        <v>250.66666666666669</v>
      </c>
      <c r="P2492" s="11">
        <f>AVERAGE(E2492/L2492)</f>
        <v>44.235294117647058</v>
      </c>
      <c r="Q2492" t="str">
        <f>LEFT(N2492,SEARCH("/",N2492,1)-1)</f>
        <v>theater</v>
      </c>
      <c r="R2492" t="str">
        <f>RIGHT(N2492,LEN(N2492)-SEARCH("/",N2492,1))</f>
        <v>plays</v>
      </c>
      <c r="S2492" s="14">
        <f>INT((((J2492/60)/60)/24)+DATE(1970,1,1))</f>
        <v>42596</v>
      </c>
      <c r="T2492" s="14">
        <f>INT((((I2492/60)/60)/24)+DATE(1970,1,1))</f>
        <v>42607</v>
      </c>
    </row>
    <row r="2493" spans="1:20" ht="30" x14ac:dyDescent="0.25">
      <c r="A2493">
        <v>2492</v>
      </c>
      <c r="B2493" s="3" t="s">
        <v>2492</v>
      </c>
      <c r="C2493" s="3" t="s">
        <v>6602</v>
      </c>
      <c r="D2493" s="6">
        <v>600</v>
      </c>
      <c r="E2493" s="6">
        <v>750</v>
      </c>
      <c r="F2493" t="s">
        <v>8219</v>
      </c>
      <c r="G2493" t="s">
        <v>8224</v>
      </c>
      <c r="H2493" t="s">
        <v>8246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8279</v>
      </c>
      <c r="O2493" s="9">
        <f>+E2493/D2493*100</f>
        <v>125</v>
      </c>
      <c r="P2493" s="11">
        <f>AVERAGE(E2493/L2493)</f>
        <v>27.777777777777779</v>
      </c>
      <c r="Q2493" t="str">
        <f>LEFT(N2493,SEARCH("/",N2493,1)-1)</f>
        <v>music</v>
      </c>
      <c r="R2493" t="str">
        <f>RIGHT(N2493,LEN(N2493)-SEARCH("/",N2493,1))</f>
        <v>indie rock</v>
      </c>
      <c r="S2493" s="14">
        <f>INT((((J2493/60)/60)/24)+DATE(1970,1,1))</f>
        <v>41024</v>
      </c>
      <c r="T2493" s="14">
        <f>INT((((I2493/60)/60)/24)+DATE(1970,1,1))</f>
        <v>41076</v>
      </c>
    </row>
    <row r="2494" spans="1:20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6">
        <v>750</v>
      </c>
      <c r="F2494" t="s">
        <v>8221</v>
      </c>
      <c r="G2494" t="s">
        <v>8224</v>
      </c>
      <c r="H2494" t="s">
        <v>8246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8279</v>
      </c>
      <c r="O2494" s="9">
        <f>+E2494/D2494*100</f>
        <v>75</v>
      </c>
      <c r="P2494" s="11">
        <f>AVERAGE(E2494/L2494)</f>
        <v>35.714285714285715</v>
      </c>
      <c r="Q2494" t="str">
        <f>LEFT(N2494,SEARCH("/",N2494,1)-1)</f>
        <v>music</v>
      </c>
      <c r="R2494" t="str">
        <f>RIGHT(N2494,LEN(N2494)-SEARCH("/",N2494,1))</f>
        <v>indie rock</v>
      </c>
      <c r="S2494" s="14">
        <f>INT((((J2494/60)/60)/24)+DATE(1970,1,1))</f>
        <v>42713</v>
      </c>
      <c r="T2494" s="14">
        <f>INT((((I2494/60)/60)/24)+DATE(1970,1,1))</f>
        <v>42734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9">
        <f>+E2495/D2495*100</f>
        <v>15</v>
      </c>
      <c r="P2495" s="11">
        <f>AVERAGE(E2495/L2495)</f>
        <v>83.333333333333329</v>
      </c>
      <c r="Q2495" t="str">
        <f>LEFT(N2495,SEARCH("/",N2495,1)-1)</f>
        <v>theater</v>
      </c>
      <c r="R2495" t="str">
        <f>RIGHT(N2495,LEN(N2495)-SEARCH("/",N2495,1))</f>
        <v>plays</v>
      </c>
      <c r="S2495" s="14">
        <f>INT((((J2495/60)/60)/24)+DATE(1970,1,1))</f>
        <v>41746</v>
      </c>
      <c r="T2495" s="14">
        <f>INT((((I2495/60)/60)/24)+DATE(1970,1,1))</f>
        <v>41776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9">
        <f>+E2496/D2496*100</f>
        <v>29.84</v>
      </c>
      <c r="P2496" s="11">
        <f>AVERAGE(E2496/L2496)</f>
        <v>93.25</v>
      </c>
      <c r="Q2496" t="str">
        <f>LEFT(N2496,SEARCH("/",N2496,1)-1)</f>
        <v>film &amp; video</v>
      </c>
      <c r="R2496" t="str">
        <f>RIGHT(N2496,LEN(N2496)-SEARCH("/",N2496,1))</f>
        <v>drama</v>
      </c>
      <c r="S2496" s="14">
        <f>INT((((J2496/60)/60)/24)+DATE(1970,1,1))</f>
        <v>41973</v>
      </c>
      <c r="T2496" s="14">
        <f>INT((((I2496/60)/60)/24)+DATE(1970,1,1))</f>
        <v>42033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9">
        <f>+E2497/D2497*100</f>
        <v>149</v>
      </c>
      <c r="P2497" s="11">
        <f>AVERAGE(E2497/L2497)</f>
        <v>37.25</v>
      </c>
      <c r="Q2497" t="str">
        <f>LEFT(N2497,SEARCH("/",N2497,1)-1)</f>
        <v>theater</v>
      </c>
      <c r="R2497" t="str">
        <f>RIGHT(N2497,LEN(N2497)-SEARCH("/",N2497,1))</f>
        <v>spaces</v>
      </c>
      <c r="S2497" s="14">
        <f>INT((((J2497/60)/60)/24)+DATE(1970,1,1))</f>
        <v>42443</v>
      </c>
      <c r="T2497" s="14">
        <f>INT((((I2497/60)/60)/24)+DATE(1970,1,1))</f>
        <v>42487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9">
        <f>+E2498/D2498*100</f>
        <v>26.727272727272727</v>
      </c>
      <c r="P2498" s="11">
        <f>AVERAGE(E2498/L2498)</f>
        <v>35</v>
      </c>
      <c r="Q2498" t="str">
        <f>LEFT(N2498,SEARCH("/",N2498,1)-1)</f>
        <v>theater</v>
      </c>
      <c r="R2498" t="str">
        <f>RIGHT(N2498,LEN(N2498)-SEARCH("/",N2498,1))</f>
        <v>plays</v>
      </c>
      <c r="S2498" s="14">
        <f>INT((((J2498/60)/60)/24)+DATE(1970,1,1))</f>
        <v>42283</v>
      </c>
      <c r="T2498" s="14">
        <f>INT((((I2498/60)/60)/24)+DATE(1970,1,1))</f>
        <v>42313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9">
        <f>+E2499/D2499*100</f>
        <v>2.93</v>
      </c>
      <c r="P2499" s="11">
        <f>AVERAGE(E2499/L2499)</f>
        <v>34.88095238095238</v>
      </c>
      <c r="Q2499" t="str">
        <f>LEFT(N2499,SEARCH("/",N2499,1)-1)</f>
        <v>games</v>
      </c>
      <c r="R2499" t="str">
        <f>RIGHT(N2499,LEN(N2499)-SEARCH("/",N2499,1))</f>
        <v>video games</v>
      </c>
      <c r="S2499" s="14">
        <f>INT((((J2499/60)/60)/24)+DATE(1970,1,1))</f>
        <v>40952</v>
      </c>
      <c r="T2499" s="14">
        <f>INT((((I2499/60)/60)/24)+DATE(1970,1,1))</f>
        <v>41012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9">
        <f>+E2500/D2500*100</f>
        <v>29.24</v>
      </c>
      <c r="P2500" s="11">
        <f>AVERAGE(E2500/L2500)</f>
        <v>40.611111111111114</v>
      </c>
      <c r="Q2500" t="str">
        <f>LEFT(N2500,SEARCH("/",N2500,1)-1)</f>
        <v>publishing</v>
      </c>
      <c r="R2500" t="str">
        <f>RIGHT(N2500,LEN(N2500)-SEARCH("/",N2500,1))</f>
        <v>children's books</v>
      </c>
      <c r="S2500" s="14">
        <f>INT((((J2500/60)/60)/24)+DATE(1970,1,1))</f>
        <v>41030</v>
      </c>
      <c r="T2500" s="14">
        <f>INT((((I2500/60)/60)/24)+DATE(1970,1,1))</f>
        <v>41044</v>
      </c>
    </row>
    <row r="2501" spans="1:20" ht="45" x14ac:dyDescent="0.25">
      <c r="A2501">
        <v>2795</v>
      </c>
      <c r="B2501" s="3" t="s">
        <v>2795</v>
      </c>
      <c r="C2501" s="3" t="s">
        <v>6905</v>
      </c>
      <c r="D2501" s="6">
        <v>700</v>
      </c>
      <c r="E2501" s="6">
        <v>730</v>
      </c>
      <c r="F2501" t="s">
        <v>8219</v>
      </c>
      <c r="G2501" t="s">
        <v>8224</v>
      </c>
      <c r="H2501" t="s">
        <v>8246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8271</v>
      </c>
      <c r="O2501" s="9">
        <f>+E2501/D2501*100</f>
        <v>104.28571428571429</v>
      </c>
      <c r="P2501" s="11">
        <f>AVERAGE(E2501/L2501)</f>
        <v>36.5</v>
      </c>
      <c r="Q2501" t="str">
        <f>LEFT(N2501,SEARCH("/",N2501,1)-1)</f>
        <v>theater</v>
      </c>
      <c r="R2501" t="str">
        <f>RIGHT(N2501,LEN(N2501)-SEARCH("/",N2501,1))</f>
        <v>plays</v>
      </c>
      <c r="S2501" s="14">
        <f>INT((((J2501/60)/60)/24)+DATE(1970,1,1))</f>
        <v>41780</v>
      </c>
      <c r="T2501" s="14">
        <f>INT((((I2501/60)/60)/24)+DATE(1970,1,1))</f>
        <v>41796</v>
      </c>
    </row>
    <row r="2502" spans="1:20" ht="60" x14ac:dyDescent="0.25">
      <c r="A2502">
        <v>874</v>
      </c>
      <c r="B2502" s="3" t="s">
        <v>875</v>
      </c>
      <c r="C2502" s="3" t="s">
        <v>4984</v>
      </c>
      <c r="D2502" s="6">
        <v>3000</v>
      </c>
      <c r="E2502" s="6">
        <v>730</v>
      </c>
      <c r="F2502" t="s">
        <v>8221</v>
      </c>
      <c r="G2502" t="s">
        <v>8224</v>
      </c>
      <c r="H2502" t="s">
        <v>8246</v>
      </c>
      <c r="I2502">
        <v>1367676034</v>
      </c>
      <c r="J2502">
        <v>1365084034</v>
      </c>
      <c r="K2502" t="b">
        <v>0</v>
      </c>
      <c r="L2502">
        <v>21</v>
      </c>
      <c r="M2502" t="b">
        <v>0</v>
      </c>
      <c r="N2502" t="s">
        <v>8278</v>
      </c>
      <c r="O2502" s="9">
        <f>+E2502/D2502*100</f>
        <v>24.333333333333336</v>
      </c>
      <c r="P2502" s="11">
        <f>AVERAGE(E2502/L2502)</f>
        <v>34.761904761904759</v>
      </c>
      <c r="Q2502" t="str">
        <f>LEFT(N2502,SEARCH("/",N2502,1)-1)</f>
        <v>music</v>
      </c>
      <c r="R2502" t="str">
        <f>RIGHT(N2502,LEN(N2502)-SEARCH("/",N2502,1))</f>
        <v>jazz</v>
      </c>
      <c r="S2502" s="14">
        <f>INT((((J2502/60)/60)/24)+DATE(1970,1,1))</f>
        <v>41368</v>
      </c>
      <c r="T2502" s="14">
        <f>INT((((I2502/60)/60)/24)+DATE(1970,1,1))</f>
        <v>41398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8271</v>
      </c>
      <c r="O2503" s="9">
        <f>+E2503/D2503*100</f>
        <v>36.5</v>
      </c>
      <c r="P2503" s="11">
        <f>AVERAGE(E2503/L2503)</f>
        <v>91.25</v>
      </c>
      <c r="Q2503" t="str">
        <f>LEFT(N2503,SEARCH("/",N2503,1)-1)</f>
        <v>theater</v>
      </c>
      <c r="R2503" t="str">
        <f>RIGHT(N2503,LEN(N2503)-SEARCH("/",N2503,1))</f>
        <v>plays</v>
      </c>
      <c r="S2503" s="14">
        <f>INT((((J2503/60)/60)/24)+DATE(1970,1,1))</f>
        <v>41890</v>
      </c>
      <c r="T2503" s="14">
        <f>INT((((I2503/60)/60)/24)+DATE(1970,1,1))</f>
        <v>41934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9">
        <f>+E2504/D2504*100</f>
        <v>145.4</v>
      </c>
      <c r="P2504" s="11">
        <f>AVERAGE(E2504/L2504)</f>
        <v>21.382352941176471</v>
      </c>
      <c r="Q2504" t="str">
        <f>LEFT(N2504,SEARCH("/",N2504,1)-1)</f>
        <v>music</v>
      </c>
      <c r="R2504" t="str">
        <f>RIGHT(N2504,LEN(N2504)-SEARCH("/",N2504,1))</f>
        <v>rock</v>
      </c>
      <c r="S2504" s="14">
        <f>INT((((J2504/60)/60)/24)+DATE(1970,1,1))</f>
        <v>42565</v>
      </c>
      <c r="T2504" s="14">
        <f>INT((((I2504/60)/60)/24)+DATE(1970,1,1))</f>
        <v>42595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9">
        <f>+E2505/D2505*100</f>
        <v>7.26</v>
      </c>
      <c r="P2505" s="11">
        <f>AVERAGE(E2505/L2505)</f>
        <v>80.666666666666671</v>
      </c>
      <c r="Q2505" t="str">
        <f>LEFT(N2505,SEARCH("/",N2505,1)-1)</f>
        <v>technology</v>
      </c>
      <c r="R2505" t="str">
        <f>RIGHT(N2505,LEN(N2505)-SEARCH("/",N2505,1))</f>
        <v>wearables</v>
      </c>
      <c r="S2505" s="14">
        <f>INT((((J2505/60)/60)/24)+DATE(1970,1,1))</f>
        <v>41947</v>
      </c>
      <c r="T2505" s="14">
        <f>INT((((I2505/60)/60)/24)+DATE(1970,1,1))</f>
        <v>41972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9">
        <f>+E2506/D2506*100</f>
        <v>103.57142857142858</v>
      </c>
      <c r="P2506" s="11">
        <f>AVERAGE(E2506/L2506)</f>
        <v>55.769230769230766</v>
      </c>
      <c r="Q2506" t="str">
        <f>LEFT(N2506,SEARCH("/",N2506,1)-1)</f>
        <v>music</v>
      </c>
      <c r="R2506" t="str">
        <f>RIGHT(N2506,LEN(N2506)-SEARCH("/",N2506,1))</f>
        <v>classical music</v>
      </c>
      <c r="S2506" s="14">
        <f>INT((((J2506/60)/60)/24)+DATE(1970,1,1))</f>
        <v>41509</v>
      </c>
      <c r="T2506" s="14">
        <f>INT((((I2506/60)/60)/24)+DATE(1970,1,1))</f>
        <v>41548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9">
        <f>+E2507/D2507*100</f>
        <v>21.092608822670172</v>
      </c>
      <c r="P2507" s="11">
        <f>AVERAGE(E2507/L2507)</f>
        <v>180.5</v>
      </c>
      <c r="Q2507" t="str">
        <f>LEFT(N2507,SEARCH("/",N2507,1)-1)</f>
        <v>film &amp; video</v>
      </c>
      <c r="R2507" t="str">
        <f>RIGHT(N2507,LEN(N2507)-SEARCH("/",N2507,1))</f>
        <v>drama</v>
      </c>
      <c r="S2507" s="14">
        <f>INT((((J2507/60)/60)/24)+DATE(1970,1,1))</f>
        <v>42147</v>
      </c>
      <c r="T2507" s="14">
        <f>INT((((I2507/60)/60)/24)+DATE(1970,1,1))</f>
        <v>42177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9">
        <f>+E2508/D2508*100</f>
        <v>103</v>
      </c>
      <c r="P2508" s="11">
        <f>AVERAGE(E2508/L2508)</f>
        <v>120.16666666666667</v>
      </c>
      <c r="Q2508" t="str">
        <f>LEFT(N2508,SEARCH("/",N2508,1)-1)</f>
        <v>theater</v>
      </c>
      <c r="R2508" t="str">
        <f>RIGHT(N2508,LEN(N2508)-SEARCH("/",N2508,1))</f>
        <v>spaces</v>
      </c>
      <c r="S2508" s="14">
        <f>INT((((J2508/60)/60)/24)+DATE(1970,1,1))</f>
        <v>42121</v>
      </c>
      <c r="T2508" s="14">
        <f>INT((((I2508/60)/60)/24)+DATE(1970,1,1))</f>
        <v>42166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9">
        <f>+E2509/D2509*100</f>
        <v>102.85857142857142</v>
      </c>
      <c r="P2509" s="11">
        <f>AVERAGE(E2509/L2509)</f>
        <v>26.667037037037037</v>
      </c>
      <c r="Q2509" t="str">
        <f>LEFT(N2509,SEARCH("/",N2509,1)-1)</f>
        <v>theater</v>
      </c>
      <c r="R2509" t="str">
        <f>RIGHT(N2509,LEN(N2509)-SEARCH("/",N2509,1))</f>
        <v>plays</v>
      </c>
      <c r="S2509" s="14">
        <f>INT((((J2509/60)/60)/24)+DATE(1970,1,1))</f>
        <v>42609</v>
      </c>
      <c r="T2509" s="14">
        <f>INT((((I2509/60)/60)/24)+DATE(1970,1,1))</f>
        <v>42639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9">
        <f>+E2510/D2510*100</f>
        <v>119.66666666666667</v>
      </c>
      <c r="P2510" s="11">
        <f>AVERAGE(E2510/L2510)</f>
        <v>55.230769230769234</v>
      </c>
      <c r="Q2510" t="str">
        <f>LEFT(N2510,SEARCH("/",N2510,1)-1)</f>
        <v>theater</v>
      </c>
      <c r="R2510" t="str">
        <f>RIGHT(N2510,LEN(N2510)-SEARCH("/",N2510,1))</f>
        <v>plays</v>
      </c>
      <c r="S2510" s="14">
        <f>INT((((J2510/60)/60)/24)+DATE(1970,1,1))</f>
        <v>42600</v>
      </c>
      <c r="T2510" s="14">
        <f>INT((((I2510/60)/60)/24)+DATE(1970,1,1))</f>
        <v>42621</v>
      </c>
    </row>
    <row r="2511" spans="1:20" ht="45" x14ac:dyDescent="0.25">
      <c r="A2511">
        <v>3826</v>
      </c>
      <c r="B2511" s="3" t="s">
        <v>3823</v>
      </c>
      <c r="C2511" s="3" t="s">
        <v>7935</v>
      </c>
      <c r="D2511" s="6">
        <v>600</v>
      </c>
      <c r="E2511" s="6">
        <v>715</v>
      </c>
      <c r="F2511" t="s">
        <v>8219</v>
      </c>
      <c r="G2511" t="s">
        <v>8225</v>
      </c>
      <c r="H2511" t="s">
        <v>8247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8271</v>
      </c>
      <c r="O2511" s="9">
        <f>+E2511/D2511*100</f>
        <v>119.16666666666667</v>
      </c>
      <c r="P2511" s="11">
        <f>AVERAGE(E2511/L2511)</f>
        <v>27.5</v>
      </c>
      <c r="Q2511" t="str">
        <f>LEFT(N2511,SEARCH("/",N2511,1)-1)</f>
        <v>theater</v>
      </c>
      <c r="R2511" t="str">
        <f>RIGHT(N2511,LEN(N2511)-SEARCH("/",N2511,1))</f>
        <v>plays</v>
      </c>
      <c r="S2511" s="14">
        <f>INT((((J2511/60)/60)/24)+DATE(1970,1,1))</f>
        <v>42101</v>
      </c>
      <c r="T2511" s="14">
        <f>INT((((I2511/60)/60)/24)+DATE(1970,1,1))</f>
        <v>42131</v>
      </c>
    </row>
    <row r="2512" spans="1:20" ht="45" x14ac:dyDescent="0.25">
      <c r="A2512">
        <v>716</v>
      </c>
      <c r="B2512" s="3" t="s">
        <v>717</v>
      </c>
      <c r="C2512" s="3" t="s">
        <v>4826</v>
      </c>
      <c r="D2512" s="6">
        <v>7000</v>
      </c>
      <c r="E2512" s="6">
        <v>715</v>
      </c>
      <c r="F2512" t="s">
        <v>8221</v>
      </c>
      <c r="G2512" t="s">
        <v>8224</v>
      </c>
      <c r="H2512" t="s">
        <v>8246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8273</v>
      </c>
      <c r="O2512" s="9">
        <f>+E2512/D2512*100</f>
        <v>10.214285714285715</v>
      </c>
      <c r="P2512" s="11">
        <f>AVERAGE(E2512/L2512)</f>
        <v>44.6875</v>
      </c>
      <c r="Q2512" t="str">
        <f>LEFT(N2512,SEARCH("/",N2512,1)-1)</f>
        <v>technology</v>
      </c>
      <c r="R2512" t="str">
        <f>RIGHT(N2512,LEN(N2512)-SEARCH("/",N2512,1))</f>
        <v>wearables</v>
      </c>
      <c r="S2512" s="14">
        <f>INT((((J2512/60)/60)/24)+DATE(1970,1,1))</f>
        <v>41940</v>
      </c>
      <c r="T2512" s="14">
        <f>INT((((I2512/60)/60)/24)+DATE(1970,1,1))</f>
        <v>41974</v>
      </c>
    </row>
    <row r="2513" spans="1:20" ht="45" x14ac:dyDescent="0.25">
      <c r="A2513">
        <v>3998</v>
      </c>
      <c r="B2513" s="3" t="s">
        <v>3994</v>
      </c>
      <c r="C2513" s="3" t="s">
        <v>8104</v>
      </c>
      <c r="D2513" s="6">
        <v>1250</v>
      </c>
      <c r="E2513" s="6">
        <v>715</v>
      </c>
      <c r="F2513" t="s">
        <v>8221</v>
      </c>
      <c r="G2513" t="s">
        <v>8224</v>
      </c>
      <c r="H2513" t="s">
        <v>8246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8271</v>
      </c>
      <c r="O2513" s="9">
        <f>+E2513/D2513*100</f>
        <v>57.199999999999996</v>
      </c>
      <c r="P2513" s="11">
        <f>AVERAGE(E2513/L2513)</f>
        <v>59.583333333333336</v>
      </c>
      <c r="Q2513" t="str">
        <f>LEFT(N2513,SEARCH("/",N2513,1)-1)</f>
        <v>theater</v>
      </c>
      <c r="R2513" t="str">
        <f>RIGHT(N2513,LEN(N2513)-SEARCH("/",N2513,1))</f>
        <v>plays</v>
      </c>
      <c r="S2513" s="14">
        <f>INT((((J2513/60)/60)/24)+DATE(1970,1,1))</f>
        <v>42061</v>
      </c>
      <c r="T2513" s="14">
        <f>INT((((I2513/60)/60)/24)+DATE(1970,1,1))</f>
        <v>42091</v>
      </c>
    </row>
    <row r="2514" spans="1:20" ht="45" x14ac:dyDescent="0.25">
      <c r="A2514">
        <v>2955</v>
      </c>
      <c r="B2514" s="3" t="s">
        <v>2955</v>
      </c>
      <c r="C2514" s="3" t="s">
        <v>7065</v>
      </c>
      <c r="D2514" s="6">
        <v>1200</v>
      </c>
      <c r="E2514" s="6">
        <v>715</v>
      </c>
      <c r="F2514" t="s">
        <v>8220</v>
      </c>
      <c r="G2514" t="s">
        <v>8224</v>
      </c>
      <c r="H2514" t="s">
        <v>8246</v>
      </c>
      <c r="I2514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8303</v>
      </c>
      <c r="O2514" s="9">
        <f>+E2514/D2514*100</f>
        <v>59.583333333333336</v>
      </c>
      <c r="P2514" s="11">
        <f>AVERAGE(E2514/L2514)</f>
        <v>65</v>
      </c>
      <c r="Q2514" t="str">
        <f>LEFT(N2514,SEARCH("/",N2514,1)-1)</f>
        <v>theater</v>
      </c>
      <c r="R2514" t="str">
        <f>RIGHT(N2514,LEN(N2514)-SEARCH("/",N2514,1))</f>
        <v>spaces</v>
      </c>
      <c r="S2514" s="14">
        <f>INT((((J2514/60)/60)/24)+DATE(1970,1,1))</f>
        <v>42141</v>
      </c>
      <c r="T2514" s="14">
        <f>INT((((I2514/60)/60)/24)+DATE(1970,1,1))</f>
        <v>42171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9">
        <f>+E2515/D2515*100</f>
        <v>115.16129032258064</v>
      </c>
      <c r="P2515" s="11">
        <f>AVERAGE(E2515/L2515)</f>
        <v>51</v>
      </c>
      <c r="Q2515" t="str">
        <f>LEFT(N2515,SEARCH("/",N2515,1)-1)</f>
        <v>theater</v>
      </c>
      <c r="R2515" t="str">
        <f>RIGHT(N2515,LEN(N2515)-SEARCH("/",N2515,1))</f>
        <v>plays</v>
      </c>
      <c r="S2515" s="14">
        <f>INT((((J2515/60)/60)/24)+DATE(1970,1,1))</f>
        <v>42294</v>
      </c>
      <c r="T2515" s="14">
        <f>INT((((I2515/60)/60)/24)+DATE(1970,1,1))</f>
        <v>42305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9">
        <f>+E2516/D2516*100</f>
        <v>129.63636363636363</v>
      </c>
      <c r="P2516" s="11">
        <f>AVERAGE(E2516/L2516)</f>
        <v>25.464285714285715</v>
      </c>
      <c r="Q2516" t="str">
        <f>LEFT(N2516,SEARCH("/",N2516,1)-1)</f>
        <v>theater</v>
      </c>
      <c r="R2516" t="str">
        <f>RIGHT(N2516,LEN(N2516)-SEARCH("/",N2516,1))</f>
        <v>musical</v>
      </c>
      <c r="S2516" s="14">
        <f>INT((((J2516/60)/60)/24)+DATE(1970,1,1))</f>
        <v>42445</v>
      </c>
      <c r="T2516" s="14">
        <f>INT((((I2516/60)/60)/24)+DATE(1970,1,1))</f>
        <v>42475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9">
        <f>+E2517/D2517*100</f>
        <v>28.48</v>
      </c>
      <c r="P2517" s="11">
        <f>AVERAGE(E2517/L2517)</f>
        <v>19.243243243243242</v>
      </c>
      <c r="Q2517" t="str">
        <f>LEFT(N2517,SEARCH("/",N2517,1)-1)</f>
        <v>technology</v>
      </c>
      <c r="R2517" t="str">
        <f>RIGHT(N2517,LEN(N2517)-SEARCH("/",N2517,1))</f>
        <v>wearables</v>
      </c>
      <c r="S2517" s="14">
        <f>INT((((J2517/60)/60)/24)+DATE(1970,1,1))</f>
        <v>42373</v>
      </c>
      <c r="T2517" s="14">
        <f>INT((((I2517/60)/60)/24)+DATE(1970,1,1))</f>
        <v>42411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9">
        <f>+E2518/D2518*100</f>
        <v>118.33333333333333</v>
      </c>
      <c r="P2518" s="11">
        <f>AVERAGE(E2518/L2518)</f>
        <v>29.583333333333332</v>
      </c>
      <c r="Q2518" t="str">
        <f>LEFT(N2518,SEARCH("/",N2518,1)-1)</f>
        <v>theater</v>
      </c>
      <c r="R2518" t="str">
        <f>RIGHT(N2518,LEN(N2518)-SEARCH("/",N2518,1))</f>
        <v>plays</v>
      </c>
      <c r="S2518" s="14">
        <f>INT((((J2518/60)/60)/24)+DATE(1970,1,1))</f>
        <v>42141</v>
      </c>
      <c r="T2518" s="14">
        <f>INT((((I2518/60)/60)/24)+DATE(1970,1,1))</f>
        <v>42171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9">
        <f>+E2519/D2519*100</f>
        <v>100.71428571428571</v>
      </c>
      <c r="P2519" s="11">
        <f>AVERAGE(E2519/L2519)</f>
        <v>33.571428571428569</v>
      </c>
      <c r="Q2519" t="str">
        <f>LEFT(N2519,SEARCH("/",N2519,1)-1)</f>
        <v>theater</v>
      </c>
      <c r="R2519" t="str">
        <f>RIGHT(N2519,LEN(N2519)-SEARCH("/",N2519,1))</f>
        <v>plays</v>
      </c>
      <c r="S2519" s="14">
        <f>INT((((J2519/60)/60)/24)+DATE(1970,1,1))</f>
        <v>41821</v>
      </c>
      <c r="T2519" s="14">
        <f>INT((((I2519/60)/60)/24)+DATE(1970,1,1))</f>
        <v>41851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9">
        <f>+E2520/D2520*100</f>
        <v>25.035714285714285</v>
      </c>
      <c r="P2520" s="11">
        <f>AVERAGE(E2520/L2520)</f>
        <v>46.733333333333334</v>
      </c>
      <c r="Q2520" t="str">
        <f>LEFT(N2520,SEARCH("/",N2520,1)-1)</f>
        <v>publishing</v>
      </c>
      <c r="R2520" t="str">
        <f>RIGHT(N2520,LEN(N2520)-SEARCH("/",N2520,1))</f>
        <v>fiction</v>
      </c>
      <c r="S2520" s="14">
        <f>INT((((J2520/60)/60)/24)+DATE(1970,1,1))</f>
        <v>41365</v>
      </c>
      <c r="T2520" s="14">
        <f>INT((((I2520/60)/60)/24)+DATE(1970,1,1))</f>
        <v>41395</v>
      </c>
    </row>
    <row r="2521" spans="1:20" ht="45" x14ac:dyDescent="0.25">
      <c r="A2521">
        <v>782</v>
      </c>
      <c r="B2521" s="3" t="s">
        <v>783</v>
      </c>
      <c r="C2521" s="3" t="s">
        <v>4892</v>
      </c>
      <c r="D2521" s="6">
        <v>700</v>
      </c>
      <c r="E2521" s="6">
        <v>700</v>
      </c>
      <c r="F2521" t="s">
        <v>8219</v>
      </c>
      <c r="G2521" t="s">
        <v>8224</v>
      </c>
      <c r="H2521" t="s">
        <v>8246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8276</v>
      </c>
      <c r="O2521" s="9">
        <f>+E2521/D2521*100</f>
        <v>100</v>
      </c>
      <c r="P2521" s="11">
        <f>AVERAGE(E2521/L2521)</f>
        <v>50</v>
      </c>
      <c r="Q2521" t="str">
        <f>LEFT(N2521,SEARCH("/",N2521,1)-1)</f>
        <v>music</v>
      </c>
      <c r="R2521" t="str">
        <f>RIGHT(N2521,LEN(N2521)-SEARCH("/",N2521,1))</f>
        <v>rock</v>
      </c>
      <c r="S2521" s="14">
        <f>INT((((J2521/60)/60)/24)+DATE(1970,1,1))</f>
        <v>41116</v>
      </c>
      <c r="T2521" s="14">
        <f>INT((((I2521/60)/60)/24)+DATE(1970,1,1))</f>
        <v>41146</v>
      </c>
    </row>
    <row r="2522" spans="1:20" ht="60" x14ac:dyDescent="0.25">
      <c r="A2522">
        <v>663</v>
      </c>
      <c r="B2522" s="3" t="s">
        <v>664</v>
      </c>
      <c r="C2522" s="3" t="s">
        <v>4773</v>
      </c>
      <c r="D2522" s="6">
        <v>200000</v>
      </c>
      <c r="E2522" s="6">
        <v>700</v>
      </c>
      <c r="F2522" t="s">
        <v>8221</v>
      </c>
      <c r="G2522" t="s">
        <v>8232</v>
      </c>
      <c r="H2522" t="s">
        <v>8253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8273</v>
      </c>
      <c r="O2522" s="9">
        <f>+E2522/D2522*100</f>
        <v>0.35000000000000003</v>
      </c>
      <c r="P2522" s="11">
        <f>AVERAGE(E2522/L2522)</f>
        <v>100</v>
      </c>
      <c r="Q2522" t="str">
        <f>LEFT(N2522,SEARCH("/",N2522,1)-1)</f>
        <v>technology</v>
      </c>
      <c r="R2522" t="str">
        <f>RIGHT(N2522,LEN(N2522)-SEARCH("/",N2522,1))</f>
        <v>wearables</v>
      </c>
      <c r="S2522" s="14">
        <f>INT((((J2522/60)/60)/24)+DATE(1970,1,1))</f>
        <v>42173</v>
      </c>
      <c r="T2522" s="14">
        <f>INT((((I2522/60)/60)/24)+DATE(1970,1,1))</f>
        <v>42203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9">
        <f>+E2523/D2523*100</f>
        <v>139</v>
      </c>
      <c r="P2523" s="11">
        <f>AVERAGE(E2523/L2523)</f>
        <v>57.916666666666664</v>
      </c>
      <c r="Q2523" t="str">
        <f>LEFT(N2523,SEARCH("/",N2523,1)-1)</f>
        <v>theater</v>
      </c>
      <c r="R2523" t="str">
        <f>RIGHT(N2523,LEN(N2523)-SEARCH("/",N2523,1))</f>
        <v>plays</v>
      </c>
      <c r="S2523" s="14">
        <f>INT((((J2523/60)/60)/24)+DATE(1970,1,1))</f>
        <v>42643</v>
      </c>
      <c r="T2523" s="14">
        <f>INT((((I2523/60)/60)/24)+DATE(1970,1,1))</f>
        <v>42672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9">
        <f>+E2524/D2524*100</f>
        <v>1.38</v>
      </c>
      <c r="P2524" s="11">
        <f>AVERAGE(E2524/L2524)</f>
        <v>76.666666666666671</v>
      </c>
      <c r="Q2524" t="str">
        <f>LEFT(N2524,SEARCH("/",N2524,1)-1)</f>
        <v>technology</v>
      </c>
      <c r="R2524" t="str">
        <f>RIGHT(N2524,LEN(N2524)-SEARCH("/",N2524,1))</f>
        <v>web</v>
      </c>
      <c r="S2524" s="14">
        <f>INT((((J2524/60)/60)/24)+DATE(1970,1,1))</f>
        <v>42489</v>
      </c>
      <c r="T2524" s="14">
        <f>INT((((I2524/60)/60)/24)+DATE(1970,1,1))</f>
        <v>42518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8269</v>
      </c>
      <c r="O2525" s="9">
        <f>+E2525/D2525*100</f>
        <v>136.80000000000001</v>
      </c>
      <c r="P2525" s="11">
        <f>AVERAGE(E2525/L2525)</f>
        <v>45.6</v>
      </c>
      <c r="Q2525" t="str">
        <f>LEFT(N2525,SEARCH("/",N2525,1)-1)</f>
        <v>film &amp; video</v>
      </c>
      <c r="R2525" t="str">
        <f>RIGHT(N2525,LEN(N2525)-SEARCH("/",N2525,1))</f>
        <v>documentary</v>
      </c>
      <c r="S2525" s="14">
        <f>INT((((J2525/60)/60)/24)+DATE(1970,1,1))</f>
        <v>42543</v>
      </c>
      <c r="T2525" s="14">
        <f>INT((((I2525/60)/60)/24)+DATE(1970,1,1))</f>
        <v>42573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9">
        <f>+E2526/D2526*100</f>
        <v>4.5600000000000005</v>
      </c>
      <c r="P2526" s="11">
        <f>AVERAGE(E2526/L2526)</f>
        <v>27.36</v>
      </c>
      <c r="Q2526" t="str">
        <f>LEFT(N2526,SEARCH("/",N2526,1)-1)</f>
        <v>technology</v>
      </c>
      <c r="R2526" t="str">
        <f>RIGHT(N2526,LEN(N2526)-SEARCH("/",N2526,1))</f>
        <v>wearables</v>
      </c>
      <c r="S2526" s="14">
        <f>INT((((J2526/60)/60)/24)+DATE(1970,1,1))</f>
        <v>42090</v>
      </c>
      <c r="T2526" s="14">
        <f>INT((((I2526/60)/60)/24)+DATE(1970,1,1))</f>
        <v>42135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9">
        <f>+E2527/D2527*100</f>
        <v>136.60000000000002</v>
      </c>
      <c r="P2527" s="11">
        <f>AVERAGE(E2527/L2527)</f>
        <v>26.26923076923077</v>
      </c>
      <c r="Q2527" t="str">
        <f>LEFT(N2527,SEARCH("/",N2527,1)-1)</f>
        <v>music</v>
      </c>
      <c r="R2527" t="str">
        <f>RIGHT(N2527,LEN(N2527)-SEARCH("/",N2527,1))</f>
        <v>indie rock</v>
      </c>
      <c r="S2527" s="14">
        <f>INT((((J2527/60)/60)/24)+DATE(1970,1,1))</f>
        <v>40671</v>
      </c>
      <c r="T2527" s="14">
        <f>INT((((I2527/60)/60)/24)+DATE(1970,1,1))</f>
        <v>40701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9">
        <f>+E2528/D2528*100</f>
        <v>113.33333333333333</v>
      </c>
      <c r="P2528" s="11">
        <f>AVERAGE(E2528/L2528)</f>
        <v>23.448275862068964</v>
      </c>
      <c r="Q2528" t="str">
        <f>LEFT(N2528,SEARCH("/",N2528,1)-1)</f>
        <v>music</v>
      </c>
      <c r="R2528" t="str">
        <f>RIGHT(N2528,LEN(N2528)-SEARCH("/",N2528,1))</f>
        <v>indie rock</v>
      </c>
      <c r="S2528" s="14">
        <f>INT((((J2528/60)/60)/24)+DATE(1970,1,1))</f>
        <v>41053</v>
      </c>
      <c r="T2528" s="14">
        <f>INT((((I2528/60)/60)/24)+DATE(1970,1,1))</f>
        <v>41083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9">
        <f>+E2529/D2529*100</f>
        <v>169.86</v>
      </c>
      <c r="P2529" s="11">
        <f>AVERAGE(E2529/L2529)</f>
        <v>39.967058823529413</v>
      </c>
      <c r="Q2529" t="str">
        <f>LEFT(N2529,SEARCH("/",N2529,1)-1)</f>
        <v>music</v>
      </c>
      <c r="R2529" t="str">
        <f>RIGHT(N2529,LEN(N2529)-SEARCH("/",N2529,1))</f>
        <v>rock</v>
      </c>
      <c r="S2529" s="14">
        <f>INT((((J2529/60)/60)/24)+DATE(1970,1,1))</f>
        <v>40379</v>
      </c>
      <c r="T2529" s="14">
        <f>INT((((I2529/60)/60)/24)+DATE(1970,1,1))</f>
        <v>40393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9">
        <f>+E2530/D2530*100</f>
        <v>2.6076923076923078</v>
      </c>
      <c r="P2530" s="11">
        <f>AVERAGE(E2530/L2530)</f>
        <v>37.666666666666664</v>
      </c>
      <c r="Q2530" t="str">
        <f>LEFT(N2530,SEARCH("/",N2530,1)-1)</f>
        <v>games</v>
      </c>
      <c r="R2530" t="str">
        <f>RIGHT(N2530,LEN(N2530)-SEARCH("/",N2530,1))</f>
        <v>video games</v>
      </c>
      <c r="S2530" s="14">
        <f>INT((((J2530/60)/60)/24)+DATE(1970,1,1))</f>
        <v>42479</v>
      </c>
      <c r="T2530" s="14">
        <f>INT((((I2530/60)/60)/24)+DATE(1970,1,1))</f>
        <v>42504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9">
        <f>+E2531/D2531*100</f>
        <v>45.133333333333333</v>
      </c>
      <c r="P2531" s="11">
        <f>AVERAGE(E2531/L2531)</f>
        <v>56.416666666666664</v>
      </c>
      <c r="Q2531" t="str">
        <f>LEFT(N2531,SEARCH("/",N2531,1)-1)</f>
        <v>photography</v>
      </c>
      <c r="R2531" t="str">
        <f>RIGHT(N2531,LEN(N2531)-SEARCH("/",N2531,1))</f>
        <v>nature</v>
      </c>
      <c r="S2531" s="14">
        <f>INT((((J2531/60)/60)/24)+DATE(1970,1,1))</f>
        <v>42525</v>
      </c>
      <c r="T2531" s="14">
        <f>INT((((I2531/60)/60)/24)+DATE(1970,1,1))</f>
        <v>42555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9">
        <f>+E2532/D2532*100</f>
        <v>5.6333333333333329</v>
      </c>
      <c r="P2532" s="11">
        <f>AVERAGE(E2532/L2532)</f>
        <v>52</v>
      </c>
      <c r="Q2532" t="str">
        <f>LEFT(N2532,SEARCH("/",N2532,1)-1)</f>
        <v>film &amp; video</v>
      </c>
      <c r="R2532" t="str">
        <f>RIGHT(N2532,LEN(N2532)-SEARCH("/",N2532,1))</f>
        <v>animation</v>
      </c>
      <c r="S2532" s="14">
        <f>INT((((J2532/60)/60)/24)+DATE(1970,1,1))</f>
        <v>41778</v>
      </c>
      <c r="T2532" s="14">
        <f>INT((((I2532/60)/60)/24)+DATE(1970,1,1))</f>
        <v>41806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9">
        <f>+E2533/D2533*100</f>
        <v>135</v>
      </c>
      <c r="P2533" s="11">
        <f>AVERAGE(E2533/L2533)</f>
        <v>51.92307692307692</v>
      </c>
      <c r="Q2533" t="str">
        <f>LEFT(N2533,SEARCH("/",N2533,1)-1)</f>
        <v>photography</v>
      </c>
      <c r="R2533" t="str">
        <f>RIGHT(N2533,LEN(N2533)-SEARCH("/",N2533,1))</f>
        <v>photobooks</v>
      </c>
      <c r="S2533" s="14">
        <f>INT((((J2533/60)/60)/24)+DATE(1970,1,1))</f>
        <v>41852</v>
      </c>
      <c r="T2533" s="14">
        <f>INT((((I2533/60)/60)/24)+DATE(1970,1,1))</f>
        <v>41882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9">
        <f>+E2534/D2534*100</f>
        <v>26.840000000000003</v>
      </c>
      <c r="P2534" s="11">
        <f>AVERAGE(E2534/L2534)</f>
        <v>51.615384615384613</v>
      </c>
      <c r="Q2534" t="str">
        <f>LEFT(N2534,SEARCH("/",N2534,1)-1)</f>
        <v>theater</v>
      </c>
      <c r="R2534" t="str">
        <f>RIGHT(N2534,LEN(N2534)-SEARCH("/",N2534,1))</f>
        <v>plays</v>
      </c>
      <c r="S2534" s="14">
        <f>INT((((J2534/60)/60)/24)+DATE(1970,1,1))</f>
        <v>42058</v>
      </c>
      <c r="T2534" s="14">
        <f>INT((((I2534/60)/60)/24)+DATE(1970,1,1))</f>
        <v>42088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9">
        <f>+E2535/D2535*100</f>
        <v>1.34</v>
      </c>
      <c r="P2535" s="11">
        <f>AVERAGE(E2535/L2535)</f>
        <v>47.857142857142854</v>
      </c>
      <c r="Q2535" t="str">
        <f>LEFT(N2535,SEARCH("/",N2535,1)-1)</f>
        <v>technology</v>
      </c>
      <c r="R2535" t="str">
        <f>RIGHT(N2535,LEN(N2535)-SEARCH("/",N2535,1))</f>
        <v>web</v>
      </c>
      <c r="S2535" s="14">
        <f>INT((((J2535/60)/60)/24)+DATE(1970,1,1))</f>
        <v>42425</v>
      </c>
      <c r="T2535" s="14">
        <f>INT((((I2535/60)/60)/24)+DATE(1970,1,1))</f>
        <v>42485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9">
        <f>+E2536/D2536*100</f>
        <v>8.9066666666666663</v>
      </c>
      <c r="P2536" s="11">
        <f>AVERAGE(E2536/L2536)</f>
        <v>41.75</v>
      </c>
      <c r="Q2536" t="str">
        <f>LEFT(N2536,SEARCH("/",N2536,1)-1)</f>
        <v>technology</v>
      </c>
      <c r="R2536" t="str">
        <f>RIGHT(N2536,LEN(N2536)-SEARCH("/",N2536,1))</f>
        <v>wearables</v>
      </c>
      <c r="S2536" s="14">
        <f>INT((((J2536/60)/60)/24)+DATE(1970,1,1))</f>
        <v>42382</v>
      </c>
      <c r="T2536" s="14">
        <f>INT((((I2536/60)/60)/24)+DATE(1970,1,1))</f>
        <v>42418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9">
        <f>+E2537/D2537*100</f>
        <v>133.20000000000002</v>
      </c>
      <c r="P2537" s="11">
        <f>AVERAGE(E2537/L2537)</f>
        <v>51.230769230769234</v>
      </c>
      <c r="Q2537" t="str">
        <f>LEFT(N2537,SEARCH("/",N2537,1)-1)</f>
        <v>theater</v>
      </c>
      <c r="R2537" t="str">
        <f>RIGHT(N2537,LEN(N2537)-SEARCH("/",N2537,1))</f>
        <v>plays</v>
      </c>
      <c r="S2537" s="14">
        <f>INT((((J2537/60)/60)/24)+DATE(1970,1,1))</f>
        <v>41900</v>
      </c>
      <c r="T2537" s="14">
        <f>INT((((I2537/60)/60)/24)+DATE(1970,1,1))</f>
        <v>41922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9">
        <f>+E2538/D2538*100</f>
        <v>133.04200000000003</v>
      </c>
      <c r="P2538" s="11">
        <f>AVERAGE(E2538/L2538)</f>
        <v>26.608400000000003</v>
      </c>
      <c r="Q2538" t="str">
        <f>LEFT(N2538,SEARCH("/",N2538,1)-1)</f>
        <v>theater</v>
      </c>
      <c r="R2538" t="str">
        <f>RIGHT(N2538,LEN(N2538)-SEARCH("/",N2538,1))</f>
        <v>plays</v>
      </c>
      <c r="S2538" s="14">
        <f>INT((((J2538/60)/60)/24)+DATE(1970,1,1))</f>
        <v>42758</v>
      </c>
      <c r="T2538" s="14">
        <f>INT((((I2538/60)/60)/24)+DATE(1970,1,1))</f>
        <v>42786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9">
        <f>+E2539/D2539*100</f>
        <v>132</v>
      </c>
      <c r="P2539" s="11">
        <f>AVERAGE(E2539/L2539)</f>
        <v>36.666666666666664</v>
      </c>
      <c r="Q2539" t="str">
        <f>LEFT(N2539,SEARCH("/",N2539,1)-1)</f>
        <v>theater</v>
      </c>
      <c r="R2539" t="str">
        <f>RIGHT(N2539,LEN(N2539)-SEARCH("/",N2539,1))</f>
        <v>plays</v>
      </c>
      <c r="S2539" s="14">
        <f>INT((((J2539/60)/60)/24)+DATE(1970,1,1))</f>
        <v>42177</v>
      </c>
      <c r="T2539" s="14">
        <f>INT((((I2539/60)/60)/24)+DATE(1970,1,1))</f>
        <v>42198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9">
        <f>+E2540/D2540*100</f>
        <v>101.23076923076924</v>
      </c>
      <c r="P2540" s="11">
        <f>AVERAGE(E2540/L2540)</f>
        <v>41.125</v>
      </c>
      <c r="Q2540" t="str">
        <f>LEFT(N2540,SEARCH("/",N2540,1)-1)</f>
        <v>theater</v>
      </c>
      <c r="R2540" t="str">
        <f>RIGHT(N2540,LEN(N2540)-SEARCH("/",N2540,1))</f>
        <v>plays</v>
      </c>
      <c r="S2540" s="14">
        <f>INT((((J2540/60)/60)/24)+DATE(1970,1,1))</f>
        <v>42088</v>
      </c>
      <c r="T2540" s="14">
        <f>INT((((I2540/60)/60)/24)+DATE(1970,1,1))</f>
        <v>42115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9">
        <f>+E2541/D2541*100</f>
        <v>36.5</v>
      </c>
      <c r="P2541" s="11">
        <f>AVERAGE(E2541/L2541)</f>
        <v>46.928571428571431</v>
      </c>
      <c r="Q2541" t="str">
        <f>LEFT(N2541,SEARCH("/",N2541,1)-1)</f>
        <v>theater</v>
      </c>
      <c r="R2541" t="str">
        <f>RIGHT(N2541,LEN(N2541)-SEARCH("/",N2541,1))</f>
        <v>plays</v>
      </c>
      <c r="S2541" s="14">
        <f>INT((((J2541/60)/60)/24)+DATE(1970,1,1))</f>
        <v>42142</v>
      </c>
      <c r="T2541" s="14">
        <f>INT((((I2541/60)/60)/24)+DATE(1970,1,1))</f>
        <v>42182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9">
        <f>+E2542/D2542*100</f>
        <v>26.200000000000003</v>
      </c>
      <c r="P2542" s="11">
        <f>AVERAGE(E2542/L2542)</f>
        <v>218.33333333333334</v>
      </c>
      <c r="Q2542" t="str">
        <f>LEFT(N2542,SEARCH("/",N2542,1)-1)</f>
        <v>photography</v>
      </c>
      <c r="R2542" t="str">
        <f>RIGHT(N2542,LEN(N2542)-SEARCH("/",N2542,1))</f>
        <v>people</v>
      </c>
      <c r="S2542" s="14">
        <f>INT((((J2542/60)/60)/24)+DATE(1970,1,1))</f>
        <v>41807</v>
      </c>
      <c r="T2542" s="14">
        <f>INT((((I2542/60)/60)/24)+DATE(1970,1,1))</f>
        <v>41852</v>
      </c>
    </row>
    <row r="2543" spans="1:20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6">
        <v>651</v>
      </c>
      <c r="F2543" t="s">
        <v>8221</v>
      </c>
      <c r="G2543" t="s">
        <v>8224</v>
      </c>
      <c r="H2543" t="s">
        <v>8246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8271</v>
      </c>
      <c r="O2543" s="9">
        <f>+E2543/D2543*100</f>
        <v>13.020000000000001</v>
      </c>
      <c r="P2543" s="11">
        <f>AVERAGE(E2543/L2543)</f>
        <v>93</v>
      </c>
      <c r="Q2543" t="str">
        <f>LEFT(N2543,SEARCH("/",N2543,1)-1)</f>
        <v>theater</v>
      </c>
      <c r="R2543" t="str">
        <f>RIGHT(N2543,LEN(N2543)-SEARCH("/",N2543,1))</f>
        <v>plays</v>
      </c>
      <c r="S2543" s="14">
        <f>INT((((J2543/60)/60)/24)+DATE(1970,1,1))</f>
        <v>42265</v>
      </c>
      <c r="T2543" s="14">
        <f>INT((((I2543/60)/60)/24)+DATE(1970,1,1))</f>
        <v>42293</v>
      </c>
    </row>
    <row r="2544" spans="1:20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6">
        <v>651</v>
      </c>
      <c r="F2544" t="s">
        <v>8221</v>
      </c>
      <c r="G2544" t="s">
        <v>8233</v>
      </c>
      <c r="H2544" t="s">
        <v>8249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8285</v>
      </c>
      <c r="O2544" s="9">
        <f>+E2544/D2544*100</f>
        <v>13.5625</v>
      </c>
      <c r="P2544" s="11">
        <f>AVERAGE(E2544/L2544)</f>
        <v>65.099999999999994</v>
      </c>
      <c r="Q2544" t="str">
        <f>LEFT(N2544,SEARCH("/",N2544,1)-1)</f>
        <v>photography</v>
      </c>
      <c r="R2544" t="str">
        <f>RIGHT(N2544,LEN(N2544)-SEARCH("/",N2544,1))</f>
        <v>photobooks</v>
      </c>
      <c r="S2544" s="14">
        <f>INT((((J2544/60)/60)/24)+DATE(1970,1,1))</f>
        <v>42025</v>
      </c>
      <c r="T2544" s="14">
        <f>INT((((I2544/60)/60)/24)+DATE(1970,1,1))</f>
        <v>42055</v>
      </c>
    </row>
    <row r="2545" spans="1:20" ht="60" x14ac:dyDescent="0.25">
      <c r="A2545">
        <v>3345</v>
      </c>
      <c r="B2545" s="3" t="s">
        <v>3345</v>
      </c>
      <c r="C2545" s="3" t="s">
        <v>7455</v>
      </c>
      <c r="D2545" s="6">
        <v>500</v>
      </c>
      <c r="E2545" s="6">
        <v>650</v>
      </c>
      <c r="F2545" t="s">
        <v>8219</v>
      </c>
      <c r="G2545" t="s">
        <v>8224</v>
      </c>
      <c r="H2545" t="s">
        <v>8246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8271</v>
      </c>
      <c r="O2545" s="9">
        <f>+E2545/D2545*100</f>
        <v>130</v>
      </c>
      <c r="P2545" s="11">
        <f>AVERAGE(E2545/L2545)</f>
        <v>50</v>
      </c>
      <c r="Q2545" t="str">
        <f>LEFT(N2545,SEARCH("/",N2545,1)-1)</f>
        <v>theater</v>
      </c>
      <c r="R2545" t="str">
        <f>RIGHT(N2545,LEN(N2545)-SEARCH("/",N2545,1))</f>
        <v>plays</v>
      </c>
      <c r="S2545" s="14">
        <f>INT((((J2545/60)/60)/24)+DATE(1970,1,1))</f>
        <v>42053</v>
      </c>
      <c r="T2545" s="14">
        <f>INT((((I2545/60)/60)/24)+DATE(1970,1,1))</f>
        <v>42112</v>
      </c>
    </row>
    <row r="2546" spans="1:20" ht="60" x14ac:dyDescent="0.25">
      <c r="A2546">
        <v>3413</v>
      </c>
      <c r="B2546" s="3" t="s">
        <v>3412</v>
      </c>
      <c r="C2546" s="3" t="s">
        <v>7523</v>
      </c>
      <c r="D2546" s="6">
        <v>500</v>
      </c>
      <c r="E2546" s="6">
        <v>650</v>
      </c>
      <c r="F2546" t="s">
        <v>8219</v>
      </c>
      <c r="G2546" t="s">
        <v>8224</v>
      </c>
      <c r="H2546" t="s">
        <v>8246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8271</v>
      </c>
      <c r="O2546" s="9">
        <f>+E2546/D2546*100</f>
        <v>130</v>
      </c>
      <c r="P2546" s="11">
        <f>AVERAGE(E2546/L2546)</f>
        <v>46.428571428571431</v>
      </c>
      <c r="Q2546" t="str">
        <f>LEFT(N2546,SEARCH("/",N2546,1)-1)</f>
        <v>theater</v>
      </c>
      <c r="R2546" t="str">
        <f>RIGHT(N2546,LEN(N2546)-SEARCH("/",N2546,1))</f>
        <v>plays</v>
      </c>
      <c r="S2546" s="14">
        <f>INT((((J2546/60)/60)/24)+DATE(1970,1,1))</f>
        <v>42053</v>
      </c>
      <c r="T2546" s="14">
        <f>INT((((I2546/60)/60)/24)+DATE(1970,1,1))</f>
        <v>42063</v>
      </c>
    </row>
    <row r="2547" spans="1:20" ht="60" x14ac:dyDescent="0.25">
      <c r="A2547">
        <v>1723</v>
      </c>
      <c r="B2547" s="3" t="s">
        <v>1724</v>
      </c>
      <c r="C2547" s="3" t="s">
        <v>5833</v>
      </c>
      <c r="D2547" s="6">
        <v>10000</v>
      </c>
      <c r="E2547" s="6">
        <v>650</v>
      </c>
      <c r="F2547" t="s">
        <v>8221</v>
      </c>
      <c r="G2547" t="s">
        <v>8224</v>
      </c>
      <c r="H2547" t="s">
        <v>8246</v>
      </c>
      <c r="I2547">
        <v>1435730400</v>
      </c>
      <c r="J2547">
        <v>1430855315</v>
      </c>
      <c r="K2547" t="b">
        <v>0</v>
      </c>
      <c r="L2547">
        <v>3</v>
      </c>
      <c r="M2547" t="b">
        <v>0</v>
      </c>
      <c r="N2547" t="s">
        <v>8293</v>
      </c>
      <c r="O2547" s="9">
        <f>+E2547/D2547*100</f>
        <v>6.5</v>
      </c>
      <c r="P2547" s="11">
        <f>AVERAGE(E2547/L2547)</f>
        <v>216.66666666666666</v>
      </c>
      <c r="Q2547" t="str">
        <f>LEFT(N2547,SEARCH("/",N2547,1)-1)</f>
        <v>music</v>
      </c>
      <c r="R2547" t="str">
        <f>RIGHT(N2547,LEN(N2547)-SEARCH("/",N2547,1))</f>
        <v>faith</v>
      </c>
      <c r="S2547" s="14">
        <f>INT((((J2547/60)/60)/24)+DATE(1970,1,1))</f>
        <v>42129</v>
      </c>
      <c r="T2547" s="14">
        <f>INT((((I2547/60)/60)/24)+DATE(1970,1,1))</f>
        <v>42186</v>
      </c>
    </row>
    <row r="2548" spans="1:20" ht="45" x14ac:dyDescent="0.25">
      <c r="A2548">
        <v>1576</v>
      </c>
      <c r="B2548" s="3" t="s">
        <v>1577</v>
      </c>
      <c r="C2548" s="3" t="s">
        <v>5686</v>
      </c>
      <c r="D2548" s="6">
        <v>5000</v>
      </c>
      <c r="E2548" s="6">
        <v>650</v>
      </c>
      <c r="F2548" t="s">
        <v>8220</v>
      </c>
      <c r="G2548" t="s">
        <v>8224</v>
      </c>
      <c r="H2548" t="s">
        <v>8246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8290</v>
      </c>
      <c r="O2548" s="9">
        <f>+E2548/D2548*100</f>
        <v>13</v>
      </c>
      <c r="P2548" s="11">
        <f>AVERAGE(E2548/L2548)</f>
        <v>65</v>
      </c>
      <c r="Q2548" t="str">
        <f>LEFT(N2548,SEARCH("/",N2548,1)-1)</f>
        <v>publishing</v>
      </c>
      <c r="R2548" t="str">
        <f>RIGHT(N2548,LEN(N2548)-SEARCH("/",N2548,1))</f>
        <v>art books</v>
      </c>
      <c r="S2548" s="14">
        <f>INT((((J2548/60)/60)/24)+DATE(1970,1,1))</f>
        <v>42140</v>
      </c>
      <c r="T2548" s="14">
        <f>INT((((I2548/60)/60)/24)+DATE(1970,1,1))</f>
        <v>42185</v>
      </c>
    </row>
    <row r="2549" spans="1:20" ht="60" x14ac:dyDescent="0.25">
      <c r="A2549">
        <v>2877</v>
      </c>
      <c r="B2549" s="3" t="s">
        <v>2877</v>
      </c>
      <c r="C2549" s="3" t="s">
        <v>6987</v>
      </c>
      <c r="D2549" s="6">
        <v>6000</v>
      </c>
      <c r="E2549" s="6">
        <v>650</v>
      </c>
      <c r="F2549" t="s">
        <v>8221</v>
      </c>
      <c r="G2549" t="s">
        <v>8224</v>
      </c>
      <c r="H2549" t="s">
        <v>8246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8271</v>
      </c>
      <c r="O2549" s="9">
        <f>+E2549/D2549*100</f>
        <v>10.833333333333334</v>
      </c>
      <c r="P2549" s="11">
        <f>AVERAGE(E2549/L2549)</f>
        <v>108.33333333333333</v>
      </c>
      <c r="Q2549" t="str">
        <f>LEFT(N2549,SEARCH("/",N2549,1)-1)</f>
        <v>theater</v>
      </c>
      <c r="R2549" t="str">
        <f>RIGHT(N2549,LEN(N2549)-SEARCH("/",N2549,1))</f>
        <v>plays</v>
      </c>
      <c r="S2549" s="14">
        <f>INT((((J2549/60)/60)/24)+DATE(1970,1,1))</f>
        <v>42672</v>
      </c>
      <c r="T2549" s="14">
        <f>INT((((I2549/60)/60)/24)+DATE(1970,1,1))</f>
        <v>42704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t="s">
        <v>8221</v>
      </c>
      <c r="G2550" t="s">
        <v>8229</v>
      </c>
      <c r="H2550" t="s">
        <v>8251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8271</v>
      </c>
      <c r="O2550" s="9">
        <f>+E2550/D2550*100</f>
        <v>26.937422295897225</v>
      </c>
      <c r="P2550" s="11">
        <f>AVERAGE(E2550/L2550)</f>
        <v>46.428571428571431</v>
      </c>
      <c r="Q2550" t="str">
        <f>LEFT(N2550,SEARCH("/",N2550,1)-1)</f>
        <v>theater</v>
      </c>
      <c r="R2550" t="str">
        <f>RIGHT(N2550,LEN(N2550)-SEARCH("/",N2550,1))</f>
        <v>plays</v>
      </c>
      <c r="S2550" s="14">
        <f>INT((((J2550/60)/60)/24)+DATE(1970,1,1))</f>
        <v>41841</v>
      </c>
      <c r="T2550" s="14">
        <f>INT((((I2550/60)/60)/24)+DATE(1970,1,1))</f>
        <v>41881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8303</v>
      </c>
      <c r="O2551" s="9">
        <f>+E2551/D2551*100</f>
        <v>2.3035714285714284E-2</v>
      </c>
      <c r="P2551" s="11">
        <f>AVERAGE(E2551/L2551)</f>
        <v>92.142857142857139</v>
      </c>
      <c r="Q2551" t="str">
        <f>LEFT(N2551,SEARCH("/",N2551,1)-1)</f>
        <v>theater</v>
      </c>
      <c r="R2551" t="str">
        <f>RIGHT(N2551,LEN(N2551)-SEARCH("/",N2551,1))</f>
        <v>spaces</v>
      </c>
      <c r="S2551" s="14">
        <f>INT((((J2551/60)/60)/24)+DATE(1970,1,1))</f>
        <v>42111</v>
      </c>
      <c r="T2551" s="14">
        <f>INT((((I2551/60)/60)/24)+DATE(1970,1,1))</f>
        <v>42169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8271</v>
      </c>
      <c r="O2552" s="9">
        <f>+E2552/D2552*100</f>
        <v>15.731707317073171</v>
      </c>
      <c r="P2552" s="11">
        <f>AVERAGE(E2552/L2552)</f>
        <v>53.75</v>
      </c>
      <c r="Q2552" t="str">
        <f>LEFT(N2552,SEARCH("/",N2552,1)-1)</f>
        <v>theater</v>
      </c>
      <c r="R2552" t="str">
        <f>RIGHT(N2552,LEN(N2552)-SEARCH("/",N2552,1))</f>
        <v>plays</v>
      </c>
      <c r="S2552" s="14">
        <f>INT((((J2552/60)/60)/24)+DATE(1970,1,1))</f>
        <v>42803</v>
      </c>
      <c r="T2552" s="14">
        <f>INT((((I2552/60)/60)/24)+DATE(1970,1,1))</f>
        <v>42833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9">
        <f>+E2553/D2553*100</f>
        <v>30.666666666666664</v>
      </c>
      <c r="P2553" s="11">
        <f>AVERAGE(E2553/L2553)</f>
        <v>21.466666666666665</v>
      </c>
      <c r="Q2553" t="str">
        <f>LEFT(N2553,SEARCH("/",N2553,1)-1)</f>
        <v>music</v>
      </c>
      <c r="R2553" t="str">
        <f>RIGHT(N2553,LEN(N2553)-SEARCH("/",N2553,1))</f>
        <v>jazz</v>
      </c>
      <c r="S2553" s="14">
        <f>INT((((J2553/60)/60)/24)+DATE(1970,1,1))</f>
        <v>41037</v>
      </c>
      <c r="T2553" s="14">
        <f>INT((((I2553/60)/60)/24)+DATE(1970,1,1))</f>
        <v>41058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8280</v>
      </c>
      <c r="O2554" s="9">
        <f>+E2554/D2554*100</f>
        <v>128.19999999999999</v>
      </c>
      <c r="P2554" s="11">
        <f>AVERAGE(E2554/L2554)</f>
        <v>21.366666666666667</v>
      </c>
      <c r="Q2554" t="str">
        <f>LEFT(N2554,SEARCH("/",N2554,1)-1)</f>
        <v>music</v>
      </c>
      <c r="R2554" t="str">
        <f>RIGHT(N2554,LEN(N2554)-SEARCH("/",N2554,1))</f>
        <v>electronic music</v>
      </c>
      <c r="S2554" s="14">
        <f>INT((((J2554/60)/60)/24)+DATE(1970,1,1))</f>
        <v>42692</v>
      </c>
      <c r="T2554" s="14">
        <f>INT((((I2554/60)/60)/24)+DATE(1970,1,1))</f>
        <v>42717</v>
      </c>
    </row>
    <row r="2555" spans="1:20" ht="45" x14ac:dyDescent="0.25">
      <c r="A2555">
        <v>4104</v>
      </c>
      <c r="B2555" s="3" t="s">
        <v>4100</v>
      </c>
      <c r="C2555" s="3" t="s">
        <v>8207</v>
      </c>
      <c r="D2555" s="6">
        <v>3000</v>
      </c>
      <c r="E2555" s="6">
        <v>641</v>
      </c>
      <c r="F2555" t="s">
        <v>8221</v>
      </c>
      <c r="G2555" t="s">
        <v>8226</v>
      </c>
      <c r="H2555" t="s">
        <v>8248</v>
      </c>
      <c r="I2555">
        <v>1477550434</v>
      </c>
      <c r="J2555">
        <v>1474958434</v>
      </c>
      <c r="K2555" t="b">
        <v>0</v>
      </c>
      <c r="L2555">
        <v>14</v>
      </c>
      <c r="M2555" t="b">
        <v>0</v>
      </c>
      <c r="N2555" t="s">
        <v>8271</v>
      </c>
      <c r="O2555" s="9">
        <f>+E2555/D2555*100</f>
        <v>21.366666666666667</v>
      </c>
      <c r="P2555" s="11">
        <f>AVERAGE(E2555/L2555)</f>
        <v>45.785714285714285</v>
      </c>
      <c r="Q2555" t="str">
        <f>LEFT(N2555,SEARCH("/",N2555,1)-1)</f>
        <v>theater</v>
      </c>
      <c r="R2555" t="str">
        <f>RIGHT(N2555,LEN(N2555)-SEARCH("/",N2555,1))</f>
        <v>plays</v>
      </c>
      <c r="S2555" s="14">
        <f>INT((((J2555/60)/60)/24)+DATE(1970,1,1))</f>
        <v>42640</v>
      </c>
      <c r="T2555" s="14">
        <f>INT((((I2555/60)/60)/24)+DATE(1970,1,1))</f>
        <v>42670</v>
      </c>
    </row>
    <row r="2556" spans="1:20" ht="60" x14ac:dyDescent="0.25">
      <c r="A2556">
        <v>3958</v>
      </c>
      <c r="B2556" s="3" t="s">
        <v>3955</v>
      </c>
      <c r="C2556" s="3" t="s">
        <v>8065</v>
      </c>
      <c r="D2556" s="6">
        <v>2000</v>
      </c>
      <c r="E2556" s="6">
        <v>641</v>
      </c>
      <c r="F2556" t="s">
        <v>8221</v>
      </c>
      <c r="G2556" t="s">
        <v>8224</v>
      </c>
      <c r="H2556" t="s">
        <v>8246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8271</v>
      </c>
      <c r="O2556" s="9">
        <f>+E2556/D2556*100</f>
        <v>32.049999999999997</v>
      </c>
      <c r="P2556" s="11">
        <f>AVERAGE(E2556/L2556)</f>
        <v>40.0625</v>
      </c>
      <c r="Q2556" t="str">
        <f>LEFT(N2556,SEARCH("/",N2556,1)-1)</f>
        <v>theater</v>
      </c>
      <c r="R2556" t="str">
        <f>RIGHT(N2556,LEN(N2556)-SEARCH("/",N2556,1))</f>
        <v>plays</v>
      </c>
      <c r="S2556" s="14">
        <f>INT((((J2556/60)/60)/24)+DATE(1970,1,1))</f>
        <v>41816</v>
      </c>
      <c r="T2556" s="14">
        <f>INT((((I2556/60)/60)/24)+DATE(1970,1,1))</f>
        <v>41853</v>
      </c>
    </row>
    <row r="2557" spans="1:20" ht="60" x14ac:dyDescent="0.25">
      <c r="A2557">
        <v>3985</v>
      </c>
      <c r="B2557" s="3" t="s">
        <v>3981</v>
      </c>
      <c r="C2557" s="3" t="s">
        <v>8091</v>
      </c>
      <c r="D2557" s="6">
        <v>2000</v>
      </c>
      <c r="E2557" s="6">
        <v>641</v>
      </c>
      <c r="F2557" t="s">
        <v>8221</v>
      </c>
      <c r="G2557" t="s">
        <v>8224</v>
      </c>
      <c r="H2557" t="s">
        <v>8246</v>
      </c>
      <c r="I2557">
        <v>1456002300</v>
      </c>
      <c r="J2557">
        <v>1454173120</v>
      </c>
      <c r="K2557" t="b">
        <v>0</v>
      </c>
      <c r="L2557">
        <v>19</v>
      </c>
      <c r="M2557" t="b">
        <v>0</v>
      </c>
      <c r="N2557" t="s">
        <v>8271</v>
      </c>
      <c r="O2557" s="9">
        <f>+E2557/D2557*100</f>
        <v>32.049999999999997</v>
      </c>
      <c r="P2557" s="11">
        <f>AVERAGE(E2557/L2557)</f>
        <v>33.736842105263158</v>
      </c>
      <c r="Q2557" t="str">
        <f>LEFT(N2557,SEARCH("/",N2557,1)-1)</f>
        <v>theater</v>
      </c>
      <c r="R2557" t="str">
        <f>RIGHT(N2557,LEN(N2557)-SEARCH("/",N2557,1))</f>
        <v>plays</v>
      </c>
      <c r="S2557" s="14">
        <f>INT((((J2557/60)/60)/24)+DATE(1970,1,1))</f>
        <v>42399</v>
      </c>
      <c r="T2557" s="14">
        <f>INT((((I2557/60)/60)/24)+DATE(1970,1,1))</f>
        <v>42420</v>
      </c>
    </row>
    <row r="2558" spans="1:20" ht="60" x14ac:dyDescent="0.25">
      <c r="A2558">
        <v>2471</v>
      </c>
      <c r="B2558" s="3" t="s">
        <v>2472</v>
      </c>
      <c r="C2558" s="3" t="s">
        <v>6581</v>
      </c>
      <c r="D2558" s="6">
        <v>500</v>
      </c>
      <c r="E2558" s="6">
        <v>640</v>
      </c>
      <c r="F2558" t="s">
        <v>8219</v>
      </c>
      <c r="G2558" t="s">
        <v>8224</v>
      </c>
      <c r="H2558" t="s">
        <v>8246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8279</v>
      </c>
      <c r="O2558" s="9">
        <f>+E2558/D2558*100</f>
        <v>128</v>
      </c>
      <c r="P2558" s="11">
        <f>AVERAGE(E2558/L2558)</f>
        <v>37.647058823529413</v>
      </c>
      <c r="Q2558" t="str">
        <f>LEFT(N2558,SEARCH("/",N2558,1)-1)</f>
        <v>music</v>
      </c>
      <c r="R2558" t="str">
        <f>RIGHT(N2558,LEN(N2558)-SEARCH("/",N2558,1))</f>
        <v>indie rock</v>
      </c>
      <c r="S2558" s="14">
        <f>INT((((J2558/60)/60)/24)+DATE(1970,1,1))</f>
        <v>40893</v>
      </c>
      <c r="T2558" s="14">
        <f>INT((((I2558/60)/60)/24)+DATE(1970,1,1))</f>
        <v>40933</v>
      </c>
    </row>
    <row r="2559" spans="1:20" ht="60" x14ac:dyDescent="0.25">
      <c r="A2559">
        <v>164</v>
      </c>
      <c r="B2559" s="3" t="s">
        <v>166</v>
      </c>
      <c r="C2559" s="3" t="s">
        <v>4274</v>
      </c>
      <c r="D2559" s="6">
        <v>120000</v>
      </c>
      <c r="E2559" s="6">
        <v>640</v>
      </c>
      <c r="F2559" t="s">
        <v>8221</v>
      </c>
      <c r="G2559" t="s">
        <v>8224</v>
      </c>
      <c r="H2559" t="s">
        <v>8246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8268</v>
      </c>
      <c r="O2559" s="9">
        <f>+E2559/D2559*100</f>
        <v>0.53333333333333333</v>
      </c>
      <c r="P2559" s="11">
        <f>AVERAGE(E2559/L2559)</f>
        <v>91.428571428571431</v>
      </c>
      <c r="Q2559" t="str">
        <f>LEFT(N2559,SEARCH("/",N2559,1)-1)</f>
        <v>film &amp; video</v>
      </c>
      <c r="R2559" t="str">
        <f>RIGHT(N2559,LEN(N2559)-SEARCH("/",N2559,1))</f>
        <v>drama</v>
      </c>
      <c r="S2559" s="14">
        <f>INT((((J2559/60)/60)/24)+DATE(1970,1,1))</f>
        <v>41841</v>
      </c>
      <c r="T2559" s="14">
        <f>INT((((I2559/60)/60)/24)+DATE(1970,1,1))</f>
        <v>41901</v>
      </c>
    </row>
    <row r="2560" spans="1:20" ht="60" x14ac:dyDescent="0.25">
      <c r="A2560">
        <v>507</v>
      </c>
      <c r="B2560" s="3" t="s">
        <v>508</v>
      </c>
      <c r="C2560" s="3" t="s">
        <v>4617</v>
      </c>
      <c r="D2560" s="6">
        <v>20000</v>
      </c>
      <c r="E2560" s="6">
        <v>640</v>
      </c>
      <c r="F2560" t="s">
        <v>8221</v>
      </c>
      <c r="G2560" t="s">
        <v>8224</v>
      </c>
      <c r="H2560" t="s">
        <v>8246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8270</v>
      </c>
      <c r="O2560" s="9">
        <f>+E2560/D2560*100</f>
        <v>3.2</v>
      </c>
      <c r="P2560" s="11">
        <f>AVERAGE(E2560/L2560)</f>
        <v>64</v>
      </c>
      <c r="Q2560" t="str">
        <f>LEFT(N2560,SEARCH("/",N2560,1)-1)</f>
        <v>film &amp; video</v>
      </c>
      <c r="R2560" t="str">
        <f>RIGHT(N2560,LEN(N2560)-SEARCH("/",N2560,1))</f>
        <v>animation</v>
      </c>
      <c r="S2560" s="14">
        <f>INT((((J2560/60)/60)/24)+DATE(1970,1,1))</f>
        <v>41156</v>
      </c>
      <c r="T2560" s="14">
        <f>INT((((I2560/60)/60)/24)+DATE(1970,1,1))</f>
        <v>41201</v>
      </c>
    </row>
    <row r="2561" spans="1:20" ht="45" x14ac:dyDescent="0.25">
      <c r="A2561">
        <v>866</v>
      </c>
      <c r="B2561" s="3" t="s">
        <v>867</v>
      </c>
      <c r="C2561" s="3" t="s">
        <v>4976</v>
      </c>
      <c r="D2561" s="6">
        <v>3500</v>
      </c>
      <c r="E2561" s="6">
        <v>640</v>
      </c>
      <c r="F2561" t="s">
        <v>8221</v>
      </c>
      <c r="G2561" t="s">
        <v>8224</v>
      </c>
      <c r="H2561" t="s">
        <v>8246</v>
      </c>
      <c r="I2561">
        <v>1425136200</v>
      </c>
      <c r="J2561">
        <v>1421853518</v>
      </c>
      <c r="K2561" t="b">
        <v>0</v>
      </c>
      <c r="L2561">
        <v>11</v>
      </c>
      <c r="M2561" t="b">
        <v>0</v>
      </c>
      <c r="N2561" t="s">
        <v>8278</v>
      </c>
      <c r="O2561" s="9">
        <f>+E2561/D2561*100</f>
        <v>18.285714285714285</v>
      </c>
      <c r="P2561" s="11">
        <f>AVERAGE(E2561/L2561)</f>
        <v>58.18181818181818</v>
      </c>
      <c r="Q2561" t="str">
        <f>LEFT(N2561,SEARCH("/",N2561,1)-1)</f>
        <v>music</v>
      </c>
      <c r="R2561" t="str">
        <f>RIGHT(N2561,LEN(N2561)-SEARCH("/",N2561,1))</f>
        <v>jazz</v>
      </c>
      <c r="S2561" s="14">
        <f>INT((((J2561/60)/60)/24)+DATE(1970,1,1))</f>
        <v>42025</v>
      </c>
      <c r="T2561" s="14">
        <f>INT((((I2561/60)/60)/24)+DATE(1970,1,1))</f>
        <v>42063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9">
        <f>+E2562/D2562*100</f>
        <v>127.8</v>
      </c>
      <c r="P2562" s="11">
        <f>AVERAGE(E2562/L2562)</f>
        <v>29.045454545454547</v>
      </c>
      <c r="Q2562" t="str">
        <f>LEFT(N2562,SEARCH("/",N2562,1)-1)</f>
        <v>theater</v>
      </c>
      <c r="R2562" t="str">
        <f>RIGHT(N2562,LEN(N2562)-SEARCH("/",N2562,1))</f>
        <v>plays</v>
      </c>
      <c r="S2562" s="14">
        <f>INT((((J2562/60)/60)/24)+DATE(1970,1,1))</f>
        <v>42789</v>
      </c>
      <c r="T2562" s="14">
        <f>INT((((I2562/60)/60)/24)+DATE(1970,1,1))</f>
        <v>42825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9">
        <f>+E2563/D2563*100</f>
        <v>1.3270833333333334</v>
      </c>
      <c r="P2563" s="11">
        <f>AVERAGE(E2563/L2563)</f>
        <v>24.5</v>
      </c>
      <c r="Q2563" t="str">
        <f>LEFT(N2563,SEARCH("/",N2563,1)-1)</f>
        <v>technology</v>
      </c>
      <c r="R2563" t="str">
        <f>RIGHT(N2563,LEN(N2563)-SEARCH("/",N2563,1))</f>
        <v>gadgets</v>
      </c>
      <c r="S2563" s="14">
        <f>INT((((J2563/60)/60)/24)+DATE(1970,1,1))</f>
        <v>41890</v>
      </c>
      <c r="T2563" s="14">
        <f>INT((((I2563/60)/60)/24)+DATE(1970,1,1))</f>
        <v>41920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8266</v>
      </c>
      <c r="O2564" s="9">
        <f>+E2564/D2564*100</f>
        <v>127.2</v>
      </c>
      <c r="P2564" s="11">
        <f>AVERAGE(E2564/L2564)</f>
        <v>37.411764705882355</v>
      </c>
      <c r="Q2564" t="str">
        <f>LEFT(N2564,SEARCH("/",N2564,1)-1)</f>
        <v>film &amp; video</v>
      </c>
      <c r="R2564" t="str">
        <f>RIGHT(N2564,LEN(N2564)-SEARCH("/",N2564,1))</f>
        <v>shorts</v>
      </c>
      <c r="S2564" s="14">
        <f>INT((((J2564/60)/60)/24)+DATE(1970,1,1))</f>
        <v>40730</v>
      </c>
      <c r="T2564" s="14">
        <f>INT((((I2564/60)/60)/24)+DATE(1970,1,1))</f>
        <v>40790</v>
      </c>
    </row>
    <row r="2565" spans="1:20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6">
        <v>636</v>
      </c>
      <c r="F2565" t="s">
        <v>8219</v>
      </c>
      <c r="G2565" t="s">
        <v>8224</v>
      </c>
      <c r="H2565" t="s">
        <v>8246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8303</v>
      </c>
      <c r="O2565" s="9">
        <f>+E2565/D2565*100</f>
        <v>106</v>
      </c>
      <c r="P2565" s="11">
        <f>AVERAGE(E2565/L2565)</f>
        <v>70.666666666666671</v>
      </c>
      <c r="Q2565" t="str">
        <f>LEFT(N2565,SEARCH("/",N2565,1)-1)</f>
        <v>theater</v>
      </c>
      <c r="R2565" t="str">
        <f>RIGHT(N2565,LEN(N2565)-SEARCH("/",N2565,1))</f>
        <v>spaces</v>
      </c>
      <c r="S2565" s="14">
        <f>INT((((J2565/60)/60)/24)+DATE(1970,1,1))</f>
        <v>42465</v>
      </c>
      <c r="T2565" s="14">
        <f>INT((((I2565/60)/60)/24)+DATE(1970,1,1))</f>
        <v>42495</v>
      </c>
    </row>
    <row r="2566" spans="1:20" ht="60" x14ac:dyDescent="0.25">
      <c r="A2566">
        <v>695</v>
      </c>
      <c r="B2566" s="3" t="s">
        <v>696</v>
      </c>
      <c r="C2566" s="3" t="s">
        <v>4805</v>
      </c>
      <c r="D2566" s="6">
        <v>60000</v>
      </c>
      <c r="E2566" s="6">
        <v>636</v>
      </c>
      <c r="F2566" t="s">
        <v>8221</v>
      </c>
      <c r="G2566" t="s">
        <v>8224</v>
      </c>
      <c r="H2566" t="s">
        <v>8246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8273</v>
      </c>
      <c r="O2566" s="9">
        <f>+E2566/D2566*100</f>
        <v>1.06</v>
      </c>
      <c r="P2566" s="11">
        <f>AVERAGE(E2566/L2566)</f>
        <v>90.857142857142861</v>
      </c>
      <c r="Q2566" t="str">
        <f>LEFT(N2566,SEARCH("/",N2566,1)-1)</f>
        <v>technology</v>
      </c>
      <c r="R2566" t="str">
        <f>RIGHT(N2566,LEN(N2566)-SEARCH("/",N2566,1))</f>
        <v>wearables</v>
      </c>
      <c r="S2566" s="14">
        <f>INT((((J2566/60)/60)/24)+DATE(1970,1,1))</f>
        <v>41913</v>
      </c>
      <c r="T2566" s="14">
        <f>INT((((I2566/60)/60)/24)+DATE(1970,1,1))</f>
        <v>41943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9">
        <f>+E2567/D2567*100</f>
        <v>25.4</v>
      </c>
      <c r="P2567" s="11">
        <f>AVERAGE(E2567/L2567)</f>
        <v>57.727272727272727</v>
      </c>
      <c r="Q2567" t="str">
        <f>LEFT(N2567,SEARCH("/",N2567,1)-1)</f>
        <v>music</v>
      </c>
      <c r="R2567" t="str">
        <f>RIGHT(N2567,LEN(N2567)-SEARCH("/",N2567,1))</f>
        <v>faith</v>
      </c>
      <c r="S2567" s="14">
        <f>INT((((J2567/60)/60)/24)+DATE(1970,1,1))</f>
        <v>42801</v>
      </c>
      <c r="T2567" s="14">
        <f>INT((((I2567/60)/60)/24)+DATE(1970,1,1))</f>
        <v>42831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8276</v>
      </c>
      <c r="O2568" s="9">
        <f>+E2568/D2568*100</f>
        <v>180.85714285714286</v>
      </c>
      <c r="P2568" s="11">
        <f>AVERAGE(E2568/L2568)</f>
        <v>33.315789473684212</v>
      </c>
      <c r="Q2568" t="str">
        <f>LEFT(N2568,SEARCH("/",N2568,1)-1)</f>
        <v>music</v>
      </c>
      <c r="R2568" t="str">
        <f>RIGHT(N2568,LEN(N2568)-SEARCH("/",N2568,1))</f>
        <v>rock</v>
      </c>
      <c r="S2568" s="14">
        <f>INT((((J2568/60)/60)/24)+DATE(1970,1,1))</f>
        <v>42198</v>
      </c>
      <c r="T2568" s="14">
        <f>INT((((I2568/60)/60)/24)+DATE(1970,1,1))</f>
        <v>42238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9">
        <f>+E2569/D2569*100</f>
        <v>126.6</v>
      </c>
      <c r="P2569" s="11">
        <f>AVERAGE(E2569/L2569)</f>
        <v>22.607142857142858</v>
      </c>
      <c r="Q2569" t="str">
        <f>LEFT(N2569,SEARCH("/",N2569,1)-1)</f>
        <v>theater</v>
      </c>
      <c r="R2569" t="str">
        <f>RIGHT(N2569,LEN(N2569)-SEARCH("/",N2569,1))</f>
        <v>plays</v>
      </c>
      <c r="S2569" s="14">
        <f>INT((((J2569/60)/60)/24)+DATE(1970,1,1))</f>
        <v>42503</v>
      </c>
      <c r="T2569" s="14">
        <f>INT((((I2569/60)/60)/24)+DATE(1970,1,1))</f>
        <v>42548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9">
        <f>+E2570/D2570*100</f>
        <v>140.44444444444443</v>
      </c>
      <c r="P2570" s="11">
        <f>AVERAGE(E2570/L2570)</f>
        <v>28.727272727272727</v>
      </c>
      <c r="Q2570" t="str">
        <f>LEFT(N2570,SEARCH("/",N2570,1)-1)</f>
        <v>film &amp; video</v>
      </c>
      <c r="R2570" t="str">
        <f>RIGHT(N2570,LEN(N2570)-SEARCH("/",N2570,1))</f>
        <v>shorts</v>
      </c>
      <c r="S2570" s="14">
        <f>INT((((J2570/60)/60)/24)+DATE(1970,1,1))</f>
        <v>40918</v>
      </c>
      <c r="T2570" s="14">
        <f>INT((((I2570/60)/60)/24)+DATE(1970,1,1))</f>
        <v>40943</v>
      </c>
    </row>
    <row r="2571" spans="1:20" ht="60" x14ac:dyDescent="0.25">
      <c r="A2571">
        <v>3533</v>
      </c>
      <c r="B2571" s="3" t="s">
        <v>3532</v>
      </c>
      <c r="C2571" s="3" t="s">
        <v>7643</v>
      </c>
      <c r="D2571" s="6">
        <v>500</v>
      </c>
      <c r="E2571" s="6">
        <v>631</v>
      </c>
      <c r="F2571" t="s">
        <v>8219</v>
      </c>
      <c r="G2571" t="s">
        <v>8224</v>
      </c>
      <c r="H2571" t="s">
        <v>8246</v>
      </c>
      <c r="I2571">
        <v>1447269367</v>
      </c>
      <c r="J2571">
        <v>1444673767</v>
      </c>
      <c r="K2571" t="b">
        <v>0</v>
      </c>
      <c r="L2571">
        <v>8</v>
      </c>
      <c r="M2571" t="b">
        <v>1</v>
      </c>
      <c r="N2571" t="s">
        <v>8271</v>
      </c>
      <c r="O2571" s="9">
        <f>+E2571/D2571*100</f>
        <v>126.2</v>
      </c>
      <c r="P2571" s="11">
        <f>AVERAGE(E2571/L2571)</f>
        <v>78.875</v>
      </c>
      <c r="Q2571" t="str">
        <f>LEFT(N2571,SEARCH("/",N2571,1)-1)</f>
        <v>theater</v>
      </c>
      <c r="R2571" t="str">
        <f>RIGHT(N2571,LEN(N2571)-SEARCH("/",N2571,1))</f>
        <v>plays</v>
      </c>
      <c r="S2571" s="14">
        <f>INT((((J2571/60)/60)/24)+DATE(1970,1,1))</f>
        <v>42289</v>
      </c>
      <c r="T2571" s="14">
        <f>INT((((I2571/60)/60)/24)+DATE(1970,1,1))</f>
        <v>42319</v>
      </c>
    </row>
    <row r="2572" spans="1:20" ht="60" x14ac:dyDescent="0.25">
      <c r="A2572">
        <v>3459</v>
      </c>
      <c r="B2572" s="3" t="s">
        <v>3458</v>
      </c>
      <c r="C2572" s="3" t="s">
        <v>7569</v>
      </c>
      <c r="D2572" s="6">
        <v>500</v>
      </c>
      <c r="E2572" s="6">
        <v>631</v>
      </c>
      <c r="F2572" t="s">
        <v>8219</v>
      </c>
      <c r="G2572" t="s">
        <v>8225</v>
      </c>
      <c r="H2572" t="s">
        <v>8247</v>
      </c>
      <c r="I2572">
        <v>1463743860</v>
      </c>
      <c r="J2572">
        <v>1461151860</v>
      </c>
      <c r="K2572" t="b">
        <v>0</v>
      </c>
      <c r="L2572">
        <v>36</v>
      </c>
      <c r="M2572" t="b">
        <v>1</v>
      </c>
      <c r="N2572" t="s">
        <v>8271</v>
      </c>
      <c r="O2572" s="9">
        <f>+E2572/D2572*100</f>
        <v>126.2</v>
      </c>
      <c r="P2572" s="11">
        <f>AVERAGE(E2572/L2572)</f>
        <v>17.527777777777779</v>
      </c>
      <c r="Q2572" t="str">
        <f>LEFT(N2572,SEARCH("/",N2572,1)-1)</f>
        <v>theater</v>
      </c>
      <c r="R2572" t="str">
        <f>RIGHT(N2572,LEN(N2572)-SEARCH("/",N2572,1))</f>
        <v>plays</v>
      </c>
      <c r="S2572" s="14">
        <f>INT((((J2572/60)/60)/24)+DATE(1970,1,1))</f>
        <v>42480</v>
      </c>
      <c r="T2572" s="14">
        <f>INT((((I2572/60)/60)/24)+DATE(1970,1,1))</f>
        <v>42510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9">
        <f>+E2573/D2573*100</f>
        <v>125.998</v>
      </c>
      <c r="P2573" s="11">
        <f>AVERAGE(E2573/L2573)</f>
        <v>31.499500000000001</v>
      </c>
      <c r="Q2573" t="str">
        <f>LEFT(N2573,SEARCH("/",N2573,1)-1)</f>
        <v>film &amp; video</v>
      </c>
      <c r="R2573" t="str">
        <f>RIGHT(N2573,LEN(N2573)-SEARCH("/",N2573,1))</f>
        <v>television</v>
      </c>
      <c r="S2573" s="14">
        <f>INT((((J2573/60)/60)/24)+DATE(1970,1,1))</f>
        <v>42447</v>
      </c>
      <c r="T2573" s="14">
        <f>INT((((I2573/60)/60)/24)+DATE(1970,1,1))</f>
        <v>42477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9">
        <f>+E2574/D2574*100</f>
        <v>126.86868686868686</v>
      </c>
      <c r="P2574" s="11">
        <f>AVERAGE(E2574/L2574)</f>
        <v>62.8</v>
      </c>
      <c r="Q2574" t="str">
        <f>LEFT(N2574,SEARCH("/",N2574,1)-1)</f>
        <v>technology</v>
      </c>
      <c r="R2574" t="str">
        <f>RIGHT(N2574,LEN(N2574)-SEARCH("/",N2574,1))</f>
        <v>hardware</v>
      </c>
      <c r="S2574" s="14">
        <f>INT((((J2574/60)/60)/24)+DATE(1970,1,1))</f>
        <v>42115</v>
      </c>
      <c r="T2574" s="14">
        <f>INT((((I2574/60)/60)/24)+DATE(1970,1,1))</f>
        <v>42148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t="s">
        <v>8221</v>
      </c>
      <c r="G2575" t="s">
        <v>8229</v>
      </c>
      <c r="H2575" t="s">
        <v>8251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8296</v>
      </c>
      <c r="O2575" s="9">
        <f>+E2575/D2575*100</f>
        <v>12.5</v>
      </c>
      <c r="P2575" s="11">
        <f>AVERAGE(E2575/L2575)</f>
        <v>25</v>
      </c>
      <c r="Q2575" t="str">
        <f>LEFT(N2575,SEARCH("/",N2575,1)-1)</f>
        <v>photography</v>
      </c>
      <c r="R2575" t="str">
        <f>RIGHT(N2575,LEN(N2575)-SEARCH("/",N2575,1))</f>
        <v>people</v>
      </c>
      <c r="S2575" s="14">
        <f>INT((((J2575/60)/60)/24)+DATE(1970,1,1))</f>
        <v>42345</v>
      </c>
      <c r="T2575" s="14">
        <f>INT((((I2575/60)/60)/24)+DATE(1970,1,1))</f>
        <v>42375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8221</v>
      </c>
      <c r="G2576" t="s">
        <v>8224</v>
      </c>
      <c r="H2576" t="s">
        <v>8246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8271</v>
      </c>
      <c r="O2576" s="9">
        <f>+E2576/D2576*100</f>
        <v>20.833333333333336</v>
      </c>
      <c r="P2576" s="11">
        <f>AVERAGE(E2576/L2576)</f>
        <v>52.083333333333336</v>
      </c>
      <c r="Q2576" t="str">
        <f>LEFT(N2576,SEARCH("/",N2576,1)-1)</f>
        <v>theater</v>
      </c>
      <c r="R2576" t="str">
        <f>RIGHT(N2576,LEN(N2576)-SEARCH("/",N2576,1))</f>
        <v>plays</v>
      </c>
      <c r="S2576" s="14">
        <f>INT((((J2576/60)/60)/24)+DATE(1970,1,1))</f>
        <v>42701</v>
      </c>
      <c r="T2576" s="14">
        <f>INT((((I2576/60)/60)/24)+DATE(1970,1,1))</f>
        <v>42716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9">
        <f>+E2577/D2577*100</f>
        <v>17.771428571428572</v>
      </c>
      <c r="P2577" s="11">
        <f>AVERAGE(E2577/L2577)</f>
        <v>36.588235294117645</v>
      </c>
      <c r="Q2577" t="str">
        <f>LEFT(N2577,SEARCH("/",N2577,1)-1)</f>
        <v>theater</v>
      </c>
      <c r="R2577" t="str">
        <f>RIGHT(N2577,LEN(N2577)-SEARCH("/",N2577,1))</f>
        <v>plays</v>
      </c>
      <c r="S2577" s="14">
        <f>INT((((J2577/60)/60)/24)+DATE(1970,1,1))</f>
        <v>42606</v>
      </c>
      <c r="T2577" s="14">
        <f>INT((((I2577/60)/60)/24)+DATE(1970,1,1))</f>
        <v>42620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9">
        <f>+E2578/D2578*100</f>
        <v>3.105</v>
      </c>
      <c r="P2578" s="11">
        <f>AVERAGE(E2578/L2578)</f>
        <v>88.714285714285708</v>
      </c>
      <c r="Q2578" t="str">
        <f>LEFT(N2578,SEARCH("/",N2578,1)-1)</f>
        <v>technology</v>
      </c>
      <c r="R2578" t="str">
        <f>RIGHT(N2578,LEN(N2578)-SEARCH("/",N2578,1))</f>
        <v>wearables</v>
      </c>
      <c r="S2578" s="14">
        <f>INT((((J2578/60)/60)/24)+DATE(1970,1,1))</f>
        <v>42535</v>
      </c>
      <c r="T2578" s="14">
        <f>INT((((I2578/60)/60)/24)+DATE(1970,1,1))</f>
        <v>42565</v>
      </c>
    </row>
    <row r="2579" spans="1:20" x14ac:dyDescent="0.25">
      <c r="A2579">
        <v>1927</v>
      </c>
      <c r="B2579" s="3" t="s">
        <v>1928</v>
      </c>
      <c r="C2579" s="3" t="s">
        <v>6037</v>
      </c>
      <c r="D2579" s="6">
        <v>600</v>
      </c>
      <c r="E2579" s="6">
        <v>620</v>
      </c>
      <c r="F2579" t="s">
        <v>8219</v>
      </c>
      <c r="G2579" t="s">
        <v>8224</v>
      </c>
      <c r="H2579" t="s">
        <v>8246</v>
      </c>
      <c r="I2579">
        <v>1331182740</v>
      </c>
      <c r="J2579">
        <v>1329856839</v>
      </c>
      <c r="K2579" t="b">
        <v>0</v>
      </c>
      <c r="L2579">
        <v>11</v>
      </c>
      <c r="M2579" t="b">
        <v>1</v>
      </c>
      <c r="N2579" t="s">
        <v>8279</v>
      </c>
      <c r="O2579" s="9">
        <f>+E2579/D2579*100</f>
        <v>103.33333333333334</v>
      </c>
      <c r="P2579" s="11">
        <f>AVERAGE(E2579/L2579)</f>
        <v>56.363636363636367</v>
      </c>
      <c r="Q2579" t="str">
        <f>LEFT(N2579,SEARCH("/",N2579,1)-1)</f>
        <v>music</v>
      </c>
      <c r="R2579" t="str">
        <f>RIGHT(N2579,LEN(N2579)-SEARCH("/",N2579,1))</f>
        <v>indie rock</v>
      </c>
      <c r="S2579" s="14">
        <f>INT((((J2579/60)/60)/24)+DATE(1970,1,1))</f>
        <v>40960</v>
      </c>
      <c r="T2579" s="14">
        <f>INT((((I2579/60)/60)/24)+DATE(1970,1,1))</f>
        <v>40976</v>
      </c>
    </row>
    <row r="2580" spans="1:20" ht="30" x14ac:dyDescent="0.25">
      <c r="A2580">
        <v>1372</v>
      </c>
      <c r="B2580" s="3" t="s">
        <v>1373</v>
      </c>
      <c r="C2580" s="3" t="s">
        <v>5482</v>
      </c>
      <c r="D2580" s="6">
        <v>500</v>
      </c>
      <c r="E2580" s="6">
        <v>620</v>
      </c>
      <c r="F2580" t="s">
        <v>8219</v>
      </c>
      <c r="G2580" t="s">
        <v>8224</v>
      </c>
      <c r="H2580" t="s">
        <v>8246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8276</v>
      </c>
      <c r="O2580" s="9">
        <f>+E2580/D2580*100</f>
        <v>124</v>
      </c>
      <c r="P2580" s="11">
        <f>AVERAGE(E2580/L2580)</f>
        <v>38.75</v>
      </c>
      <c r="Q2580" t="str">
        <f>LEFT(N2580,SEARCH("/",N2580,1)-1)</f>
        <v>music</v>
      </c>
      <c r="R2580" t="str">
        <f>RIGHT(N2580,LEN(N2580)-SEARCH("/",N2580,1))</f>
        <v>rock</v>
      </c>
      <c r="S2580" s="14">
        <f>INT((((J2580/60)/60)/24)+DATE(1970,1,1))</f>
        <v>41072</v>
      </c>
      <c r="T2580" s="14">
        <f>INT((((I2580/60)/60)/24)+DATE(1970,1,1))</f>
        <v>41102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t="s">
        <v>8221</v>
      </c>
      <c r="G2581" t="s">
        <v>8224</v>
      </c>
      <c r="H2581" t="s">
        <v>8246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8271</v>
      </c>
      <c r="O2581" s="9">
        <f>+E2581/D2581*100</f>
        <v>11.272727272727273</v>
      </c>
      <c r="P2581" s="11">
        <f>AVERAGE(E2581/L2581)</f>
        <v>51.666666666666664</v>
      </c>
      <c r="Q2581" t="str">
        <f>LEFT(N2581,SEARCH("/",N2581,1)-1)</f>
        <v>theater</v>
      </c>
      <c r="R2581" t="str">
        <f>RIGHT(N2581,LEN(N2581)-SEARCH("/",N2581,1))</f>
        <v>plays</v>
      </c>
      <c r="S2581" s="14">
        <f>INT((((J2581/60)/60)/24)+DATE(1970,1,1))</f>
        <v>41983</v>
      </c>
      <c r="T2581" s="14">
        <f>INT((((I2581/60)/60)/24)+DATE(1970,1,1))</f>
        <v>42014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t="s">
        <v>8221</v>
      </c>
      <c r="G2582" t="s">
        <v>8224</v>
      </c>
      <c r="H2582" t="s">
        <v>8246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8271</v>
      </c>
      <c r="O2582" s="9">
        <f>+E2582/D2582*100</f>
        <v>47.692307692307693</v>
      </c>
      <c r="P2582" s="11">
        <f>AVERAGE(E2582/L2582)</f>
        <v>62</v>
      </c>
      <c r="Q2582" t="str">
        <f>LEFT(N2582,SEARCH("/",N2582,1)-1)</f>
        <v>theater</v>
      </c>
      <c r="R2582" t="str">
        <f>RIGHT(N2582,LEN(N2582)-SEARCH("/",N2582,1))</f>
        <v>plays</v>
      </c>
      <c r="S2582" s="14">
        <f>INT((((J2582/60)/60)/24)+DATE(1970,1,1))</f>
        <v>41830</v>
      </c>
      <c r="T2582" s="14">
        <f>INT((((I2582/60)/60)/24)+DATE(1970,1,1))</f>
        <v>41852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9">
        <f>+E2583/D2583*100</f>
        <v>123.6</v>
      </c>
      <c r="P2583" s="11">
        <f>AVERAGE(E2583/L2583)</f>
        <v>29.428571428571427</v>
      </c>
      <c r="Q2583" t="str">
        <f>LEFT(N2583,SEARCH("/",N2583,1)-1)</f>
        <v>theater</v>
      </c>
      <c r="R2583" t="str">
        <f>RIGHT(N2583,LEN(N2583)-SEARCH("/",N2583,1))</f>
        <v>plays</v>
      </c>
      <c r="S2583" s="14">
        <f>INT((((J2583/60)/60)/24)+DATE(1970,1,1))</f>
        <v>42544</v>
      </c>
      <c r="T2583" s="14">
        <f>INT((((I2583/60)/60)/24)+DATE(1970,1,1))</f>
        <v>42582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9">
        <f>+E2584/D2584*100</f>
        <v>102.49999999999999</v>
      </c>
      <c r="P2584" s="11">
        <f>AVERAGE(E2584/L2584)</f>
        <v>205</v>
      </c>
      <c r="Q2584" t="str">
        <f>LEFT(N2584,SEARCH("/",N2584,1)-1)</f>
        <v>technology</v>
      </c>
      <c r="R2584" t="str">
        <f>RIGHT(N2584,LEN(N2584)-SEARCH("/",N2584,1))</f>
        <v>hardware</v>
      </c>
      <c r="S2584" s="14">
        <f>INT((((J2584/60)/60)/24)+DATE(1970,1,1))</f>
        <v>42466</v>
      </c>
      <c r="T2584" s="14">
        <f>INT((((I2584/60)/60)/24)+DATE(1970,1,1))</f>
        <v>42496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9">
        <f>+E2585/D2585*100</f>
        <v>61.1</v>
      </c>
      <c r="P2585" s="11">
        <f>AVERAGE(E2585/L2585)</f>
        <v>203.66666666666666</v>
      </c>
      <c r="Q2585" t="str">
        <f>LEFT(N2585,SEARCH("/",N2585,1)-1)</f>
        <v>theater</v>
      </c>
      <c r="R2585" t="str">
        <f>RIGHT(N2585,LEN(N2585)-SEARCH("/",N2585,1))</f>
        <v>plays</v>
      </c>
      <c r="S2585" s="14">
        <f>INT((((J2585/60)/60)/24)+DATE(1970,1,1))</f>
        <v>42415</v>
      </c>
      <c r="T2585" s="14">
        <f>INT((((I2585/60)/60)/24)+DATE(1970,1,1))</f>
        <v>42445</v>
      </c>
    </row>
    <row r="2586" spans="1:20" ht="45" x14ac:dyDescent="0.25">
      <c r="A2586">
        <v>2096</v>
      </c>
      <c r="B2586" s="3" t="s">
        <v>2097</v>
      </c>
      <c r="C2586" s="3" t="s">
        <v>6206</v>
      </c>
      <c r="D2586" s="6">
        <v>600</v>
      </c>
      <c r="E2586" s="6">
        <v>610</v>
      </c>
      <c r="F2586" t="s">
        <v>8219</v>
      </c>
      <c r="G2586" t="s">
        <v>8224</v>
      </c>
      <c r="H2586" t="s">
        <v>8246</v>
      </c>
      <c r="I2586">
        <v>1351223940</v>
      </c>
      <c r="J2586">
        <v>1349892735</v>
      </c>
      <c r="K2586" t="b">
        <v>0</v>
      </c>
      <c r="L2586">
        <v>14</v>
      </c>
      <c r="M2586" t="b">
        <v>1</v>
      </c>
      <c r="N2586" t="s">
        <v>8279</v>
      </c>
      <c r="O2586" s="9">
        <f>+E2586/D2586*100</f>
        <v>101.66666666666666</v>
      </c>
      <c r="P2586" s="11">
        <f>AVERAGE(E2586/L2586)</f>
        <v>43.571428571428569</v>
      </c>
      <c r="Q2586" t="str">
        <f>LEFT(N2586,SEARCH("/",N2586,1)-1)</f>
        <v>music</v>
      </c>
      <c r="R2586" t="str">
        <f>RIGHT(N2586,LEN(N2586)-SEARCH("/",N2586,1))</f>
        <v>indie rock</v>
      </c>
      <c r="S2586" s="14">
        <f>INT((((J2586/60)/60)/24)+DATE(1970,1,1))</f>
        <v>41192</v>
      </c>
      <c r="T2586" s="14">
        <f>INT((((I2586/60)/60)/24)+DATE(1970,1,1))</f>
        <v>41208</v>
      </c>
    </row>
    <row r="2587" spans="1:20" ht="60" x14ac:dyDescent="0.25">
      <c r="A2587">
        <v>3404</v>
      </c>
      <c r="B2587" s="3" t="s">
        <v>3403</v>
      </c>
      <c r="C2587" s="3" t="s">
        <v>7514</v>
      </c>
      <c r="D2587" s="6">
        <v>500</v>
      </c>
      <c r="E2587" s="6">
        <v>610</v>
      </c>
      <c r="F2587" t="s">
        <v>8219</v>
      </c>
      <c r="G2587" t="s">
        <v>8224</v>
      </c>
      <c r="H2587" t="s">
        <v>8246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8271</v>
      </c>
      <c r="O2587" s="9">
        <f>+E2587/D2587*100</f>
        <v>122</v>
      </c>
      <c r="P2587" s="11">
        <f>AVERAGE(E2587/L2587)</f>
        <v>203.33333333333334</v>
      </c>
      <c r="Q2587" t="str">
        <f>LEFT(N2587,SEARCH("/",N2587,1)-1)</f>
        <v>theater</v>
      </c>
      <c r="R2587" t="str">
        <f>RIGHT(N2587,LEN(N2587)-SEARCH("/",N2587,1))</f>
        <v>plays</v>
      </c>
      <c r="S2587" s="14">
        <f>INT((((J2587/60)/60)/24)+DATE(1970,1,1))</f>
        <v>42152</v>
      </c>
      <c r="T2587" s="14">
        <f>INT((((I2587/60)/60)/24)+DATE(1970,1,1))</f>
        <v>42172</v>
      </c>
    </row>
    <row r="2588" spans="1:20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6">
        <v>610</v>
      </c>
      <c r="F2588" t="s">
        <v>8219</v>
      </c>
      <c r="G2588" t="s">
        <v>8225</v>
      </c>
      <c r="H2588" t="s">
        <v>8247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8271</v>
      </c>
      <c r="O2588" s="9">
        <f>+E2588/D2588*100</f>
        <v>122</v>
      </c>
      <c r="P2588" s="11">
        <f>AVERAGE(E2588/L2588)</f>
        <v>27.727272727272727</v>
      </c>
      <c r="Q2588" t="str">
        <f>LEFT(N2588,SEARCH("/",N2588,1)-1)</f>
        <v>theater</v>
      </c>
      <c r="R2588" t="str">
        <f>RIGHT(N2588,LEN(N2588)-SEARCH("/",N2588,1))</f>
        <v>plays</v>
      </c>
      <c r="S2588" s="14">
        <f>INT((((J2588/60)/60)/24)+DATE(1970,1,1))</f>
        <v>42278</v>
      </c>
      <c r="T2588" s="14">
        <f>INT((((I2588/60)/60)/24)+DATE(1970,1,1))</f>
        <v>42296</v>
      </c>
    </row>
    <row r="2589" spans="1:20" ht="60" x14ac:dyDescent="0.25">
      <c r="A2589">
        <v>3085</v>
      </c>
      <c r="B2589" s="3" t="s">
        <v>3085</v>
      </c>
      <c r="C2589" s="3" t="s">
        <v>7195</v>
      </c>
      <c r="D2589" s="6">
        <v>25000</v>
      </c>
      <c r="E2589" s="6">
        <v>610</v>
      </c>
      <c r="F2589" t="s">
        <v>8221</v>
      </c>
      <c r="G2589" t="s">
        <v>8224</v>
      </c>
      <c r="H2589" t="s">
        <v>8246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8303</v>
      </c>
      <c r="O2589" s="9">
        <f>+E2589/D2589*100</f>
        <v>2.44</v>
      </c>
      <c r="P2589" s="11">
        <f>AVERAGE(E2589/L2589)</f>
        <v>67.777777777777771</v>
      </c>
      <c r="Q2589" t="str">
        <f>LEFT(N2589,SEARCH("/",N2589,1)-1)</f>
        <v>theater</v>
      </c>
      <c r="R2589" t="str">
        <f>RIGHT(N2589,LEN(N2589)-SEARCH("/",N2589,1))</f>
        <v>spaces</v>
      </c>
      <c r="S2589" s="14">
        <f>INT((((J2589/60)/60)/24)+DATE(1970,1,1))</f>
        <v>42246</v>
      </c>
      <c r="T2589" s="14">
        <f>INT((((I2589/60)/60)/24)+DATE(1970,1,1))</f>
        <v>42276</v>
      </c>
    </row>
    <row r="2590" spans="1:20" ht="45" x14ac:dyDescent="0.25">
      <c r="A2590">
        <v>2490</v>
      </c>
      <c r="B2590" s="3" t="s">
        <v>2490</v>
      </c>
      <c r="C2590" s="3" t="s">
        <v>6600</v>
      </c>
      <c r="D2590" s="6">
        <v>500</v>
      </c>
      <c r="E2590" s="6">
        <v>607</v>
      </c>
      <c r="F2590" t="s">
        <v>8219</v>
      </c>
      <c r="G2590" t="s">
        <v>8224</v>
      </c>
      <c r="H2590" t="s">
        <v>8246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8279</v>
      </c>
      <c r="O2590" s="9">
        <f>+E2590/D2590*100</f>
        <v>121.39999999999999</v>
      </c>
      <c r="P2590" s="11">
        <f>AVERAGE(E2590/L2590)</f>
        <v>37.9375</v>
      </c>
      <c r="Q2590" t="str">
        <f>LEFT(N2590,SEARCH("/",N2590,1)-1)</f>
        <v>music</v>
      </c>
      <c r="R2590" t="str">
        <f>RIGHT(N2590,LEN(N2590)-SEARCH("/",N2590,1))</f>
        <v>indie rock</v>
      </c>
      <c r="S2590" s="14">
        <f>INT((((J2590/60)/60)/24)+DATE(1970,1,1))</f>
        <v>41023</v>
      </c>
      <c r="T2590" s="14">
        <f>INT((((I2590/60)/60)/24)+DATE(1970,1,1))</f>
        <v>41083</v>
      </c>
    </row>
    <row r="2591" spans="1:20" ht="45" x14ac:dyDescent="0.25">
      <c r="A2591">
        <v>2144</v>
      </c>
      <c r="B2591" s="3" t="s">
        <v>2145</v>
      </c>
      <c r="C2591" s="3" t="s">
        <v>6254</v>
      </c>
      <c r="D2591" s="6">
        <v>35500</v>
      </c>
      <c r="E2591" s="6">
        <v>607</v>
      </c>
      <c r="F2591" t="s">
        <v>8221</v>
      </c>
      <c r="G2591" t="s">
        <v>8224</v>
      </c>
      <c r="H2591" t="s">
        <v>8246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8282</v>
      </c>
      <c r="O2591" s="9">
        <f>+E2591/D2591*100</f>
        <v>1.7098591549295776</v>
      </c>
      <c r="P2591" s="11">
        <f>AVERAGE(E2591/L2591)</f>
        <v>25.291666666666668</v>
      </c>
      <c r="Q2591" t="str">
        <f>LEFT(N2591,SEARCH("/",N2591,1)-1)</f>
        <v>games</v>
      </c>
      <c r="R2591" t="str">
        <f>RIGHT(N2591,LEN(N2591)-SEARCH("/",N2591,1))</f>
        <v>video games</v>
      </c>
      <c r="S2591" s="14">
        <f>INT((((J2591/60)/60)/24)+DATE(1970,1,1))</f>
        <v>41499</v>
      </c>
      <c r="T2591" s="14">
        <f>INT((((I2591/60)/60)/24)+DATE(1970,1,1))</f>
        <v>41531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9">
        <f>+E2592/D2592*100</f>
        <v>121.2</v>
      </c>
      <c r="P2592" s="11">
        <f>AVERAGE(E2592/L2592)</f>
        <v>33.666666666666664</v>
      </c>
      <c r="Q2592" t="str">
        <f>LEFT(N2592,SEARCH("/",N2592,1)-1)</f>
        <v>theater</v>
      </c>
      <c r="R2592" t="str">
        <f>RIGHT(N2592,LEN(N2592)-SEARCH("/",N2592,1))</f>
        <v>plays</v>
      </c>
      <c r="S2592" s="14">
        <f>INT((((J2592/60)/60)/24)+DATE(1970,1,1))</f>
        <v>41882</v>
      </c>
      <c r="T2592" s="14">
        <f>INT((((I2592/60)/60)/24)+DATE(1970,1,1))</f>
        <v>41912</v>
      </c>
    </row>
    <row r="2593" spans="1:20" ht="45" x14ac:dyDescent="0.25">
      <c r="A2593">
        <v>2815</v>
      </c>
      <c r="B2593" s="3" t="s">
        <v>2815</v>
      </c>
      <c r="C2593" s="3" t="s">
        <v>6925</v>
      </c>
      <c r="D2593" s="6">
        <v>250</v>
      </c>
      <c r="E2593" s="6">
        <v>605</v>
      </c>
      <c r="F2593" t="s">
        <v>8219</v>
      </c>
      <c r="G2593" t="s">
        <v>8229</v>
      </c>
      <c r="H2593" t="s">
        <v>8251</v>
      </c>
      <c r="I2593">
        <v>1470595109</v>
      </c>
      <c r="J2593">
        <v>1468003109</v>
      </c>
      <c r="K2593" t="b">
        <v>0</v>
      </c>
      <c r="L2593">
        <v>14</v>
      </c>
      <c r="M2593" t="b">
        <v>1</v>
      </c>
      <c r="N2593" t="s">
        <v>8271</v>
      </c>
      <c r="O2593" s="9">
        <f>+E2593/D2593*100</f>
        <v>242</v>
      </c>
      <c r="P2593" s="11">
        <f>AVERAGE(E2593/L2593)</f>
        <v>43.214285714285715</v>
      </c>
      <c r="Q2593" t="str">
        <f>LEFT(N2593,SEARCH("/",N2593,1)-1)</f>
        <v>theater</v>
      </c>
      <c r="R2593" t="str">
        <f>RIGHT(N2593,LEN(N2593)-SEARCH("/",N2593,1))</f>
        <v>plays</v>
      </c>
      <c r="S2593" s="14">
        <f>INT((((J2593/60)/60)/24)+DATE(1970,1,1))</f>
        <v>42559</v>
      </c>
      <c r="T2593" s="14">
        <f>INT((((I2593/60)/60)/24)+DATE(1970,1,1))</f>
        <v>42589</v>
      </c>
    </row>
    <row r="2594" spans="1:20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6">
        <v>605</v>
      </c>
      <c r="F2594" t="s">
        <v>8219</v>
      </c>
      <c r="G2594" t="s">
        <v>8225</v>
      </c>
      <c r="H2594" t="s">
        <v>8247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8271</v>
      </c>
      <c r="O2594" s="9">
        <f>+E2594/D2594*100</f>
        <v>242</v>
      </c>
      <c r="P2594" s="11">
        <f>AVERAGE(E2594/L2594)</f>
        <v>24.2</v>
      </c>
      <c r="Q2594" t="str">
        <f>LEFT(N2594,SEARCH("/",N2594,1)-1)</f>
        <v>theater</v>
      </c>
      <c r="R2594" t="str">
        <f>RIGHT(N2594,LEN(N2594)-SEARCH("/",N2594,1))</f>
        <v>plays</v>
      </c>
      <c r="S2594" s="14">
        <f>INT((((J2594/60)/60)/24)+DATE(1970,1,1))</f>
        <v>42107</v>
      </c>
      <c r="T2594" s="14">
        <f>INT((((I2594/60)/60)/24)+DATE(1970,1,1))</f>
        <v>42167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8303</v>
      </c>
      <c r="O2595" s="9">
        <f>+E2595/D2595*100</f>
        <v>0.15125</v>
      </c>
      <c r="P2595" s="11">
        <f>AVERAGE(E2595/L2595)</f>
        <v>201.66666666666666</v>
      </c>
      <c r="Q2595" t="str">
        <f>LEFT(N2595,SEARCH("/",N2595,1)-1)</f>
        <v>theater</v>
      </c>
      <c r="R2595" t="str">
        <f>RIGHT(N2595,LEN(N2595)-SEARCH("/",N2595,1))</f>
        <v>spaces</v>
      </c>
      <c r="S2595" s="14">
        <f>INT((((J2595/60)/60)/24)+DATE(1970,1,1))</f>
        <v>42255</v>
      </c>
      <c r="T2595" s="14">
        <f>INT((((I2595/60)/60)/24)+DATE(1970,1,1))</f>
        <v>42285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9">
        <f>+E2596/D2596*100</f>
        <v>100.16666666666667</v>
      </c>
      <c r="P2596" s="11">
        <f>AVERAGE(E2596/L2596)</f>
        <v>46.230769230769234</v>
      </c>
      <c r="Q2596" t="str">
        <f>LEFT(N2596,SEARCH("/",N2596,1)-1)</f>
        <v>film &amp; video</v>
      </c>
      <c r="R2596" t="str">
        <f>RIGHT(N2596,LEN(N2596)-SEARCH("/",N2596,1))</f>
        <v>documentary</v>
      </c>
      <c r="S2596" s="14">
        <f>INT((((J2596/60)/60)/24)+DATE(1970,1,1))</f>
        <v>42211</v>
      </c>
      <c r="T2596" s="14">
        <f>INT((((I2596/60)/60)/24)+DATE(1970,1,1))</f>
        <v>42226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9">
        <f>+E2597/D2597*100</f>
        <v>5.7238095238095239</v>
      </c>
      <c r="P2597" s="11">
        <f>AVERAGE(E2597/L2597)</f>
        <v>50.083333333333336</v>
      </c>
      <c r="Q2597" t="str">
        <f>LEFT(N2597,SEARCH("/",N2597,1)-1)</f>
        <v>games</v>
      </c>
      <c r="R2597" t="str">
        <f>RIGHT(N2597,LEN(N2597)-SEARCH("/",N2597,1))</f>
        <v>video games</v>
      </c>
      <c r="S2597" s="14">
        <f>INT((((J2597/60)/60)/24)+DATE(1970,1,1))</f>
        <v>42340</v>
      </c>
      <c r="T2597" s="14">
        <f>INT((((I2597/60)/60)/24)+DATE(1970,1,1))</f>
        <v>42368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8219</v>
      </c>
      <c r="G2598" t="s">
        <v>8225</v>
      </c>
      <c r="H2598" t="s">
        <v>8247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8265</v>
      </c>
      <c r="O2598" s="9">
        <f>+E2598/D2598*100</f>
        <v>100</v>
      </c>
      <c r="P2598" s="11">
        <f>AVERAGE(E2598/L2598)</f>
        <v>27.272727272727273</v>
      </c>
      <c r="Q2598" t="str">
        <f>LEFT(N2598,SEARCH("/",N2598,1)-1)</f>
        <v>film &amp; video</v>
      </c>
      <c r="R2598" t="str">
        <f>RIGHT(N2598,LEN(N2598)-SEARCH("/",N2598,1))</f>
        <v>television</v>
      </c>
      <c r="S2598" s="14">
        <f>INT((((J2598/60)/60)/24)+DATE(1970,1,1))</f>
        <v>41995</v>
      </c>
      <c r="T2598" s="14">
        <f>INT((((I2598/60)/60)/24)+DATE(1970,1,1))</f>
        <v>42034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8219</v>
      </c>
      <c r="G2599" t="s">
        <v>8224</v>
      </c>
      <c r="H2599" t="s">
        <v>8246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8266</v>
      </c>
      <c r="O2599" s="9">
        <f>+E2599/D2599*100</f>
        <v>120</v>
      </c>
      <c r="P2599" s="11">
        <f>AVERAGE(E2599/L2599)</f>
        <v>60</v>
      </c>
      <c r="Q2599" t="str">
        <f>LEFT(N2599,SEARCH("/",N2599,1)-1)</f>
        <v>film &amp; video</v>
      </c>
      <c r="R2599" t="str">
        <f>RIGHT(N2599,LEN(N2599)-SEARCH("/",N2599,1))</f>
        <v>shorts</v>
      </c>
      <c r="S2599" s="14">
        <f>INT((((J2599/60)/60)/24)+DATE(1970,1,1))</f>
        <v>40612</v>
      </c>
      <c r="T2599" s="14">
        <f>INT((((I2599/60)/60)/24)+DATE(1970,1,1))</f>
        <v>40636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t="s">
        <v>8219</v>
      </c>
      <c r="G2600" t="s">
        <v>8224</v>
      </c>
      <c r="H2600" t="s">
        <v>8246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8269</v>
      </c>
      <c r="O2600" s="9">
        <f>+E2600/D2600*100</f>
        <v>120</v>
      </c>
      <c r="P2600" s="11">
        <f>AVERAGE(E2600/L2600)</f>
        <v>42.857142857142854</v>
      </c>
      <c r="Q2600" t="str">
        <f>LEFT(N2600,SEARCH("/",N2600,1)-1)</f>
        <v>film &amp; video</v>
      </c>
      <c r="R2600" t="str">
        <f>RIGHT(N2600,LEN(N2600)-SEARCH("/",N2600,1))</f>
        <v>documentary</v>
      </c>
      <c r="S2600" s="14">
        <f>INT((((J2600/60)/60)/24)+DATE(1970,1,1))</f>
        <v>41657</v>
      </c>
      <c r="T2600" s="14">
        <f>INT((((I2600/60)/60)/24)+DATE(1970,1,1))</f>
        <v>41699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8287</v>
      </c>
      <c r="O2601" s="9">
        <f>+E2601/D2601*100</f>
        <v>3</v>
      </c>
      <c r="P2601" s="11">
        <f>AVERAGE(E2601/L2601)</f>
        <v>75</v>
      </c>
      <c r="Q2601" t="str">
        <f>LEFT(N2601,SEARCH("/",N2601,1)-1)</f>
        <v>publishing</v>
      </c>
      <c r="R2601" t="str">
        <f>RIGHT(N2601,LEN(N2601)-SEARCH("/",N2601,1))</f>
        <v>translations</v>
      </c>
      <c r="S2601" s="14">
        <f>INT((((J2601/60)/60)/24)+DATE(1970,1,1))</f>
        <v>42457</v>
      </c>
      <c r="T2601" s="14">
        <f>INT((((I2601/60)/60)/24)+DATE(1970,1,1))</f>
        <v>42487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9">
        <f>+E2602/D2602*100</f>
        <v>298.5</v>
      </c>
      <c r="P2602" s="11">
        <f>AVERAGE(E2602/L2602)</f>
        <v>35.117647058823529</v>
      </c>
      <c r="Q2602" t="str">
        <f>LEFT(N2602,SEARCH("/",N2602,1)-1)</f>
        <v>games</v>
      </c>
      <c r="R2602" t="str">
        <f>RIGHT(N2602,LEN(N2602)-SEARCH("/",N2602,1))</f>
        <v>tabletop games</v>
      </c>
      <c r="S2602" s="14">
        <f>INT((((J2602/60)/60)/24)+DATE(1970,1,1))</f>
        <v>42689</v>
      </c>
      <c r="T2602" s="14">
        <f>INT((((I2602/60)/60)/24)+DATE(1970,1,1))</f>
        <v>42696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9">
        <f>+E2603/D2603*100</f>
        <v>238</v>
      </c>
      <c r="P2603" s="11">
        <f>AVERAGE(E2603/L2603)</f>
        <v>33.055555555555557</v>
      </c>
      <c r="Q2603" t="str">
        <f>LEFT(N2603,SEARCH("/",N2603,1)-1)</f>
        <v>publishing</v>
      </c>
      <c r="R2603" t="str">
        <f>RIGHT(N2603,LEN(N2603)-SEARCH("/",N2603,1))</f>
        <v>nonfiction</v>
      </c>
      <c r="S2603" s="14">
        <f>INT((((J2603/60)/60)/24)+DATE(1970,1,1))</f>
        <v>41235</v>
      </c>
      <c r="T2603" s="14">
        <f>INT((((I2603/60)/60)/24)+DATE(1970,1,1))</f>
        <v>41249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9">
        <f>+E2604/D2604*100</f>
        <v>169.42857142857144</v>
      </c>
      <c r="P2604" s="11">
        <f>AVERAGE(E2604/L2604)</f>
        <v>45.615384615384613</v>
      </c>
      <c r="Q2604" t="str">
        <f>LEFT(N2604,SEARCH("/",N2604,1)-1)</f>
        <v>theater</v>
      </c>
      <c r="R2604" t="str">
        <f>RIGHT(N2604,LEN(N2604)-SEARCH("/",N2604,1))</f>
        <v>plays</v>
      </c>
      <c r="S2604" s="14">
        <f>INT((((J2604/60)/60)/24)+DATE(1970,1,1))</f>
        <v>41881</v>
      </c>
      <c r="T2604" s="14">
        <f>INT((((I2604/60)/60)/24)+DATE(1970,1,1))</f>
        <v>41911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9">
        <f>+E2605/D2605*100</f>
        <v>107.63636363636364</v>
      </c>
      <c r="P2605" s="11">
        <f>AVERAGE(E2605/L2605)</f>
        <v>28.19047619047619</v>
      </c>
      <c r="Q2605" t="str">
        <f>LEFT(N2605,SEARCH("/",N2605,1)-1)</f>
        <v>theater</v>
      </c>
      <c r="R2605" t="str">
        <f>RIGHT(N2605,LEN(N2605)-SEARCH("/",N2605,1))</f>
        <v>plays</v>
      </c>
      <c r="S2605" s="14">
        <f>INT((((J2605/60)/60)/24)+DATE(1970,1,1))</f>
        <v>41858</v>
      </c>
      <c r="T2605" s="14">
        <f>INT((((I2605/60)/60)/24)+DATE(1970,1,1))</f>
        <v>41882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9">
        <f>+E2606/D2606*100</f>
        <v>2.9550000000000001</v>
      </c>
      <c r="P2606" s="11">
        <f>AVERAGE(E2606/L2606)</f>
        <v>73.875</v>
      </c>
      <c r="Q2606" t="str">
        <f>LEFT(N2606,SEARCH("/",N2606,1)-1)</f>
        <v>photography</v>
      </c>
      <c r="R2606" t="str">
        <f>RIGHT(N2606,LEN(N2606)-SEARCH("/",N2606,1))</f>
        <v>photobooks</v>
      </c>
      <c r="S2606" s="14">
        <f>INT((((J2606/60)/60)/24)+DATE(1970,1,1))</f>
        <v>41877</v>
      </c>
      <c r="T2606" s="14">
        <f>INT((((I2606/60)/60)/24)+DATE(1970,1,1))</f>
        <v>41912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9">
        <f>+E2607/D2607*100</f>
        <v>3.9334666666666664</v>
      </c>
      <c r="P2607" s="11">
        <f>AVERAGE(E2607/L2607)</f>
        <v>45.386153846153846</v>
      </c>
      <c r="Q2607" t="str">
        <f>LEFT(N2607,SEARCH("/",N2607,1)-1)</f>
        <v>technology</v>
      </c>
      <c r="R2607" t="str">
        <f>RIGHT(N2607,LEN(N2607)-SEARCH("/",N2607,1))</f>
        <v>web</v>
      </c>
      <c r="S2607" s="14">
        <f>INT((((J2607/60)/60)/24)+DATE(1970,1,1))</f>
        <v>41835</v>
      </c>
      <c r="T2607" s="14">
        <f>INT((((I2607/60)/60)/24)+DATE(1970,1,1))</f>
        <v>41865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9">
        <f>+E2608/D2608*100</f>
        <v>0.39333333333333331</v>
      </c>
      <c r="P2608" s="11">
        <f>AVERAGE(E2608/L2608)</f>
        <v>84.285714285714292</v>
      </c>
      <c r="Q2608" t="str">
        <f>LEFT(N2608,SEARCH("/",N2608,1)-1)</f>
        <v>technology</v>
      </c>
      <c r="R2608" t="str">
        <f>RIGHT(N2608,LEN(N2608)-SEARCH("/",N2608,1))</f>
        <v>wearables</v>
      </c>
      <c r="S2608" s="14">
        <f>INT((((J2608/60)/60)/24)+DATE(1970,1,1))</f>
        <v>42737</v>
      </c>
      <c r="T2608" s="14">
        <f>INT((((I2608/60)/60)/24)+DATE(1970,1,1))</f>
        <v>42767</v>
      </c>
    </row>
    <row r="2609" spans="1:20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6">
        <v>587</v>
      </c>
      <c r="F2609" t="s">
        <v>8221</v>
      </c>
      <c r="G2609" t="s">
        <v>8225</v>
      </c>
      <c r="H2609" t="s">
        <v>8247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8305</v>
      </c>
      <c r="O2609" s="9">
        <f>+E2609/D2609*100</f>
        <v>11.74</v>
      </c>
      <c r="P2609" s="11">
        <f>AVERAGE(E2609/L2609)</f>
        <v>24.458333333333332</v>
      </c>
      <c r="Q2609" t="str">
        <f>LEFT(N2609,SEARCH("/",N2609,1)-1)</f>
        <v>theater</v>
      </c>
      <c r="R2609" t="str">
        <f>RIGHT(N2609,LEN(N2609)-SEARCH("/",N2609,1))</f>
        <v>musical</v>
      </c>
      <c r="S2609" s="14">
        <f>INT((((J2609/60)/60)/24)+DATE(1970,1,1))</f>
        <v>42010</v>
      </c>
      <c r="T2609" s="14">
        <f>INT((((I2609/60)/60)/24)+DATE(1970,1,1))</f>
        <v>42055</v>
      </c>
    </row>
    <row r="2610" spans="1:20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6">
        <v>587</v>
      </c>
      <c r="F2610" t="s">
        <v>8221</v>
      </c>
      <c r="G2610" t="s">
        <v>8224</v>
      </c>
      <c r="H2610" t="s">
        <v>8246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8303</v>
      </c>
      <c r="O2610" s="9">
        <f>+E2610/D2610*100</f>
        <v>19.566666666666666</v>
      </c>
      <c r="P2610" s="11">
        <f>AVERAGE(E2610/L2610)</f>
        <v>25.521739130434781</v>
      </c>
      <c r="Q2610" t="str">
        <f>LEFT(N2610,SEARCH("/",N2610,1)-1)</f>
        <v>theater</v>
      </c>
      <c r="R2610" t="str">
        <f>RIGHT(N2610,LEN(N2610)-SEARCH("/",N2610,1))</f>
        <v>spaces</v>
      </c>
      <c r="S2610" s="14">
        <f>INT((((J2610/60)/60)/24)+DATE(1970,1,1))</f>
        <v>42630</v>
      </c>
      <c r="T2610" s="14">
        <f>INT((((I2610/60)/60)/24)+DATE(1970,1,1))</f>
        <v>42665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9">
        <f>+E2611/D2611*100</f>
        <v>167.42857142857144</v>
      </c>
      <c r="P2611" s="11">
        <f>AVERAGE(E2611/L2611)</f>
        <v>17.235294117647058</v>
      </c>
      <c r="Q2611" t="str">
        <f>LEFT(N2611,SEARCH("/",N2611,1)-1)</f>
        <v>music</v>
      </c>
      <c r="R2611" t="str">
        <f>RIGHT(N2611,LEN(N2611)-SEARCH("/",N2611,1))</f>
        <v>rock</v>
      </c>
      <c r="S2611" s="14">
        <f>INT((((J2611/60)/60)/24)+DATE(1970,1,1))</f>
        <v>42498</v>
      </c>
      <c r="T2611" s="14">
        <f>INT((((I2611/60)/60)/24)+DATE(1970,1,1))</f>
        <v>42533</v>
      </c>
    </row>
    <row r="2612" spans="1:20" ht="45" x14ac:dyDescent="0.25">
      <c r="A2612">
        <v>1175</v>
      </c>
      <c r="B2612" s="3" t="s">
        <v>1176</v>
      </c>
      <c r="C2612" s="3" t="s">
        <v>5285</v>
      </c>
      <c r="D2612" s="6">
        <v>20000</v>
      </c>
      <c r="E2612" s="6">
        <v>585</v>
      </c>
      <c r="F2612" t="s">
        <v>8221</v>
      </c>
      <c r="G2612" t="s">
        <v>8224</v>
      </c>
      <c r="H2612" t="s">
        <v>8246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8284</v>
      </c>
      <c r="O2612" s="9">
        <f>+E2612/D2612*100</f>
        <v>2.9250000000000003</v>
      </c>
      <c r="P2612" s="11">
        <f>AVERAGE(E2612/L2612)</f>
        <v>65</v>
      </c>
      <c r="Q2612" t="str">
        <f>LEFT(N2612,SEARCH("/",N2612,1)-1)</f>
        <v>food</v>
      </c>
      <c r="R2612" t="str">
        <f>RIGHT(N2612,LEN(N2612)-SEARCH("/",N2612,1))</f>
        <v>food trucks</v>
      </c>
      <c r="S2612" s="14">
        <f>INT((((J2612/60)/60)/24)+DATE(1970,1,1))</f>
        <v>42170</v>
      </c>
      <c r="T2612" s="14">
        <f>INT((((I2612/60)/60)/24)+DATE(1970,1,1))</f>
        <v>42200</v>
      </c>
    </row>
    <row r="2613" spans="1:20" ht="60" x14ac:dyDescent="0.25">
      <c r="A2613">
        <v>1127</v>
      </c>
      <c r="B2613" s="3" t="s">
        <v>1128</v>
      </c>
      <c r="C2613" s="3" t="s">
        <v>5237</v>
      </c>
      <c r="D2613" s="6">
        <v>35000</v>
      </c>
      <c r="E2613" s="6">
        <v>585</v>
      </c>
      <c r="F2613" t="s">
        <v>8221</v>
      </c>
      <c r="G2613" t="s">
        <v>8224</v>
      </c>
      <c r="H2613" t="s">
        <v>8246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8283</v>
      </c>
      <c r="O2613" s="9">
        <f>+E2613/D2613*100</f>
        <v>1.6714285714285713</v>
      </c>
      <c r="P2613" s="11">
        <f>AVERAGE(E2613/L2613)</f>
        <v>25.434782608695652</v>
      </c>
      <c r="Q2613" t="str">
        <f>LEFT(N2613,SEARCH("/",N2613,1)-1)</f>
        <v>games</v>
      </c>
      <c r="R2613" t="str">
        <f>RIGHT(N2613,LEN(N2613)-SEARCH("/",N2613,1))</f>
        <v>mobile games</v>
      </c>
      <c r="S2613" s="14">
        <f>INT((((J2613/60)/60)/24)+DATE(1970,1,1))</f>
        <v>41926</v>
      </c>
      <c r="T2613" s="14">
        <f>INT((((I2613/60)/60)/24)+DATE(1970,1,1))</f>
        <v>41957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9">
        <f>+E2614/D2614*100</f>
        <v>105.45454545454544</v>
      </c>
      <c r="P2614" s="11">
        <f>AVERAGE(E2614/L2614)</f>
        <v>29</v>
      </c>
      <c r="Q2614" t="str">
        <f>LEFT(N2614,SEARCH("/",N2614,1)-1)</f>
        <v>theater</v>
      </c>
      <c r="R2614" t="str">
        <f>RIGHT(N2614,LEN(N2614)-SEARCH("/",N2614,1))</f>
        <v>plays</v>
      </c>
      <c r="S2614" s="14">
        <f>INT((((J2614/60)/60)/24)+DATE(1970,1,1))</f>
        <v>42338</v>
      </c>
      <c r="T2614" s="14">
        <f>INT((((I2614/60)/60)/24)+DATE(1970,1,1))</f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9">
        <f>+E2615/D2615*100</f>
        <v>28.799999999999997</v>
      </c>
      <c r="P2615" s="11">
        <f>AVERAGE(E2615/L2615)</f>
        <v>44.307692307692307</v>
      </c>
      <c r="Q2615" t="str">
        <f>LEFT(N2615,SEARCH("/",N2615,1)-1)</f>
        <v>theater</v>
      </c>
      <c r="R2615" t="str">
        <f>RIGHT(N2615,LEN(N2615)-SEARCH("/",N2615,1))</f>
        <v>plays</v>
      </c>
      <c r="S2615" s="14">
        <f>INT((((J2615/60)/60)/24)+DATE(1970,1,1))</f>
        <v>41779</v>
      </c>
      <c r="T2615" s="14">
        <f>INT((((I2615/60)/60)/24)+DATE(1970,1,1))</f>
        <v>41820</v>
      </c>
    </row>
    <row r="2616" spans="1:20" ht="60" x14ac:dyDescent="0.25">
      <c r="A2616">
        <v>3291</v>
      </c>
      <c r="B2616" s="3" t="s">
        <v>3291</v>
      </c>
      <c r="C2616" s="3" t="s">
        <v>7401</v>
      </c>
      <c r="D2616" s="6">
        <v>500</v>
      </c>
      <c r="E2616" s="6">
        <v>570</v>
      </c>
      <c r="F2616" t="s">
        <v>8219</v>
      </c>
      <c r="G2616" t="s">
        <v>8224</v>
      </c>
      <c r="H2616" t="s">
        <v>8246</v>
      </c>
      <c r="I2616">
        <v>1442462340</v>
      </c>
      <c r="J2616">
        <v>1439743900</v>
      </c>
      <c r="K2616" t="b">
        <v>0</v>
      </c>
      <c r="L2616">
        <v>14</v>
      </c>
      <c r="M2616" t="b">
        <v>1</v>
      </c>
      <c r="N2616" t="s">
        <v>8271</v>
      </c>
      <c r="O2616" s="9">
        <f>+E2616/D2616*100</f>
        <v>113.99999999999999</v>
      </c>
      <c r="P2616" s="11">
        <f>AVERAGE(E2616/L2616)</f>
        <v>40.714285714285715</v>
      </c>
      <c r="Q2616" t="str">
        <f>LEFT(N2616,SEARCH("/",N2616,1)-1)</f>
        <v>theater</v>
      </c>
      <c r="R2616" t="str">
        <f>RIGHT(N2616,LEN(N2616)-SEARCH("/",N2616,1))</f>
        <v>plays</v>
      </c>
      <c r="S2616" s="14">
        <f>INT((((J2616/60)/60)/24)+DATE(1970,1,1))</f>
        <v>42232</v>
      </c>
      <c r="T2616" s="14">
        <f>INT((((I2616/60)/60)/24)+DATE(1970,1,1))</f>
        <v>42264</v>
      </c>
    </row>
    <row r="2617" spans="1:20" ht="30" x14ac:dyDescent="0.25">
      <c r="A2617">
        <v>3711</v>
      </c>
      <c r="B2617" s="3" t="s">
        <v>3708</v>
      </c>
      <c r="C2617" s="3" t="s">
        <v>7821</v>
      </c>
      <c r="D2617" s="6">
        <v>500</v>
      </c>
      <c r="E2617" s="6">
        <v>570</v>
      </c>
      <c r="F2617" t="s">
        <v>8219</v>
      </c>
      <c r="G2617" t="s">
        <v>8224</v>
      </c>
      <c r="H2617" t="s">
        <v>8246</v>
      </c>
      <c r="I2617">
        <v>1402848000</v>
      </c>
      <c r="J2617">
        <v>1400606573</v>
      </c>
      <c r="K2617" t="b">
        <v>0</v>
      </c>
      <c r="L2617">
        <v>21</v>
      </c>
      <c r="M2617" t="b">
        <v>1</v>
      </c>
      <c r="N2617" t="s">
        <v>8271</v>
      </c>
      <c r="O2617" s="9">
        <f>+E2617/D2617*100</f>
        <v>113.99999999999999</v>
      </c>
      <c r="P2617" s="11">
        <f>AVERAGE(E2617/L2617)</f>
        <v>27.142857142857142</v>
      </c>
      <c r="Q2617" t="str">
        <f>LEFT(N2617,SEARCH("/",N2617,1)-1)</f>
        <v>theater</v>
      </c>
      <c r="R2617" t="str">
        <f>RIGHT(N2617,LEN(N2617)-SEARCH("/",N2617,1))</f>
        <v>plays</v>
      </c>
      <c r="S2617" s="14">
        <f>INT((((J2617/60)/60)/24)+DATE(1970,1,1))</f>
        <v>41779</v>
      </c>
      <c r="T2617" s="14">
        <f>INT((((I2617/60)/60)/24)+DATE(1970,1,1))</f>
        <v>41805</v>
      </c>
    </row>
    <row r="2618" spans="1:20" ht="45" x14ac:dyDescent="0.25">
      <c r="A2618">
        <v>3818</v>
      </c>
      <c r="B2618" s="3" t="s">
        <v>3815</v>
      </c>
      <c r="C2618" s="3" t="s">
        <v>7928</v>
      </c>
      <c r="D2618" s="6">
        <v>250</v>
      </c>
      <c r="E2618" s="6">
        <v>570</v>
      </c>
      <c r="F2618" t="s">
        <v>8219</v>
      </c>
      <c r="G2618" t="s">
        <v>8224</v>
      </c>
      <c r="H2618" t="s">
        <v>8246</v>
      </c>
      <c r="I2618">
        <v>1426187582</v>
      </c>
      <c r="J2618">
        <v>1423599182</v>
      </c>
      <c r="K2618" t="b">
        <v>0</v>
      </c>
      <c r="L2618">
        <v>10</v>
      </c>
      <c r="M2618" t="b">
        <v>1</v>
      </c>
      <c r="N2618" t="s">
        <v>8271</v>
      </c>
      <c r="O2618" s="9">
        <f>+E2618/D2618*100</f>
        <v>227.99999999999997</v>
      </c>
      <c r="P2618" s="11">
        <f>AVERAGE(E2618/L2618)</f>
        <v>57</v>
      </c>
      <c r="Q2618" t="str">
        <f>LEFT(N2618,SEARCH("/",N2618,1)-1)</f>
        <v>theater</v>
      </c>
      <c r="R2618" t="str">
        <f>RIGHT(N2618,LEN(N2618)-SEARCH("/",N2618,1))</f>
        <v>plays</v>
      </c>
      <c r="S2618" s="14">
        <f>INT((((J2618/60)/60)/24)+DATE(1970,1,1))</f>
        <v>42045</v>
      </c>
      <c r="T2618" s="14">
        <f>INT((((I2618/60)/60)/24)+DATE(1970,1,1))</f>
        <v>42075</v>
      </c>
    </row>
    <row r="2619" spans="1:20" ht="60" x14ac:dyDescent="0.25">
      <c r="A2619">
        <v>432</v>
      </c>
      <c r="B2619" s="3" t="s">
        <v>433</v>
      </c>
      <c r="C2619" s="3" t="s">
        <v>4542</v>
      </c>
      <c r="D2619" s="6">
        <v>6000</v>
      </c>
      <c r="E2619" s="6">
        <v>570</v>
      </c>
      <c r="F2619" t="s">
        <v>8221</v>
      </c>
      <c r="G2619" t="s">
        <v>8224</v>
      </c>
      <c r="H2619" t="s">
        <v>8246</v>
      </c>
      <c r="I2619">
        <v>1445448381</v>
      </c>
      <c r="J2619">
        <v>1440264381</v>
      </c>
      <c r="K2619" t="b">
        <v>0</v>
      </c>
      <c r="L2619">
        <v>8</v>
      </c>
      <c r="M2619" t="b">
        <v>0</v>
      </c>
      <c r="N2619" t="s">
        <v>8270</v>
      </c>
      <c r="O2619" s="9">
        <f>+E2619/D2619*100</f>
        <v>9.5</v>
      </c>
      <c r="P2619" s="11">
        <f>AVERAGE(E2619/L2619)</f>
        <v>71.25</v>
      </c>
      <c r="Q2619" t="str">
        <f>LEFT(N2619,SEARCH("/",N2619,1)-1)</f>
        <v>film &amp; video</v>
      </c>
      <c r="R2619" t="str">
        <f>RIGHT(N2619,LEN(N2619)-SEARCH("/",N2619,1))</f>
        <v>animation</v>
      </c>
      <c r="S2619" s="14">
        <f>INT((((J2619/60)/60)/24)+DATE(1970,1,1))</f>
        <v>42238</v>
      </c>
      <c r="T2619" s="14">
        <f>INT((((I2619/60)/60)/24)+DATE(1970,1,1))</f>
        <v>42298</v>
      </c>
    </row>
    <row r="2620" spans="1:20" ht="60" x14ac:dyDescent="0.25">
      <c r="A2620">
        <v>2774</v>
      </c>
      <c r="B2620" s="3" t="s">
        <v>2774</v>
      </c>
      <c r="C2620" s="3" t="s">
        <v>6884</v>
      </c>
      <c r="D2620" s="6">
        <v>4000</v>
      </c>
      <c r="E2620" s="6">
        <v>570</v>
      </c>
      <c r="F2620" t="s">
        <v>8221</v>
      </c>
      <c r="G2620" t="s">
        <v>8224</v>
      </c>
      <c r="H2620" t="s">
        <v>8246</v>
      </c>
      <c r="I2620">
        <v>1362711728</v>
      </c>
      <c r="J2620">
        <v>1360119728</v>
      </c>
      <c r="K2620" t="b">
        <v>0</v>
      </c>
      <c r="L2620">
        <v>13</v>
      </c>
      <c r="M2620" t="b">
        <v>0</v>
      </c>
      <c r="N2620" t="s">
        <v>8304</v>
      </c>
      <c r="O2620" s="9">
        <f>+E2620/D2620*100</f>
        <v>14.249999999999998</v>
      </c>
      <c r="P2620" s="11">
        <f>AVERAGE(E2620/L2620)</f>
        <v>43.846153846153847</v>
      </c>
      <c r="Q2620" t="str">
        <f>LEFT(N2620,SEARCH("/",N2620,1)-1)</f>
        <v>publishing</v>
      </c>
      <c r="R2620" t="str">
        <f>RIGHT(N2620,LEN(N2620)-SEARCH("/",N2620,1))</f>
        <v>children's books</v>
      </c>
      <c r="S2620" s="14">
        <f>INT((((J2620/60)/60)/24)+DATE(1970,1,1))</f>
        <v>41311</v>
      </c>
      <c r="T2620" s="14">
        <f>INT((((I2620/60)/60)/24)+DATE(1970,1,1))</f>
        <v>41341</v>
      </c>
    </row>
    <row r="2621" spans="1:20" ht="60" x14ac:dyDescent="0.25">
      <c r="A2621">
        <v>3752</v>
      </c>
      <c r="B2621" s="3" t="s">
        <v>3749</v>
      </c>
      <c r="C2621" s="3" t="s">
        <v>7862</v>
      </c>
      <c r="D2621" s="6">
        <v>500</v>
      </c>
      <c r="E2621" s="6">
        <v>565</v>
      </c>
      <c r="F2621" t="s">
        <v>8219</v>
      </c>
      <c r="G2621" t="s">
        <v>8225</v>
      </c>
      <c r="H2621" t="s">
        <v>8247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8305</v>
      </c>
      <c r="O2621" s="9">
        <f>+E2621/D2621*100</f>
        <v>112.99999999999999</v>
      </c>
      <c r="P2621" s="11">
        <f>AVERAGE(E2621/L2621)</f>
        <v>37.666666666666664</v>
      </c>
      <c r="Q2621" t="str">
        <f>LEFT(N2621,SEARCH("/",N2621,1)-1)</f>
        <v>theater</v>
      </c>
      <c r="R2621" t="str">
        <f>RIGHT(N2621,LEN(N2621)-SEARCH("/",N2621,1))</f>
        <v>musical</v>
      </c>
      <c r="S2621" s="14">
        <f>INT((((J2621/60)/60)/24)+DATE(1970,1,1))</f>
        <v>42619</v>
      </c>
      <c r="T2621" s="14">
        <f>INT((((I2621/60)/60)/24)+DATE(1970,1,1))</f>
        <v>42659</v>
      </c>
    </row>
    <row r="2622" spans="1:20" ht="60" x14ac:dyDescent="0.25">
      <c r="A2622">
        <v>2906</v>
      </c>
      <c r="B2622" s="3" t="s">
        <v>2906</v>
      </c>
      <c r="C2622" s="3" t="s">
        <v>7016</v>
      </c>
      <c r="D2622" s="6">
        <v>6000</v>
      </c>
      <c r="E2622" s="6">
        <v>565</v>
      </c>
      <c r="F2622" t="s">
        <v>8221</v>
      </c>
      <c r="G2622" t="s">
        <v>8224</v>
      </c>
      <c r="H2622" t="s">
        <v>8246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8271</v>
      </c>
      <c r="O2622" s="9">
        <f>+E2622/D2622*100</f>
        <v>9.4166666666666661</v>
      </c>
      <c r="P2622" s="11">
        <f>AVERAGE(E2622/L2622)</f>
        <v>80.714285714285708</v>
      </c>
      <c r="Q2622" t="str">
        <f>LEFT(N2622,SEARCH("/",N2622,1)-1)</f>
        <v>theater</v>
      </c>
      <c r="R2622" t="str">
        <f>RIGHT(N2622,LEN(N2622)-SEARCH("/",N2622,1))</f>
        <v>plays</v>
      </c>
      <c r="S2622" s="14">
        <f>INT((((J2622/60)/60)/24)+DATE(1970,1,1))</f>
        <v>42199</v>
      </c>
      <c r="T2622" s="14">
        <f>INT((((I2622/60)/60)/24)+DATE(1970,1,1))</f>
        <v>42217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9">
        <f>+E2623/D2623*100</f>
        <v>112.93199999999999</v>
      </c>
      <c r="P2623" s="11">
        <f>AVERAGE(E2623/L2623)</f>
        <v>19.471034482758618</v>
      </c>
      <c r="Q2623" t="str">
        <f>LEFT(N2623,SEARCH("/",N2623,1)-1)</f>
        <v>film &amp; video</v>
      </c>
      <c r="R2623" t="str">
        <f>RIGHT(N2623,LEN(N2623)-SEARCH("/",N2623,1))</f>
        <v>shorts</v>
      </c>
      <c r="S2623" s="14">
        <f>INT((((J2623/60)/60)/24)+DATE(1970,1,1))</f>
        <v>42360</v>
      </c>
      <c r="T2623" s="14">
        <f>INT((((I2623/60)/60)/24)+DATE(1970,1,1))</f>
        <v>42390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9">
        <f>+E2624/D2624*100</f>
        <v>112.79999999999998</v>
      </c>
      <c r="P2624" s="11">
        <f>AVERAGE(E2624/L2624)</f>
        <v>12.533333333333333</v>
      </c>
      <c r="Q2624" t="str">
        <f>LEFT(N2624,SEARCH("/",N2624,1)-1)</f>
        <v>music</v>
      </c>
      <c r="R2624" t="str">
        <f>RIGHT(N2624,LEN(N2624)-SEARCH("/",N2624,1))</f>
        <v>pop</v>
      </c>
      <c r="S2624" s="14">
        <f>INT((((J2624/60)/60)/24)+DATE(1970,1,1))</f>
        <v>41596</v>
      </c>
      <c r="T2624" s="14">
        <f>INT((((I2624/60)/60)/24)+DATE(1970,1,1))</f>
        <v>41625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9">
        <f>+E2625/D2625*100</f>
        <v>28.050000000000004</v>
      </c>
      <c r="P2625" s="11">
        <f>AVERAGE(E2625/L2625)</f>
        <v>51</v>
      </c>
      <c r="Q2625" t="str">
        <f>LEFT(N2625,SEARCH("/",N2625,1)-1)</f>
        <v>theater</v>
      </c>
      <c r="R2625" t="str">
        <f>RIGHT(N2625,LEN(N2625)-SEARCH("/",N2625,1))</f>
        <v>plays</v>
      </c>
      <c r="S2625" s="14">
        <f>INT((((J2625/60)/60)/24)+DATE(1970,1,1))</f>
        <v>41765</v>
      </c>
      <c r="T2625" s="14">
        <f>INT((((I2625/60)/60)/24)+DATE(1970,1,1))</f>
        <v>41795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9">
        <f>+E2626/D2626*100</f>
        <v>22.400000000000002</v>
      </c>
      <c r="P2626" s="11">
        <f>AVERAGE(E2626/L2626)</f>
        <v>56</v>
      </c>
      <c r="Q2626" t="str">
        <f>LEFT(N2626,SEARCH("/",N2626,1)-1)</f>
        <v>film &amp; video</v>
      </c>
      <c r="R2626" t="str">
        <f>RIGHT(N2626,LEN(N2626)-SEARCH("/",N2626,1))</f>
        <v>drama</v>
      </c>
      <c r="S2626" s="14">
        <f>INT((((J2626/60)/60)/24)+DATE(1970,1,1))</f>
        <v>41900</v>
      </c>
      <c r="T2626" s="14">
        <f>INT((((I2626/60)/60)/24)+DATE(1970,1,1))</f>
        <v>41930</v>
      </c>
    </row>
    <row r="2627" spans="1:20" ht="60" x14ac:dyDescent="0.25">
      <c r="A2627">
        <v>2140</v>
      </c>
      <c r="B2627" s="3" t="s">
        <v>2141</v>
      </c>
      <c r="C2627" s="3" t="s">
        <v>6250</v>
      </c>
      <c r="D2627" s="6">
        <v>500000</v>
      </c>
      <c r="E2627" s="6">
        <v>560</v>
      </c>
      <c r="F2627" t="s">
        <v>8221</v>
      </c>
      <c r="G2627" t="s">
        <v>8224</v>
      </c>
      <c r="H2627" t="s">
        <v>8246</v>
      </c>
      <c r="I2627">
        <v>1357934424</v>
      </c>
      <c r="J2627">
        <v>1355342424</v>
      </c>
      <c r="K2627" t="b">
        <v>0</v>
      </c>
      <c r="L2627">
        <v>11</v>
      </c>
      <c r="M2627" t="b">
        <v>0</v>
      </c>
      <c r="N2627" t="s">
        <v>8282</v>
      </c>
      <c r="O2627" s="9">
        <f>+E2627/D2627*100</f>
        <v>0.11199999999999999</v>
      </c>
      <c r="P2627" s="11">
        <f>AVERAGE(E2627/L2627)</f>
        <v>50.909090909090907</v>
      </c>
      <c r="Q2627" t="str">
        <f>LEFT(N2627,SEARCH("/",N2627,1)-1)</f>
        <v>games</v>
      </c>
      <c r="R2627" t="str">
        <f>RIGHT(N2627,LEN(N2627)-SEARCH("/",N2627,1))</f>
        <v>video games</v>
      </c>
      <c r="S2627" s="14">
        <f>INT((((J2627/60)/60)/24)+DATE(1970,1,1))</f>
        <v>41255</v>
      </c>
      <c r="T2627" s="14">
        <f>INT((((I2627/60)/60)/24)+DATE(1970,1,1))</f>
        <v>41285</v>
      </c>
    </row>
    <row r="2628" spans="1:20" ht="60" x14ac:dyDescent="0.25">
      <c r="A2628">
        <v>1725</v>
      </c>
      <c r="B2628" s="3" t="s">
        <v>1726</v>
      </c>
      <c r="C2628" s="3" t="s">
        <v>5835</v>
      </c>
      <c r="D2628" s="6">
        <v>5500</v>
      </c>
      <c r="E2628" s="6">
        <v>560</v>
      </c>
      <c r="F2628" t="s">
        <v>8221</v>
      </c>
      <c r="G2628" t="s">
        <v>8224</v>
      </c>
      <c r="H2628" t="s">
        <v>8246</v>
      </c>
      <c r="I2628">
        <v>1408922049</v>
      </c>
      <c r="J2628">
        <v>1406330049</v>
      </c>
      <c r="K2628" t="b">
        <v>0</v>
      </c>
      <c r="L2628">
        <v>9</v>
      </c>
      <c r="M2628" t="b">
        <v>0</v>
      </c>
      <c r="N2628" t="s">
        <v>8293</v>
      </c>
      <c r="O2628" s="9">
        <f>+E2628/D2628*100</f>
        <v>10.181818181818182</v>
      </c>
      <c r="P2628" s="11">
        <f>AVERAGE(E2628/L2628)</f>
        <v>62.222222222222221</v>
      </c>
      <c r="Q2628" t="str">
        <f>LEFT(N2628,SEARCH("/",N2628,1)-1)</f>
        <v>music</v>
      </c>
      <c r="R2628" t="str">
        <f>RIGHT(N2628,LEN(N2628)-SEARCH("/",N2628,1))</f>
        <v>faith</v>
      </c>
      <c r="S2628" s="14">
        <f>INT((((J2628/60)/60)/24)+DATE(1970,1,1))</f>
        <v>41845</v>
      </c>
      <c r="T2628" s="14">
        <f>INT((((I2628/60)/60)/24)+DATE(1970,1,1))</f>
        <v>41875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9">
        <f>+E2629/D2629*100</f>
        <v>123.94678492239468</v>
      </c>
      <c r="P2629" s="11">
        <f>AVERAGE(E2629/L2629)</f>
        <v>43</v>
      </c>
      <c r="Q2629" t="str">
        <f>LEFT(N2629,SEARCH("/",N2629,1)-1)</f>
        <v>music</v>
      </c>
      <c r="R2629" t="str">
        <f>RIGHT(N2629,LEN(N2629)-SEARCH("/",N2629,1))</f>
        <v>indie rock</v>
      </c>
      <c r="S2629" s="14">
        <f>INT((((J2629/60)/60)/24)+DATE(1970,1,1))</f>
        <v>40981</v>
      </c>
      <c r="T2629" s="14">
        <f>INT((((I2629/60)/60)/24)+DATE(1970,1,1))</f>
        <v>41011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9">
        <f>+E2630/D2630*100</f>
        <v>159.42857142857144</v>
      </c>
      <c r="P2630" s="11">
        <f>AVERAGE(E2630/L2630)</f>
        <v>18</v>
      </c>
      <c r="Q2630" t="str">
        <f>LEFT(N2630,SEARCH("/",N2630,1)-1)</f>
        <v>theater</v>
      </c>
      <c r="R2630" t="str">
        <f>RIGHT(N2630,LEN(N2630)-SEARCH("/",N2630,1))</f>
        <v>plays</v>
      </c>
      <c r="S2630" s="14">
        <f>INT((((J2630/60)/60)/24)+DATE(1970,1,1))</f>
        <v>42628</v>
      </c>
      <c r="T2630" s="14">
        <f>INT((((I2630/60)/60)/24)+DATE(1970,1,1))</f>
        <v>42659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9">
        <f>+E2631/D2631*100</f>
        <v>185</v>
      </c>
      <c r="P2631" s="11">
        <f>AVERAGE(E2631/L2631)</f>
        <v>50.454545454545453</v>
      </c>
      <c r="Q2631" t="str">
        <f>LEFT(N2631,SEARCH("/",N2631,1)-1)</f>
        <v>music</v>
      </c>
      <c r="R2631" t="str">
        <f>RIGHT(N2631,LEN(N2631)-SEARCH("/",N2631,1))</f>
        <v>rock</v>
      </c>
      <c r="S2631" s="14">
        <f>INT((((J2631/60)/60)/24)+DATE(1970,1,1))</f>
        <v>40687</v>
      </c>
      <c r="T2631" s="14">
        <f>INT((((I2631/60)/60)/24)+DATE(1970,1,1))</f>
        <v>40749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9">
        <f>+E2632/D2632*100</f>
        <v>27.650000000000002</v>
      </c>
      <c r="P2632" s="11">
        <f>AVERAGE(E2632/L2632)</f>
        <v>55.3</v>
      </c>
      <c r="Q2632" t="str">
        <f>LEFT(N2632,SEARCH("/",N2632,1)-1)</f>
        <v>technology</v>
      </c>
      <c r="R2632" t="str">
        <f>RIGHT(N2632,LEN(N2632)-SEARCH("/",N2632,1))</f>
        <v>wearables</v>
      </c>
      <c r="S2632" s="14">
        <f>INT((((J2632/60)/60)/24)+DATE(1970,1,1))</f>
        <v>41971</v>
      </c>
      <c r="T2632" s="14">
        <f>INT((((I2632/60)/60)/24)+DATE(1970,1,1))</f>
        <v>42016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9">
        <f>+E2633/D2633*100</f>
        <v>11.06</v>
      </c>
      <c r="P2633" s="11">
        <f>AVERAGE(E2633/L2633)</f>
        <v>69.125</v>
      </c>
      <c r="Q2633" t="str">
        <f>LEFT(N2633,SEARCH("/",N2633,1)-1)</f>
        <v>photography</v>
      </c>
      <c r="R2633" t="str">
        <f>RIGHT(N2633,LEN(N2633)-SEARCH("/",N2633,1))</f>
        <v>photobooks</v>
      </c>
      <c r="S2633" s="14">
        <f>INT((((J2633/60)/60)/24)+DATE(1970,1,1))</f>
        <v>41880</v>
      </c>
      <c r="T2633" s="14">
        <f>INT((((I2633/60)/60)/24)+DATE(1970,1,1))</f>
        <v>41910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9">
        <f>+E2634/D2634*100</f>
        <v>110.2</v>
      </c>
      <c r="P2634" s="11">
        <f>AVERAGE(E2634/L2634)</f>
        <v>42.384615384615387</v>
      </c>
      <c r="Q2634" t="str">
        <f>LEFT(N2634,SEARCH("/",N2634,1)-1)</f>
        <v>music</v>
      </c>
      <c r="R2634" t="str">
        <f>RIGHT(N2634,LEN(N2634)-SEARCH("/",N2634,1))</f>
        <v>rock</v>
      </c>
      <c r="S2634" s="14">
        <f>INT((((J2634/60)/60)/24)+DATE(1970,1,1))</f>
        <v>42193</v>
      </c>
      <c r="T2634" s="14">
        <f>INT((((I2634/60)/60)/24)+DATE(1970,1,1))</f>
        <v>42238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8219</v>
      </c>
      <c r="G2635" t="s">
        <v>8224</v>
      </c>
      <c r="H2635" t="s">
        <v>8246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8276</v>
      </c>
      <c r="O2635" s="9">
        <f>+E2635/D2635*100</f>
        <v>110.00000000000001</v>
      </c>
      <c r="P2635" s="11">
        <f>AVERAGE(E2635/L2635)</f>
        <v>50</v>
      </c>
      <c r="Q2635" t="str">
        <f>LEFT(N2635,SEARCH("/",N2635,1)-1)</f>
        <v>music</v>
      </c>
      <c r="R2635" t="str">
        <f>RIGHT(N2635,LEN(N2635)-SEARCH("/",N2635,1))</f>
        <v>rock</v>
      </c>
      <c r="S2635" s="14">
        <f>INT((((J2635/60)/60)/24)+DATE(1970,1,1))</f>
        <v>41246</v>
      </c>
      <c r="T2635" s="14">
        <f>INT((((I2635/60)/60)/24)+DATE(1970,1,1))</f>
        <v>41276</v>
      </c>
    </row>
    <row r="2636" spans="1:20" ht="45" x14ac:dyDescent="0.25">
      <c r="A2636">
        <v>3514</v>
      </c>
      <c r="B2636" s="3" t="s">
        <v>3513</v>
      </c>
      <c r="C2636" s="3" t="s">
        <v>7624</v>
      </c>
      <c r="D2636" s="6">
        <v>500</v>
      </c>
      <c r="E2636" s="6">
        <v>550</v>
      </c>
      <c r="F2636" t="s">
        <v>8219</v>
      </c>
      <c r="G2636" t="s">
        <v>8224</v>
      </c>
      <c r="H2636" t="s">
        <v>8246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8271</v>
      </c>
      <c r="O2636" s="9">
        <f>+E2636/D2636*100</f>
        <v>110.00000000000001</v>
      </c>
      <c r="P2636" s="11">
        <f>AVERAGE(E2636/L2636)</f>
        <v>55</v>
      </c>
      <c r="Q2636" t="str">
        <f>LEFT(N2636,SEARCH("/",N2636,1)-1)</f>
        <v>theater</v>
      </c>
      <c r="R2636" t="str">
        <f>RIGHT(N2636,LEN(N2636)-SEARCH("/",N2636,1))</f>
        <v>plays</v>
      </c>
      <c r="S2636" s="14">
        <f>INT((((J2636/60)/60)/24)+DATE(1970,1,1))</f>
        <v>42020</v>
      </c>
      <c r="T2636" s="14">
        <f>INT((((I2636/60)/60)/24)+DATE(1970,1,1))</f>
        <v>42037</v>
      </c>
    </row>
    <row r="2637" spans="1:20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6">
        <v>550</v>
      </c>
      <c r="F2637" t="s">
        <v>8221</v>
      </c>
      <c r="G2637" t="s">
        <v>8224</v>
      </c>
      <c r="H2637" t="s">
        <v>8246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8304</v>
      </c>
      <c r="O2637" s="9">
        <f>+E2637/D2637*100</f>
        <v>11.458333333333332</v>
      </c>
      <c r="P2637" s="11">
        <f>AVERAGE(E2637/L2637)</f>
        <v>39.285714285714285</v>
      </c>
      <c r="Q2637" t="str">
        <f>LEFT(N2637,SEARCH("/",N2637,1)-1)</f>
        <v>publishing</v>
      </c>
      <c r="R2637" t="str">
        <f>RIGHT(N2637,LEN(N2637)-SEARCH("/",N2637,1))</f>
        <v>children's books</v>
      </c>
      <c r="S2637" s="14">
        <f>INT((((J2637/60)/60)/24)+DATE(1970,1,1))</f>
        <v>40855</v>
      </c>
      <c r="T2637" s="14">
        <f>INT((((I2637/60)/60)/24)+DATE(1970,1,1))</f>
        <v>40895</v>
      </c>
    </row>
    <row r="2638" spans="1:20" ht="60" x14ac:dyDescent="0.25">
      <c r="A2638">
        <v>2897</v>
      </c>
      <c r="B2638" s="3" t="s">
        <v>2897</v>
      </c>
      <c r="C2638" s="3" t="s">
        <v>7007</v>
      </c>
      <c r="D2638" s="6">
        <v>12000</v>
      </c>
      <c r="E2638" s="6">
        <v>550</v>
      </c>
      <c r="F2638" t="s">
        <v>8221</v>
      </c>
      <c r="G2638" t="s">
        <v>8224</v>
      </c>
      <c r="H2638" t="s">
        <v>8246</v>
      </c>
      <c r="I2638">
        <v>1444577345</v>
      </c>
      <c r="J2638">
        <v>1441985458</v>
      </c>
      <c r="K2638" t="b">
        <v>0</v>
      </c>
      <c r="L2638">
        <v>3</v>
      </c>
      <c r="M2638" t="b">
        <v>0</v>
      </c>
      <c r="N2638" t="s">
        <v>8271</v>
      </c>
      <c r="O2638" s="9">
        <f>+E2638/D2638*100</f>
        <v>4.583333333333333</v>
      </c>
      <c r="P2638" s="11">
        <f>AVERAGE(E2638/L2638)</f>
        <v>183.33333333333334</v>
      </c>
      <c r="Q2638" t="str">
        <f>LEFT(N2638,SEARCH("/",N2638,1)-1)</f>
        <v>theater</v>
      </c>
      <c r="R2638" t="str">
        <f>RIGHT(N2638,LEN(N2638)-SEARCH("/",N2638,1))</f>
        <v>plays</v>
      </c>
      <c r="S2638" s="14">
        <f>INT((((J2638/60)/60)/24)+DATE(1970,1,1))</f>
        <v>42258</v>
      </c>
      <c r="T2638" s="14">
        <f>INT((((I2638/60)/60)/24)+DATE(1970,1,1))</f>
        <v>42288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t="s">
        <v>8221</v>
      </c>
      <c r="G2639" t="s">
        <v>8224</v>
      </c>
      <c r="H2639" t="s">
        <v>8246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8271</v>
      </c>
      <c r="O2639" s="9">
        <f>+E2639/D2639*100</f>
        <v>11</v>
      </c>
      <c r="P2639" s="11">
        <f>AVERAGE(E2639/L2639)</f>
        <v>45.833333333333336</v>
      </c>
      <c r="Q2639" t="str">
        <f>LEFT(N2639,SEARCH("/",N2639,1)-1)</f>
        <v>theater</v>
      </c>
      <c r="R2639" t="str">
        <f>RIGHT(N2639,LEN(N2639)-SEARCH("/",N2639,1))</f>
        <v>plays</v>
      </c>
      <c r="S2639" s="14">
        <f>INT((((J2639/60)/60)/24)+DATE(1970,1,1))</f>
        <v>42233</v>
      </c>
      <c r="T2639" s="14">
        <f>INT((((I2639/60)/60)/24)+DATE(1970,1,1))</f>
        <v>42278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9">
        <f>+E2640/D2640*100</f>
        <v>182</v>
      </c>
      <c r="P2640" s="11">
        <f>AVERAGE(E2640/L2640)</f>
        <v>34.125</v>
      </c>
      <c r="Q2640" t="str">
        <f>LEFT(N2640,SEARCH("/",N2640,1)-1)</f>
        <v>food</v>
      </c>
      <c r="R2640" t="str">
        <f>RIGHT(N2640,LEN(N2640)-SEARCH("/",N2640,1))</f>
        <v>small batch</v>
      </c>
      <c r="S2640" s="14">
        <f>INT((((J2640/60)/60)/24)+DATE(1970,1,1))</f>
        <v>42452</v>
      </c>
      <c r="T2640" s="14">
        <f>INT((((I2640/60)/60)/24)+DATE(1970,1,1))</f>
        <v>42480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t="s">
        <v>8219</v>
      </c>
      <c r="G2641" t="s">
        <v>8224</v>
      </c>
      <c r="H2641" t="s">
        <v>8246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8276</v>
      </c>
      <c r="O2641" s="9">
        <f>+E2641/D2641*100</f>
        <v>155.71428571428572</v>
      </c>
      <c r="P2641" s="11">
        <f>AVERAGE(E2641/L2641)</f>
        <v>28.684210526315791</v>
      </c>
      <c r="Q2641" t="str">
        <f>LEFT(N2641,SEARCH("/",N2641,1)-1)</f>
        <v>music</v>
      </c>
      <c r="R2641" t="str">
        <f>RIGHT(N2641,LEN(N2641)-SEARCH("/",N2641,1))</f>
        <v>rock</v>
      </c>
      <c r="S2641" s="14">
        <f>INT((((J2641/60)/60)/24)+DATE(1970,1,1))</f>
        <v>41120</v>
      </c>
      <c r="T2641" s="14">
        <f>INT((((I2641/60)/60)/24)+DATE(1970,1,1))</f>
        <v>41128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t="s">
        <v>8219</v>
      </c>
      <c r="G2642" t="s">
        <v>8236</v>
      </c>
      <c r="H2642" t="s">
        <v>8249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8277</v>
      </c>
      <c r="O2642" s="9">
        <f>+E2642/D2642*100</f>
        <v>218.00000000000003</v>
      </c>
      <c r="P2642" s="11">
        <f>AVERAGE(E2642/L2642)</f>
        <v>19.464285714285715</v>
      </c>
      <c r="Q2642" t="str">
        <f>LEFT(N2642,SEARCH("/",N2642,1)-1)</f>
        <v>music</v>
      </c>
      <c r="R2642" t="str">
        <f>RIGHT(N2642,LEN(N2642)-SEARCH("/",N2642,1))</f>
        <v>metal</v>
      </c>
      <c r="S2642" s="14">
        <f>INT((((J2642/60)/60)/24)+DATE(1970,1,1))</f>
        <v>42609</v>
      </c>
      <c r="T2642" s="14">
        <f>INT((((I2642/60)/60)/24)+DATE(1970,1,1))</f>
        <v>42668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8271</v>
      </c>
      <c r="O2643" s="9">
        <f>+E2643/D2643*100</f>
        <v>109.00000000000001</v>
      </c>
      <c r="P2643" s="11">
        <f>AVERAGE(E2643/L2643)</f>
        <v>36.333333333333336</v>
      </c>
      <c r="Q2643" t="str">
        <f>LEFT(N2643,SEARCH("/",N2643,1)-1)</f>
        <v>theater</v>
      </c>
      <c r="R2643" t="str">
        <f>RIGHT(N2643,LEN(N2643)-SEARCH("/",N2643,1))</f>
        <v>plays</v>
      </c>
      <c r="S2643" s="14">
        <f>INT((((J2643/60)/60)/24)+DATE(1970,1,1))</f>
        <v>41779</v>
      </c>
      <c r="T2643" s="14">
        <f>INT((((I2643/60)/60)/24)+DATE(1970,1,1))</f>
        <v>41805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9">
        <f>+E2644/D2644*100</f>
        <v>27.1</v>
      </c>
      <c r="P2644" s="11">
        <f>AVERAGE(E2644/L2644)</f>
        <v>38.714285714285715</v>
      </c>
      <c r="Q2644" t="str">
        <f>LEFT(N2644,SEARCH("/",N2644,1)-1)</f>
        <v>theater</v>
      </c>
      <c r="R2644" t="str">
        <f>RIGHT(N2644,LEN(N2644)-SEARCH("/",N2644,1))</f>
        <v>plays</v>
      </c>
      <c r="S2644" s="14">
        <f>INT((((J2644/60)/60)/24)+DATE(1970,1,1))</f>
        <v>42762</v>
      </c>
      <c r="T2644" s="14">
        <f>INT((((I2644/60)/60)/24)+DATE(1970,1,1))</f>
        <v>42792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9">
        <f>+E2645/D2645*100</f>
        <v>5.41</v>
      </c>
      <c r="P2645" s="11">
        <f>AVERAGE(E2645/L2645)</f>
        <v>60.111111111111114</v>
      </c>
      <c r="Q2645" t="str">
        <f>LEFT(N2645,SEARCH("/",N2645,1)-1)</f>
        <v>theater</v>
      </c>
      <c r="R2645" t="str">
        <f>RIGHT(N2645,LEN(N2645)-SEARCH("/",N2645,1))</f>
        <v>plays</v>
      </c>
      <c r="S2645" s="14">
        <f>INT((((J2645/60)/60)/24)+DATE(1970,1,1))</f>
        <v>42289</v>
      </c>
      <c r="T2645" s="14">
        <f>INT((((I2645/60)/60)/24)+DATE(1970,1,1))</f>
        <v>42349</v>
      </c>
    </row>
    <row r="2646" spans="1:20" ht="60" x14ac:dyDescent="0.25">
      <c r="A2646">
        <v>3319</v>
      </c>
      <c r="B2646" s="3" t="s">
        <v>3319</v>
      </c>
      <c r="C2646" s="3" t="s">
        <v>7429</v>
      </c>
      <c r="D2646" s="6">
        <v>500</v>
      </c>
      <c r="E2646" s="6">
        <v>540</v>
      </c>
      <c r="F2646" t="s">
        <v>8219</v>
      </c>
      <c r="G2646" t="s">
        <v>8225</v>
      </c>
      <c r="H2646" t="s">
        <v>8247</v>
      </c>
      <c r="I2646">
        <v>1422712986</v>
      </c>
      <c r="J2646">
        <v>1418824986</v>
      </c>
      <c r="K2646" t="b">
        <v>0</v>
      </c>
      <c r="L2646">
        <v>16</v>
      </c>
      <c r="M2646" t="b">
        <v>1</v>
      </c>
      <c r="N2646" t="s">
        <v>8271</v>
      </c>
      <c r="O2646" s="9">
        <f>+E2646/D2646*100</f>
        <v>108</v>
      </c>
      <c r="P2646" s="11">
        <f>AVERAGE(E2646/L2646)</f>
        <v>33.75</v>
      </c>
      <c r="Q2646" t="str">
        <f>LEFT(N2646,SEARCH("/",N2646,1)-1)</f>
        <v>theater</v>
      </c>
      <c r="R2646" t="str">
        <f>RIGHT(N2646,LEN(N2646)-SEARCH("/",N2646,1))</f>
        <v>plays</v>
      </c>
      <c r="S2646" s="14">
        <f>INT((((J2646/60)/60)/24)+DATE(1970,1,1))</f>
        <v>41990</v>
      </c>
      <c r="T2646" s="14">
        <f>INT((((I2646/60)/60)/24)+DATE(1970,1,1))</f>
        <v>42035</v>
      </c>
    </row>
    <row r="2647" spans="1:20" ht="60" x14ac:dyDescent="0.25">
      <c r="A2647">
        <v>3133</v>
      </c>
      <c r="B2647" s="3" t="s">
        <v>3133</v>
      </c>
      <c r="C2647" s="3" t="s">
        <v>7243</v>
      </c>
      <c r="D2647" s="6">
        <v>500</v>
      </c>
      <c r="E2647" s="6">
        <v>540</v>
      </c>
      <c r="F2647" t="s">
        <v>8222</v>
      </c>
      <c r="G2647" t="s">
        <v>8225</v>
      </c>
      <c r="H2647" t="s">
        <v>8247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8271</v>
      </c>
      <c r="O2647" s="9">
        <f>+E2647/D2647*100</f>
        <v>108</v>
      </c>
      <c r="P2647" s="11">
        <f>AVERAGE(E2647/L2647)</f>
        <v>33.75</v>
      </c>
      <c r="Q2647" t="str">
        <f>LEFT(N2647,SEARCH("/",N2647,1)-1)</f>
        <v>theater</v>
      </c>
      <c r="R2647" t="str">
        <f>RIGHT(N2647,LEN(N2647)-SEARCH("/",N2647,1))</f>
        <v>plays</v>
      </c>
      <c r="S2647" s="14">
        <f>INT((((J2647/60)/60)/24)+DATE(1970,1,1))</f>
        <v>42788</v>
      </c>
      <c r="T2647" s="14">
        <f>INT((((I2647/60)/60)/24)+DATE(1970,1,1))</f>
        <v>42818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9">
        <f>+E2648/D2648*100</f>
        <v>107.4</v>
      </c>
      <c r="P2648" s="11">
        <f>AVERAGE(E2648/L2648)</f>
        <v>35.799999999999997</v>
      </c>
      <c r="Q2648" t="str">
        <f>LEFT(N2648,SEARCH("/",N2648,1)-1)</f>
        <v>theater</v>
      </c>
      <c r="R2648" t="str">
        <f>RIGHT(N2648,LEN(N2648)-SEARCH("/",N2648,1))</f>
        <v>plays</v>
      </c>
      <c r="S2648" s="14">
        <f>INT((((J2648/60)/60)/24)+DATE(1970,1,1))</f>
        <v>41914</v>
      </c>
      <c r="T2648" s="14">
        <f>INT((((I2648/60)/60)/24)+DATE(1970,1,1))</f>
        <v>41928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9">
        <f>+E2649/D2649*100</f>
        <v>106.02199999999999</v>
      </c>
      <c r="P2649" s="11">
        <f>AVERAGE(E2649/L2649)</f>
        <v>58.901111111111113</v>
      </c>
      <c r="Q2649" t="str">
        <f>LEFT(N2649,SEARCH("/",N2649,1)-1)</f>
        <v>theater</v>
      </c>
      <c r="R2649" t="str">
        <f>RIGHT(N2649,LEN(N2649)-SEARCH("/",N2649,1))</f>
        <v>plays</v>
      </c>
      <c r="S2649" s="14">
        <f>INT((((J2649/60)/60)/24)+DATE(1970,1,1))</f>
        <v>41927</v>
      </c>
      <c r="T2649" s="14">
        <f>INT((((I2649/60)/60)/24)+DATE(1970,1,1))</f>
        <v>41948</v>
      </c>
    </row>
    <row r="2650" spans="1:20" ht="45" x14ac:dyDescent="0.25">
      <c r="A2650">
        <v>3525</v>
      </c>
      <c r="B2650" s="3" t="s">
        <v>3524</v>
      </c>
      <c r="C2650" s="3" t="s">
        <v>7635</v>
      </c>
      <c r="D2650" s="6">
        <v>500</v>
      </c>
      <c r="E2650" s="6">
        <v>530</v>
      </c>
      <c r="F2650" t="s">
        <v>8219</v>
      </c>
      <c r="G2650" t="s">
        <v>8224</v>
      </c>
      <c r="H2650" t="s">
        <v>8246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8271</v>
      </c>
      <c r="O2650" s="9">
        <f>+E2650/D2650*100</f>
        <v>106</v>
      </c>
      <c r="P2650" s="11">
        <f>AVERAGE(E2650/L2650)</f>
        <v>75.714285714285708</v>
      </c>
      <c r="Q2650" t="str">
        <f>LEFT(N2650,SEARCH("/",N2650,1)-1)</f>
        <v>theater</v>
      </c>
      <c r="R2650" t="str">
        <f>RIGHT(N2650,LEN(N2650)-SEARCH("/",N2650,1))</f>
        <v>plays</v>
      </c>
      <c r="S2650" s="14">
        <f>INT((((J2650/60)/60)/24)+DATE(1970,1,1))</f>
        <v>42214</v>
      </c>
      <c r="T2650" s="14">
        <f>INT((((I2650/60)/60)/24)+DATE(1970,1,1))</f>
        <v>42225</v>
      </c>
    </row>
    <row r="2651" spans="1:20" ht="45" x14ac:dyDescent="0.25">
      <c r="A2651">
        <v>1146</v>
      </c>
      <c r="B2651" s="3" t="s">
        <v>1147</v>
      </c>
      <c r="C2651" s="3" t="s">
        <v>5256</v>
      </c>
      <c r="D2651" s="6">
        <v>6000</v>
      </c>
      <c r="E2651" s="6">
        <v>530</v>
      </c>
      <c r="F2651" t="s">
        <v>8221</v>
      </c>
      <c r="G2651" t="s">
        <v>8224</v>
      </c>
      <c r="H2651" t="s">
        <v>8246</v>
      </c>
      <c r="I2651">
        <v>1399071173</v>
      </c>
      <c r="J2651">
        <v>1395787973</v>
      </c>
      <c r="K2651" t="b">
        <v>0</v>
      </c>
      <c r="L2651">
        <v>12</v>
      </c>
      <c r="M2651" t="b">
        <v>0</v>
      </c>
      <c r="N2651" t="s">
        <v>8284</v>
      </c>
      <c r="O2651" s="9">
        <f>+E2651/D2651*100</f>
        <v>8.8333333333333339</v>
      </c>
      <c r="P2651" s="11">
        <f>AVERAGE(E2651/L2651)</f>
        <v>44.166666666666664</v>
      </c>
      <c r="Q2651" t="str">
        <f>LEFT(N2651,SEARCH("/",N2651,1)-1)</f>
        <v>food</v>
      </c>
      <c r="R2651" t="str">
        <f>RIGHT(N2651,LEN(N2651)-SEARCH("/",N2651,1))</f>
        <v>food trucks</v>
      </c>
      <c r="S2651" s="14">
        <f>INT((((J2651/60)/60)/24)+DATE(1970,1,1))</f>
        <v>41723</v>
      </c>
      <c r="T2651" s="14">
        <f>INT((((I2651/60)/60)/24)+DATE(1970,1,1))</f>
        <v>41761</v>
      </c>
    </row>
    <row r="2652" spans="1:20" ht="45" x14ac:dyDescent="0.25">
      <c r="A2652">
        <v>2581</v>
      </c>
      <c r="B2652" s="3" t="s">
        <v>2581</v>
      </c>
      <c r="C2652" s="3" t="s">
        <v>6691</v>
      </c>
      <c r="D2652" s="6">
        <v>5000</v>
      </c>
      <c r="E2652" s="6">
        <v>530</v>
      </c>
      <c r="F2652" t="s">
        <v>8221</v>
      </c>
      <c r="G2652" t="s">
        <v>8224</v>
      </c>
      <c r="H2652" t="s">
        <v>8246</v>
      </c>
      <c r="I2652">
        <v>1447689898</v>
      </c>
      <c r="J2652">
        <v>1445094298</v>
      </c>
      <c r="K2652" t="b">
        <v>0</v>
      </c>
      <c r="L2652">
        <v>11</v>
      </c>
      <c r="M2652" t="b">
        <v>0</v>
      </c>
      <c r="N2652" t="s">
        <v>8284</v>
      </c>
      <c r="O2652" s="9">
        <f>+E2652/D2652*100</f>
        <v>10.6</v>
      </c>
      <c r="P2652" s="11">
        <f>AVERAGE(E2652/L2652)</f>
        <v>48.18181818181818</v>
      </c>
      <c r="Q2652" t="str">
        <f>LEFT(N2652,SEARCH("/",N2652,1)-1)</f>
        <v>food</v>
      </c>
      <c r="R2652" t="str">
        <f>RIGHT(N2652,LEN(N2652)-SEARCH("/",N2652,1))</f>
        <v>food trucks</v>
      </c>
      <c r="S2652" s="14">
        <f>INT((((J2652/60)/60)/24)+DATE(1970,1,1))</f>
        <v>42294</v>
      </c>
      <c r="T2652" s="14">
        <f>INT((((I2652/60)/60)/24)+DATE(1970,1,1))</f>
        <v>42324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9">
        <f>+E2653/D2653*100</f>
        <v>105.49000000000002</v>
      </c>
      <c r="P2653" s="11">
        <f>AVERAGE(E2653/L2653)</f>
        <v>21.098000000000003</v>
      </c>
      <c r="Q2653" t="str">
        <f>LEFT(N2653,SEARCH("/",N2653,1)-1)</f>
        <v>theater</v>
      </c>
      <c r="R2653" t="str">
        <f>RIGHT(N2653,LEN(N2653)-SEARCH("/",N2653,1))</f>
        <v>plays</v>
      </c>
      <c r="S2653" s="14">
        <f>INT((((J2653/60)/60)/24)+DATE(1970,1,1))</f>
        <v>42555</v>
      </c>
      <c r="T2653" s="14">
        <f>INT((((I2653/60)/60)/24)+DATE(1970,1,1))</f>
        <v>42583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9">
        <f>+E2654/D2654*100</f>
        <v>10.54</v>
      </c>
      <c r="P2654" s="11">
        <f>AVERAGE(E2654/L2654)</f>
        <v>47.909090909090907</v>
      </c>
      <c r="Q2654" t="str">
        <f>LEFT(N2654,SEARCH("/",N2654,1)-1)</f>
        <v>theater</v>
      </c>
      <c r="R2654" t="str">
        <f>RIGHT(N2654,LEN(N2654)-SEARCH("/",N2654,1))</f>
        <v>plays</v>
      </c>
      <c r="S2654" s="14">
        <f>INT((((J2654/60)/60)/24)+DATE(1970,1,1))</f>
        <v>42452</v>
      </c>
      <c r="T2654" s="14">
        <f>INT((((I2654/60)/60)/24)+DATE(1970,1,1))</f>
        <v>42512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8265</v>
      </c>
      <c r="O2655" s="9">
        <f>+E2655/D2655*100</f>
        <v>105</v>
      </c>
      <c r="P2655" s="11">
        <f>AVERAGE(E2655/L2655)</f>
        <v>15</v>
      </c>
      <c r="Q2655" t="str">
        <f>LEFT(N2655,SEARCH("/",N2655,1)-1)</f>
        <v>film &amp; video</v>
      </c>
      <c r="R2655" t="str">
        <f>RIGHT(N2655,LEN(N2655)-SEARCH("/",N2655,1))</f>
        <v>television</v>
      </c>
      <c r="S2655" s="14">
        <f>INT((((J2655/60)/60)/24)+DATE(1970,1,1))</f>
        <v>42405</v>
      </c>
      <c r="T2655" s="14">
        <f>INT((((I2655/60)/60)/24)+DATE(1970,1,1))</f>
        <v>42415</v>
      </c>
    </row>
    <row r="2656" spans="1:20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6">
        <v>525</v>
      </c>
      <c r="F2656" t="s">
        <v>8219</v>
      </c>
      <c r="G2656" t="s">
        <v>8224</v>
      </c>
      <c r="H2656" t="s">
        <v>8246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8305</v>
      </c>
      <c r="O2656" s="9">
        <f>+E2656/D2656*100</f>
        <v>105</v>
      </c>
      <c r="P2656" s="11">
        <f>AVERAGE(E2656/L2656)</f>
        <v>75</v>
      </c>
      <c r="Q2656" t="str">
        <f>LEFT(N2656,SEARCH("/",N2656,1)-1)</f>
        <v>theater</v>
      </c>
      <c r="R2656" t="str">
        <f>RIGHT(N2656,LEN(N2656)-SEARCH("/",N2656,1))</f>
        <v>musical</v>
      </c>
      <c r="S2656" s="14">
        <f>INT((((J2656/60)/60)/24)+DATE(1970,1,1))</f>
        <v>42458</v>
      </c>
      <c r="T2656" s="14">
        <f>INT((((I2656/60)/60)/24)+DATE(1970,1,1))</f>
        <v>42489</v>
      </c>
    </row>
    <row r="2657" spans="1:20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6">
        <v>525</v>
      </c>
      <c r="F2657" t="s">
        <v>8219</v>
      </c>
      <c r="G2657" t="s">
        <v>8225</v>
      </c>
      <c r="H2657" t="s">
        <v>8247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8271</v>
      </c>
      <c r="O2657" s="9">
        <f>+E2657/D2657*100</f>
        <v>175</v>
      </c>
      <c r="P2657" s="11">
        <f>AVERAGE(E2657/L2657)</f>
        <v>29.166666666666668</v>
      </c>
      <c r="Q2657" t="str">
        <f>LEFT(N2657,SEARCH("/",N2657,1)-1)</f>
        <v>theater</v>
      </c>
      <c r="R2657" t="str">
        <f>RIGHT(N2657,LEN(N2657)-SEARCH("/",N2657,1))</f>
        <v>plays</v>
      </c>
      <c r="S2657" s="14">
        <f>INT((((J2657/60)/60)/24)+DATE(1970,1,1))</f>
        <v>41889</v>
      </c>
      <c r="T2657" s="14">
        <f>INT((((I2657/60)/60)/24)+DATE(1970,1,1))</f>
        <v>41919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9">
        <f>+E2658/D2658*100</f>
        <v>4.7363636363636363</v>
      </c>
      <c r="P2658" s="11">
        <f>AVERAGE(E2658/L2658)</f>
        <v>57.888888888888886</v>
      </c>
      <c r="Q2658" t="str">
        <f>LEFT(N2658,SEARCH("/",N2658,1)-1)</f>
        <v>theater</v>
      </c>
      <c r="R2658" t="str">
        <f>RIGHT(N2658,LEN(N2658)-SEARCH("/",N2658,1))</f>
        <v>spaces</v>
      </c>
      <c r="S2658" s="14">
        <f>INT((((J2658/60)/60)/24)+DATE(1970,1,1))</f>
        <v>42615</v>
      </c>
      <c r="T2658" s="14">
        <f>INT((((I2658/60)/60)/24)+DATE(1970,1,1))</f>
        <v>42675</v>
      </c>
    </row>
    <row r="2659" spans="1:20" ht="75" x14ac:dyDescent="0.25">
      <c r="A2659">
        <v>1835</v>
      </c>
      <c r="B2659" s="3" t="s">
        <v>1836</v>
      </c>
      <c r="C2659" s="3" t="s">
        <v>5945</v>
      </c>
      <c r="D2659" s="6">
        <v>500</v>
      </c>
      <c r="E2659" s="6">
        <v>520</v>
      </c>
      <c r="F2659" t="s">
        <v>8219</v>
      </c>
      <c r="G2659" t="s">
        <v>8225</v>
      </c>
      <c r="H2659" t="s">
        <v>8247</v>
      </c>
      <c r="I2659">
        <v>1459439471</v>
      </c>
      <c r="J2659">
        <v>1456851071</v>
      </c>
      <c r="K2659" t="b">
        <v>0</v>
      </c>
      <c r="L2659">
        <v>11</v>
      </c>
      <c r="M2659" t="b">
        <v>1</v>
      </c>
      <c r="N2659" t="s">
        <v>8276</v>
      </c>
      <c r="O2659" s="9">
        <f>+E2659/D2659*100</f>
        <v>104</v>
      </c>
      <c r="P2659" s="11">
        <f>AVERAGE(E2659/L2659)</f>
        <v>47.272727272727273</v>
      </c>
      <c r="Q2659" t="str">
        <f>LEFT(N2659,SEARCH("/",N2659,1)-1)</f>
        <v>music</v>
      </c>
      <c r="R2659" t="str">
        <f>RIGHT(N2659,LEN(N2659)-SEARCH("/",N2659,1))</f>
        <v>rock</v>
      </c>
      <c r="S2659" s="14">
        <f>INT((((J2659/60)/60)/24)+DATE(1970,1,1))</f>
        <v>42430</v>
      </c>
      <c r="T2659" s="14">
        <f>INT((((I2659/60)/60)/24)+DATE(1970,1,1))</f>
        <v>42460</v>
      </c>
    </row>
    <row r="2660" spans="1:20" ht="60" x14ac:dyDescent="0.25">
      <c r="A2660">
        <v>829</v>
      </c>
      <c r="B2660" s="3" t="s">
        <v>830</v>
      </c>
      <c r="C2660" s="3" t="s">
        <v>4939</v>
      </c>
      <c r="D2660" s="6">
        <v>500</v>
      </c>
      <c r="E2660" s="6">
        <v>520</v>
      </c>
      <c r="F2660" t="s">
        <v>8219</v>
      </c>
      <c r="G2660" t="s">
        <v>8225</v>
      </c>
      <c r="H2660" t="s">
        <v>8247</v>
      </c>
      <c r="I2660">
        <v>1468437240</v>
      </c>
      <c r="J2660">
        <v>1463253240</v>
      </c>
      <c r="K2660" t="b">
        <v>0</v>
      </c>
      <c r="L2660">
        <v>16</v>
      </c>
      <c r="M2660" t="b">
        <v>1</v>
      </c>
      <c r="N2660" t="s">
        <v>8276</v>
      </c>
      <c r="O2660" s="9">
        <f>+E2660/D2660*100</f>
        <v>104</v>
      </c>
      <c r="P2660" s="11">
        <f>AVERAGE(E2660/L2660)</f>
        <v>32.5</v>
      </c>
      <c r="Q2660" t="str">
        <f>LEFT(N2660,SEARCH("/",N2660,1)-1)</f>
        <v>music</v>
      </c>
      <c r="R2660" t="str">
        <f>RIGHT(N2660,LEN(N2660)-SEARCH("/",N2660,1))</f>
        <v>rock</v>
      </c>
      <c r="S2660" s="14">
        <f>INT((((J2660/60)/60)/24)+DATE(1970,1,1))</f>
        <v>42504</v>
      </c>
      <c r="T2660" s="14">
        <f>INT((((I2660/60)/60)/24)+DATE(1970,1,1))</f>
        <v>42564</v>
      </c>
    </row>
    <row r="2661" spans="1:20" ht="45" x14ac:dyDescent="0.25">
      <c r="A2661">
        <v>3651</v>
      </c>
      <c r="B2661" s="3" t="s">
        <v>3649</v>
      </c>
      <c r="C2661" s="3" t="s">
        <v>7761</v>
      </c>
      <c r="D2661" s="6">
        <v>500</v>
      </c>
      <c r="E2661" s="6">
        <v>520</v>
      </c>
      <c r="F2661" t="s">
        <v>8219</v>
      </c>
      <c r="G2661" t="s">
        <v>8224</v>
      </c>
      <c r="H2661" t="s">
        <v>8246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8271</v>
      </c>
      <c r="O2661" s="9">
        <f>+E2661/D2661*100</f>
        <v>104</v>
      </c>
      <c r="P2661" s="11">
        <f>AVERAGE(E2661/L2661)</f>
        <v>57.777777777777779</v>
      </c>
      <c r="Q2661" t="str">
        <f>LEFT(N2661,SEARCH("/",N2661,1)-1)</f>
        <v>theater</v>
      </c>
      <c r="R2661" t="str">
        <f>RIGHT(N2661,LEN(N2661)-SEARCH("/",N2661,1))</f>
        <v>plays</v>
      </c>
      <c r="S2661" s="14">
        <f>INT((((J2661/60)/60)/24)+DATE(1970,1,1))</f>
        <v>41828</v>
      </c>
      <c r="T2661" s="14">
        <f>INT((((I2661/60)/60)/24)+DATE(1970,1,1))</f>
        <v>41861</v>
      </c>
    </row>
    <row r="2662" spans="1:20" ht="60" x14ac:dyDescent="0.25">
      <c r="A2662">
        <v>909</v>
      </c>
      <c r="B2662" s="3" t="s">
        <v>910</v>
      </c>
      <c r="C2662" s="3" t="s">
        <v>5019</v>
      </c>
      <c r="D2662" s="6">
        <v>16000</v>
      </c>
      <c r="E2662" s="6">
        <v>520</v>
      </c>
      <c r="F2662" t="s">
        <v>8221</v>
      </c>
      <c r="G2662" t="s">
        <v>8224</v>
      </c>
      <c r="H2662" t="s">
        <v>8246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8278</v>
      </c>
      <c r="O2662" s="9">
        <f>+E2662/D2662*100</f>
        <v>3.25</v>
      </c>
      <c r="P2662" s="11">
        <f>AVERAGE(E2662/L2662)</f>
        <v>65</v>
      </c>
      <c r="Q2662" t="str">
        <f>LEFT(N2662,SEARCH("/",N2662,1)-1)</f>
        <v>music</v>
      </c>
      <c r="R2662" t="str">
        <f>RIGHT(N2662,LEN(N2662)-SEARCH("/",N2662,1))</f>
        <v>jazz</v>
      </c>
      <c r="S2662" s="14">
        <f>INT((((J2662/60)/60)/24)+DATE(1970,1,1))</f>
        <v>41081</v>
      </c>
      <c r="T2662" s="14">
        <f>INT((((I2662/60)/60)/24)+DATE(1970,1,1))</f>
        <v>41113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8221</v>
      </c>
      <c r="G2663" t="s">
        <v>8224</v>
      </c>
      <c r="H2663" t="s">
        <v>8246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8271</v>
      </c>
      <c r="O2663" s="9">
        <f>+E2663/D2663*100</f>
        <v>3.4666666666666663</v>
      </c>
      <c r="P2663" s="11">
        <f>AVERAGE(E2663/L2663)</f>
        <v>47.272727272727273</v>
      </c>
      <c r="Q2663" t="str">
        <f>LEFT(N2663,SEARCH("/",N2663,1)-1)</f>
        <v>theater</v>
      </c>
      <c r="R2663" t="str">
        <f>RIGHT(N2663,LEN(N2663)-SEARCH("/",N2663,1))</f>
        <v>plays</v>
      </c>
      <c r="S2663" s="14">
        <f>INT((((J2663/60)/60)/24)+DATE(1970,1,1))</f>
        <v>42679</v>
      </c>
      <c r="T2663" s="14">
        <f>INT((((I2663/60)/60)/24)+DATE(1970,1,1))</f>
        <v>42710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9">
        <f>+E2664/D2664*100</f>
        <v>103.8</v>
      </c>
      <c r="P2664" s="11">
        <f>AVERAGE(E2664/L2664)</f>
        <v>34.6</v>
      </c>
      <c r="Q2664" t="str">
        <f>LEFT(N2664,SEARCH("/",N2664,1)-1)</f>
        <v>music</v>
      </c>
      <c r="R2664" t="str">
        <f>RIGHT(N2664,LEN(N2664)-SEARCH("/",N2664,1))</f>
        <v>rock</v>
      </c>
      <c r="S2664" s="14">
        <f>INT((((J2664/60)/60)/24)+DATE(1970,1,1))</f>
        <v>40122</v>
      </c>
      <c r="T2664" s="14">
        <f>INT((((I2664/60)/60)/24)+DATE(1970,1,1))</f>
        <v>40178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9">
        <f>+E2665/D2665*100</f>
        <v>103.2</v>
      </c>
      <c r="P2665" s="11">
        <f>AVERAGE(E2665/L2665)</f>
        <v>51.6</v>
      </c>
      <c r="Q2665" t="str">
        <f>LEFT(N2665,SEARCH("/",N2665,1)-1)</f>
        <v>music</v>
      </c>
      <c r="R2665" t="str">
        <f>RIGHT(N2665,LEN(N2665)-SEARCH("/",N2665,1))</f>
        <v>indie rock</v>
      </c>
      <c r="S2665" s="14">
        <f>INT((((J2665/60)/60)/24)+DATE(1970,1,1))</f>
        <v>40542</v>
      </c>
      <c r="T2665" s="14">
        <f>INT((((I2665/60)/60)/24)+DATE(1970,1,1))</f>
        <v>40559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8285</v>
      </c>
      <c r="O2666" s="9">
        <f>+E2666/D2666*100</f>
        <v>2.036</v>
      </c>
      <c r="P2666" s="11">
        <f>AVERAGE(E2666/L2666)</f>
        <v>84.833333333333329</v>
      </c>
      <c r="Q2666" t="str">
        <f>LEFT(N2666,SEARCH("/",N2666,1)-1)</f>
        <v>photography</v>
      </c>
      <c r="R2666" t="str">
        <f>RIGHT(N2666,LEN(N2666)-SEARCH("/",N2666,1))</f>
        <v>photobooks</v>
      </c>
      <c r="S2666" s="14">
        <f>INT((((J2666/60)/60)/24)+DATE(1970,1,1))</f>
        <v>42548</v>
      </c>
      <c r="T2666" s="14">
        <f>INT((((I2666/60)/60)/24)+DATE(1970,1,1))</f>
        <v>42576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8296</v>
      </c>
      <c r="O2667" s="9">
        <f>+E2667/D2667*100</f>
        <v>16.966666666666665</v>
      </c>
      <c r="P2667" s="11">
        <f>AVERAGE(E2667/L2667)</f>
        <v>101.8</v>
      </c>
      <c r="Q2667" t="str">
        <f>LEFT(N2667,SEARCH("/",N2667,1)-1)</f>
        <v>photography</v>
      </c>
      <c r="R2667" t="str">
        <f>RIGHT(N2667,LEN(N2667)-SEARCH("/",N2667,1))</f>
        <v>people</v>
      </c>
      <c r="S2667" s="14">
        <f>INT((((J2667/60)/60)/24)+DATE(1970,1,1))</f>
        <v>42398</v>
      </c>
      <c r="T2667" s="14">
        <f>INT((((I2667/60)/60)/24)+DATE(1970,1,1))</f>
        <v>42413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9">
        <f>+E2668/D2668*100</f>
        <v>5.0599999999999996</v>
      </c>
      <c r="P2668" s="11">
        <f>AVERAGE(E2668/L2668)</f>
        <v>84.333333333333329</v>
      </c>
      <c r="Q2668" t="str">
        <f>LEFT(N2668,SEARCH("/",N2668,1)-1)</f>
        <v>publishing</v>
      </c>
      <c r="R2668" t="str">
        <f>RIGHT(N2668,LEN(N2668)-SEARCH("/",N2668,1))</f>
        <v>art books</v>
      </c>
      <c r="S2668" s="14">
        <f>INT((((J2668/60)/60)/24)+DATE(1970,1,1))</f>
        <v>42017</v>
      </c>
      <c r="T2668" s="14">
        <f>INT((((I2668/60)/60)/24)+DATE(1970,1,1))</f>
        <v>42052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9">
        <f>+E2669/D2669*100</f>
        <v>202</v>
      </c>
      <c r="P2669" s="11">
        <f>AVERAGE(E2669/L2669)</f>
        <v>29.705882352941178</v>
      </c>
      <c r="Q2669" t="str">
        <f>LEFT(N2669,SEARCH("/",N2669,1)-1)</f>
        <v>theater</v>
      </c>
      <c r="R2669" t="str">
        <f>RIGHT(N2669,LEN(N2669)-SEARCH("/",N2669,1))</f>
        <v>plays</v>
      </c>
      <c r="S2669" s="14">
        <f>INT((((J2669/60)/60)/24)+DATE(1970,1,1))</f>
        <v>42179</v>
      </c>
      <c r="T2669" s="14">
        <f>INT((((I2669/60)/60)/24)+DATE(1970,1,1))</f>
        <v>42195</v>
      </c>
    </row>
    <row r="2670" spans="1:20" ht="45" x14ac:dyDescent="0.25">
      <c r="A2670">
        <v>3558</v>
      </c>
      <c r="B2670" s="3" t="s">
        <v>3557</v>
      </c>
      <c r="C2670" s="3" t="s">
        <v>7668</v>
      </c>
      <c r="D2670" s="6">
        <v>350</v>
      </c>
      <c r="E2670" s="6">
        <v>504</v>
      </c>
      <c r="F2670" t="s">
        <v>8219</v>
      </c>
      <c r="G2670" t="s">
        <v>8225</v>
      </c>
      <c r="H2670" t="s">
        <v>8247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8271</v>
      </c>
      <c r="O2670" s="9">
        <f>+E2670/D2670*100</f>
        <v>144</v>
      </c>
      <c r="P2670" s="11">
        <f>AVERAGE(E2670/L2670)</f>
        <v>22.90909090909091</v>
      </c>
      <c r="Q2670" t="str">
        <f>LEFT(N2670,SEARCH("/",N2670,1)-1)</f>
        <v>theater</v>
      </c>
      <c r="R2670" t="str">
        <f>RIGHT(N2670,LEN(N2670)-SEARCH("/",N2670,1))</f>
        <v>plays</v>
      </c>
      <c r="S2670" s="14">
        <f>INT((((J2670/60)/60)/24)+DATE(1970,1,1))</f>
        <v>42139</v>
      </c>
      <c r="T2670" s="14">
        <f>INT((((I2670/60)/60)/24)+DATE(1970,1,1))</f>
        <v>42181</v>
      </c>
    </row>
    <row r="2671" spans="1:20" ht="60" x14ac:dyDescent="0.25">
      <c r="A2671">
        <v>2867</v>
      </c>
      <c r="B2671" s="3" t="s">
        <v>2867</v>
      </c>
      <c r="C2671" s="3" t="s">
        <v>6977</v>
      </c>
      <c r="D2671" s="6">
        <v>2500</v>
      </c>
      <c r="E2671" s="6">
        <v>504</v>
      </c>
      <c r="F2671" t="s">
        <v>8221</v>
      </c>
      <c r="G2671" t="s">
        <v>8224</v>
      </c>
      <c r="H2671" t="s">
        <v>8246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8271</v>
      </c>
      <c r="O2671" s="9">
        <f>+E2671/D2671*100</f>
        <v>20.16</v>
      </c>
      <c r="P2671" s="11">
        <f>AVERAGE(E2671/L2671)</f>
        <v>50.4</v>
      </c>
      <c r="Q2671" t="str">
        <f>LEFT(N2671,SEARCH("/",N2671,1)-1)</f>
        <v>theater</v>
      </c>
      <c r="R2671" t="str">
        <f>RIGHT(N2671,LEN(N2671)-SEARCH("/",N2671,1))</f>
        <v>plays</v>
      </c>
      <c r="S2671" s="14">
        <f>INT((((J2671/60)/60)/24)+DATE(1970,1,1))</f>
        <v>42531</v>
      </c>
      <c r="T2671" s="14">
        <f>INT((((I2671/60)/60)/24)+DATE(1970,1,1))</f>
        <v>42555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9">
        <f>+E2672/D2672*100</f>
        <v>100.64400000000001</v>
      </c>
      <c r="P2672" s="11">
        <f>AVERAGE(E2672/L2672)</f>
        <v>25.161000000000001</v>
      </c>
      <c r="Q2672" t="str">
        <f>LEFT(N2672,SEARCH("/",N2672,1)-1)</f>
        <v>theater</v>
      </c>
      <c r="R2672" t="str">
        <f>RIGHT(N2672,LEN(N2672)-SEARCH("/",N2672,1))</f>
        <v>plays</v>
      </c>
      <c r="S2672" s="14">
        <f>INT((((J2672/60)/60)/24)+DATE(1970,1,1))</f>
        <v>42535</v>
      </c>
      <c r="T2672" s="14">
        <f>INT((((I2672/60)/60)/24)+DATE(1970,1,1))</f>
        <v>42556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9">
        <f>+E2673/D2673*100</f>
        <v>0.503</v>
      </c>
      <c r="P2673" s="11">
        <f>AVERAGE(E2673/L2673)</f>
        <v>167.66666666666666</v>
      </c>
      <c r="Q2673" t="str">
        <f>LEFT(N2673,SEARCH("/",N2673,1)-1)</f>
        <v>technology</v>
      </c>
      <c r="R2673" t="str">
        <f>RIGHT(N2673,LEN(N2673)-SEARCH("/",N2673,1))</f>
        <v>wearables</v>
      </c>
      <c r="S2673" s="14">
        <f>INT((((J2673/60)/60)/24)+DATE(1970,1,1))</f>
        <v>42705</v>
      </c>
      <c r="T2673" s="14">
        <f>INT((((I2673/60)/60)/24)+DATE(1970,1,1))</f>
        <v>42734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9">
        <f>+E2674/D2674*100</f>
        <v>100.4</v>
      </c>
      <c r="P2674" s="11">
        <f>AVERAGE(E2674/L2674)</f>
        <v>31.375</v>
      </c>
      <c r="Q2674" t="str">
        <f>LEFT(N2674,SEARCH("/",N2674,1)-1)</f>
        <v>film &amp; video</v>
      </c>
      <c r="R2674" t="str">
        <f>RIGHT(N2674,LEN(N2674)-SEARCH("/",N2674,1))</f>
        <v>shorts</v>
      </c>
      <c r="S2674" s="14">
        <f>INT((((J2674/60)/60)/24)+DATE(1970,1,1))</f>
        <v>40706</v>
      </c>
      <c r="T2674" s="14">
        <f>INT((((I2674/60)/60)/24)+DATE(1970,1,1))</f>
        <v>40736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9">
        <f>+E2675/D2675*100</f>
        <v>100.2</v>
      </c>
      <c r="P2675" s="11">
        <f>AVERAGE(E2675/L2675)</f>
        <v>62.625</v>
      </c>
      <c r="Q2675" t="str">
        <f>LEFT(N2675,SEARCH("/",N2675,1)-1)</f>
        <v>theater</v>
      </c>
      <c r="R2675" t="str">
        <f>RIGHT(N2675,LEN(N2675)-SEARCH("/",N2675,1))</f>
        <v>plays</v>
      </c>
      <c r="S2675" s="14">
        <f>INT((((J2675/60)/60)/24)+DATE(1970,1,1))</f>
        <v>42593</v>
      </c>
      <c r="T2675" s="14">
        <f>INT((((I2675/60)/60)/24)+DATE(1970,1,1))</f>
        <v>42613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8219</v>
      </c>
      <c r="G2676" t="s">
        <v>8224</v>
      </c>
      <c r="H2676" t="s">
        <v>8246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8266</v>
      </c>
      <c r="O2676" s="9">
        <f>+E2676/D2676*100</f>
        <v>100</v>
      </c>
      <c r="P2676" s="11">
        <f>AVERAGE(E2676/L2676)</f>
        <v>71.428571428571431</v>
      </c>
      <c r="Q2676" t="str">
        <f>LEFT(N2676,SEARCH("/",N2676,1)-1)</f>
        <v>film &amp; video</v>
      </c>
      <c r="R2676" t="str">
        <f>RIGHT(N2676,LEN(N2676)-SEARCH("/",N2676,1))</f>
        <v>shorts</v>
      </c>
      <c r="S2676" s="14">
        <f>INT((((J2676/60)/60)/24)+DATE(1970,1,1))</f>
        <v>40648</v>
      </c>
      <c r="T2676" s="14">
        <f>INT((((I2676/60)/60)/24)+DATE(1970,1,1))</f>
        <v>40678</v>
      </c>
    </row>
    <row r="2677" spans="1:20" ht="60" x14ac:dyDescent="0.25">
      <c r="A2677">
        <v>1832</v>
      </c>
      <c r="B2677" s="3" t="s">
        <v>1833</v>
      </c>
      <c r="C2677" s="3" t="s">
        <v>5942</v>
      </c>
      <c r="D2677" s="6">
        <v>350</v>
      </c>
      <c r="E2677" s="6">
        <v>500</v>
      </c>
      <c r="F2677" t="s">
        <v>8219</v>
      </c>
      <c r="G2677" t="s">
        <v>8224</v>
      </c>
      <c r="H2677" t="s">
        <v>8246</v>
      </c>
      <c r="I2677">
        <v>1299243427</v>
      </c>
      <c r="J2677">
        <v>1296651427</v>
      </c>
      <c r="K2677" t="b">
        <v>0</v>
      </c>
      <c r="L2677">
        <v>20</v>
      </c>
      <c r="M2677" t="b">
        <v>1</v>
      </c>
      <c r="N2677" t="s">
        <v>8276</v>
      </c>
      <c r="O2677" s="9">
        <f>+E2677/D2677*100</f>
        <v>142.85714285714286</v>
      </c>
      <c r="P2677" s="11">
        <f>AVERAGE(E2677/L2677)</f>
        <v>25</v>
      </c>
      <c r="Q2677" t="str">
        <f>LEFT(N2677,SEARCH("/",N2677,1)-1)</f>
        <v>music</v>
      </c>
      <c r="R2677" t="str">
        <f>RIGHT(N2677,LEN(N2677)-SEARCH("/",N2677,1))</f>
        <v>rock</v>
      </c>
      <c r="S2677" s="14">
        <f>INT((((J2677/60)/60)/24)+DATE(1970,1,1))</f>
        <v>40576</v>
      </c>
      <c r="T2677" s="14">
        <f>INT((((I2677/60)/60)/24)+DATE(1970,1,1))</f>
        <v>40606</v>
      </c>
    </row>
    <row r="2678" spans="1:20" ht="60" x14ac:dyDescent="0.25">
      <c r="A2678">
        <v>3761</v>
      </c>
      <c r="B2678" s="3" t="s">
        <v>3758</v>
      </c>
      <c r="C2678" s="3" t="s">
        <v>7871</v>
      </c>
      <c r="D2678" s="6">
        <v>500</v>
      </c>
      <c r="E2678" s="6">
        <v>500</v>
      </c>
      <c r="F2678" t="s">
        <v>8219</v>
      </c>
      <c r="G2678" t="s">
        <v>8225</v>
      </c>
      <c r="H2678" t="s">
        <v>8247</v>
      </c>
      <c r="I2678">
        <v>1439247600</v>
      </c>
      <c r="J2678">
        <v>1434625937</v>
      </c>
      <c r="K2678" t="b">
        <v>0</v>
      </c>
      <c r="L2678">
        <v>3</v>
      </c>
      <c r="M2678" t="b">
        <v>1</v>
      </c>
      <c r="N2678" t="s">
        <v>8305</v>
      </c>
      <c r="O2678" s="9">
        <f>+E2678/D2678*100</f>
        <v>100</v>
      </c>
      <c r="P2678" s="11">
        <f>AVERAGE(E2678/L2678)</f>
        <v>166.66666666666666</v>
      </c>
      <c r="Q2678" t="str">
        <f>LEFT(N2678,SEARCH("/",N2678,1)-1)</f>
        <v>theater</v>
      </c>
      <c r="R2678" t="str">
        <f>RIGHT(N2678,LEN(N2678)-SEARCH("/",N2678,1))</f>
        <v>musical</v>
      </c>
      <c r="S2678" s="14">
        <f>INT((((J2678/60)/60)/24)+DATE(1970,1,1))</f>
        <v>42173</v>
      </c>
      <c r="T2678" s="14">
        <f>INT((((I2678/60)/60)/24)+DATE(1970,1,1))</f>
        <v>42226</v>
      </c>
    </row>
    <row r="2679" spans="1:20" ht="60" x14ac:dyDescent="0.25">
      <c r="A2679">
        <v>2922</v>
      </c>
      <c r="B2679" s="3" t="s">
        <v>2922</v>
      </c>
      <c r="C2679" s="3" t="s">
        <v>7032</v>
      </c>
      <c r="D2679" s="6">
        <v>500</v>
      </c>
      <c r="E2679" s="6">
        <v>500</v>
      </c>
      <c r="F2679" t="s">
        <v>8219</v>
      </c>
      <c r="G2679" t="s">
        <v>8225</v>
      </c>
      <c r="H2679" t="s">
        <v>8247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8305</v>
      </c>
      <c r="O2679" s="9">
        <f>+E2679/D2679*100</f>
        <v>100</v>
      </c>
      <c r="P2679" s="11">
        <f>AVERAGE(E2679/L2679)</f>
        <v>83.333333333333329</v>
      </c>
      <c r="Q2679" t="str">
        <f>LEFT(N2679,SEARCH("/",N2679,1)-1)</f>
        <v>theater</v>
      </c>
      <c r="R2679" t="str">
        <f>RIGHT(N2679,LEN(N2679)-SEARCH("/",N2679,1))</f>
        <v>musical</v>
      </c>
      <c r="S2679" s="14">
        <f>INT((((J2679/60)/60)/24)+DATE(1970,1,1))</f>
        <v>42097</v>
      </c>
      <c r="T2679" s="14">
        <f>INT((((I2679/60)/60)/24)+DATE(1970,1,1))</f>
        <v>42142</v>
      </c>
    </row>
    <row r="2680" spans="1:20" ht="60" x14ac:dyDescent="0.25">
      <c r="A2680">
        <v>3000</v>
      </c>
      <c r="B2680" s="3" t="s">
        <v>3000</v>
      </c>
      <c r="C2680" s="3" t="s">
        <v>7110</v>
      </c>
      <c r="D2680" s="6">
        <v>500</v>
      </c>
      <c r="E2680" s="6">
        <v>500</v>
      </c>
      <c r="F2680" t="s">
        <v>8219</v>
      </c>
      <c r="G2680" t="s">
        <v>8224</v>
      </c>
      <c r="H2680" t="s">
        <v>8246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8303</v>
      </c>
      <c r="O2680" s="9">
        <f>+E2680/D2680*100</f>
        <v>100</v>
      </c>
      <c r="P2680" s="11">
        <f>AVERAGE(E2680/L2680)</f>
        <v>62.5</v>
      </c>
      <c r="Q2680" t="str">
        <f>LEFT(N2680,SEARCH("/",N2680,1)-1)</f>
        <v>theater</v>
      </c>
      <c r="R2680" t="str">
        <f>RIGHT(N2680,LEN(N2680)-SEARCH("/",N2680,1))</f>
        <v>spaces</v>
      </c>
      <c r="S2680" s="14">
        <f>INT((((J2680/60)/60)/24)+DATE(1970,1,1))</f>
        <v>42752</v>
      </c>
      <c r="T2680" s="14">
        <f>INT((((I2680/60)/60)/24)+DATE(1970,1,1))</f>
        <v>42766</v>
      </c>
    </row>
    <row r="2681" spans="1:20" ht="30" x14ac:dyDescent="0.25">
      <c r="A2681">
        <v>3572</v>
      </c>
      <c r="B2681" s="3" t="s">
        <v>3571</v>
      </c>
      <c r="C2681" s="3" t="s">
        <v>7682</v>
      </c>
      <c r="D2681" s="6">
        <v>500</v>
      </c>
      <c r="E2681" s="6">
        <v>500</v>
      </c>
      <c r="F2681" t="s">
        <v>8219</v>
      </c>
      <c r="G2681" t="s">
        <v>8225</v>
      </c>
      <c r="H2681" t="s">
        <v>8247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8271</v>
      </c>
      <c r="O2681" s="9">
        <f>+E2681/D2681*100</f>
        <v>100</v>
      </c>
      <c r="P2681" s="11">
        <f>AVERAGE(E2681/L2681)</f>
        <v>55.555555555555557</v>
      </c>
      <c r="Q2681" t="str">
        <f>LEFT(N2681,SEARCH("/",N2681,1)-1)</f>
        <v>theater</v>
      </c>
      <c r="R2681" t="str">
        <f>RIGHT(N2681,LEN(N2681)-SEARCH("/",N2681,1))</f>
        <v>plays</v>
      </c>
      <c r="S2681" s="14">
        <f>INT((((J2681/60)/60)/24)+DATE(1970,1,1))</f>
        <v>42146</v>
      </c>
      <c r="T2681" s="14">
        <f>INT((((I2681/60)/60)/24)+DATE(1970,1,1))</f>
        <v>42176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t="s">
        <v>8219</v>
      </c>
      <c r="G2682" t="s">
        <v>8225</v>
      </c>
      <c r="H2682" t="s">
        <v>8247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8271</v>
      </c>
      <c r="O2682" s="9">
        <f>+E2682/D2682*100</f>
        <v>100</v>
      </c>
      <c r="P2682" s="11">
        <f>AVERAGE(E2682/L2682)</f>
        <v>41.666666666666664</v>
      </c>
      <c r="Q2682" t="str">
        <f>LEFT(N2682,SEARCH("/",N2682,1)-1)</f>
        <v>theater</v>
      </c>
      <c r="R2682" t="str">
        <f>RIGHT(N2682,LEN(N2682)-SEARCH("/",N2682,1))</f>
        <v>plays</v>
      </c>
      <c r="S2682" s="14">
        <f>INT((((J2682/60)/60)/24)+DATE(1970,1,1))</f>
        <v>42446</v>
      </c>
      <c r="T2682" s="14">
        <f>INT((((I2682/60)/60)/24)+DATE(1970,1,1))</f>
        <v>42496</v>
      </c>
    </row>
    <row r="2683" spans="1:20" ht="60" x14ac:dyDescent="0.25">
      <c r="A2683">
        <v>3579</v>
      </c>
      <c r="B2683" s="3" t="s">
        <v>3578</v>
      </c>
      <c r="C2683" s="3" t="s">
        <v>7689</v>
      </c>
      <c r="D2683" s="6">
        <v>500</v>
      </c>
      <c r="E2683" s="6">
        <v>500</v>
      </c>
      <c r="F2683" t="s">
        <v>8219</v>
      </c>
      <c r="G2683" t="s">
        <v>8225</v>
      </c>
      <c r="H2683" t="s">
        <v>8247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8271</v>
      </c>
      <c r="O2683" s="9">
        <f>+E2683/D2683*100</f>
        <v>100</v>
      </c>
      <c r="P2683" s="11">
        <f>AVERAGE(E2683/L2683)</f>
        <v>35.714285714285715</v>
      </c>
      <c r="Q2683" t="str">
        <f>LEFT(N2683,SEARCH("/",N2683,1)-1)</f>
        <v>theater</v>
      </c>
      <c r="R2683" t="str">
        <f>RIGHT(N2683,LEN(N2683)-SEARCH("/",N2683,1))</f>
        <v>plays</v>
      </c>
      <c r="S2683" s="14">
        <f>INT((((J2683/60)/60)/24)+DATE(1970,1,1))</f>
        <v>42430</v>
      </c>
      <c r="T2683" s="14">
        <f>INT((((I2683/60)/60)/24)+DATE(1970,1,1))</f>
        <v>42460</v>
      </c>
    </row>
    <row r="2684" spans="1:20" ht="60" x14ac:dyDescent="0.25">
      <c r="A2684">
        <v>3650</v>
      </c>
      <c r="B2684" s="3" t="s">
        <v>3648</v>
      </c>
      <c r="C2684" s="3" t="s">
        <v>7760</v>
      </c>
      <c r="D2684" s="6">
        <v>500</v>
      </c>
      <c r="E2684" s="6">
        <v>500</v>
      </c>
      <c r="F2684" t="s">
        <v>8219</v>
      </c>
      <c r="G2684" t="s">
        <v>8225</v>
      </c>
      <c r="H2684" t="s">
        <v>8247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8271</v>
      </c>
      <c r="O2684" s="9">
        <f>+E2684/D2684*100</f>
        <v>100</v>
      </c>
      <c r="P2684" s="11">
        <f>AVERAGE(E2684/L2684)</f>
        <v>29.411764705882351</v>
      </c>
      <c r="Q2684" t="str">
        <f>LEFT(N2684,SEARCH("/",N2684,1)-1)</f>
        <v>theater</v>
      </c>
      <c r="R2684" t="str">
        <f>RIGHT(N2684,LEN(N2684)-SEARCH("/",N2684,1))</f>
        <v>plays</v>
      </c>
      <c r="S2684" s="14">
        <f>INT((((J2684/60)/60)/24)+DATE(1970,1,1))</f>
        <v>42381</v>
      </c>
      <c r="T2684" s="14">
        <f>INT((((I2684/60)/60)/24)+DATE(1970,1,1))</f>
        <v>42402</v>
      </c>
    </row>
    <row r="2685" spans="1:20" ht="45" x14ac:dyDescent="0.25">
      <c r="A2685">
        <v>139</v>
      </c>
      <c r="B2685" s="3" t="s">
        <v>141</v>
      </c>
      <c r="C2685" s="3" t="s">
        <v>4249</v>
      </c>
      <c r="D2685" s="6">
        <v>500</v>
      </c>
      <c r="E2685" s="6">
        <v>500</v>
      </c>
      <c r="F2685" t="s">
        <v>8220</v>
      </c>
      <c r="G2685" t="s">
        <v>8224</v>
      </c>
      <c r="H2685" t="s">
        <v>8246</v>
      </c>
      <c r="I2685">
        <v>1436738772</v>
      </c>
      <c r="J2685">
        <v>1435874772</v>
      </c>
      <c r="K2685" t="b">
        <v>0</v>
      </c>
      <c r="L2685">
        <v>1</v>
      </c>
      <c r="M2685" t="b">
        <v>0</v>
      </c>
      <c r="N2685" t="s">
        <v>8267</v>
      </c>
      <c r="O2685" s="9">
        <f>+E2685/D2685*100</f>
        <v>100</v>
      </c>
      <c r="P2685" s="11">
        <f>AVERAGE(E2685/L2685)</f>
        <v>500</v>
      </c>
      <c r="Q2685" t="str">
        <f>LEFT(N2685,SEARCH("/",N2685,1)-1)</f>
        <v>film &amp; video</v>
      </c>
      <c r="R2685" t="str">
        <f>RIGHT(N2685,LEN(N2685)-SEARCH("/",N2685,1))</f>
        <v>science fiction</v>
      </c>
      <c r="S2685" s="14">
        <f>INT((((J2685/60)/60)/24)+DATE(1970,1,1))</f>
        <v>42187</v>
      </c>
      <c r="T2685" s="14">
        <f>INT((((I2685/60)/60)/24)+DATE(1970,1,1))</f>
        <v>42197</v>
      </c>
    </row>
    <row r="2686" spans="1:20" ht="75" x14ac:dyDescent="0.25">
      <c r="A2686">
        <v>3788</v>
      </c>
      <c r="B2686" s="3" t="s">
        <v>3785</v>
      </c>
      <c r="C2686" s="3" t="s">
        <v>7898</v>
      </c>
      <c r="D2686" s="6">
        <v>75000</v>
      </c>
      <c r="E2686" s="6">
        <v>500</v>
      </c>
      <c r="F2686" t="s">
        <v>8221</v>
      </c>
      <c r="G2686" t="s">
        <v>8224</v>
      </c>
      <c r="H2686" t="s">
        <v>8246</v>
      </c>
      <c r="I2686">
        <v>1450887480</v>
      </c>
      <c r="J2686">
        <v>1448469719</v>
      </c>
      <c r="K2686" t="b">
        <v>0</v>
      </c>
      <c r="L2686">
        <v>1</v>
      </c>
      <c r="M2686" t="b">
        <v>0</v>
      </c>
      <c r="N2686" t="s">
        <v>8305</v>
      </c>
      <c r="O2686" s="9">
        <f>+E2686/D2686*100</f>
        <v>0.66666666666666674</v>
      </c>
      <c r="P2686" s="11">
        <f>AVERAGE(E2686/L2686)</f>
        <v>500</v>
      </c>
      <c r="Q2686" t="str">
        <f>LEFT(N2686,SEARCH("/",N2686,1)-1)</f>
        <v>theater</v>
      </c>
      <c r="R2686" t="str">
        <f>RIGHT(N2686,LEN(N2686)-SEARCH("/",N2686,1))</f>
        <v>musical</v>
      </c>
      <c r="S2686" s="14">
        <f>INT((((J2686/60)/60)/24)+DATE(1970,1,1))</f>
        <v>42333</v>
      </c>
      <c r="T2686" s="14">
        <f>INT((((I2686/60)/60)/24)+DATE(1970,1,1))</f>
        <v>42361</v>
      </c>
    </row>
    <row r="2687" spans="1:20" ht="45" x14ac:dyDescent="0.25">
      <c r="A2687">
        <v>2892</v>
      </c>
      <c r="B2687" s="3" t="s">
        <v>2892</v>
      </c>
      <c r="C2687" s="3" t="s">
        <v>7002</v>
      </c>
      <c r="D2687" s="6">
        <v>5500</v>
      </c>
      <c r="E2687" s="6">
        <v>500</v>
      </c>
      <c r="F2687" t="s">
        <v>8221</v>
      </c>
      <c r="G2687" t="s">
        <v>8224</v>
      </c>
      <c r="H2687" t="s">
        <v>8246</v>
      </c>
      <c r="I2687">
        <v>1409000400</v>
      </c>
      <c r="J2687">
        <v>1408381704</v>
      </c>
      <c r="K2687" t="b">
        <v>0</v>
      </c>
      <c r="L2687">
        <v>17</v>
      </c>
      <c r="M2687" t="b">
        <v>0</v>
      </c>
      <c r="N2687" t="s">
        <v>8271</v>
      </c>
      <c r="O2687" s="9">
        <f>+E2687/D2687*100</f>
        <v>9.0909090909090917</v>
      </c>
      <c r="P2687" s="11">
        <f>AVERAGE(E2687/L2687)</f>
        <v>29.411764705882351</v>
      </c>
      <c r="Q2687" t="str">
        <f>LEFT(N2687,SEARCH("/",N2687,1)-1)</f>
        <v>theater</v>
      </c>
      <c r="R2687" t="str">
        <f>RIGHT(N2687,LEN(N2687)-SEARCH("/",N2687,1))</f>
        <v>plays</v>
      </c>
      <c r="S2687" s="14">
        <f>INT((((J2687/60)/60)/24)+DATE(1970,1,1))</f>
        <v>41869</v>
      </c>
      <c r="T2687" s="14">
        <f>INT((((I2687/60)/60)/24)+DATE(1970,1,1))</f>
        <v>41876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9">
        <f>+E2688/D2688*100</f>
        <v>16.566666666666666</v>
      </c>
      <c r="P2688" s="11">
        <f>AVERAGE(E2688/L2688)</f>
        <v>29.235294117647058</v>
      </c>
      <c r="Q2688" t="str">
        <f>LEFT(N2688,SEARCH("/",N2688,1)-1)</f>
        <v>theater</v>
      </c>
      <c r="R2688" t="str">
        <f>RIGHT(N2688,LEN(N2688)-SEARCH("/",N2688,1))</f>
        <v>plays</v>
      </c>
      <c r="S2688" s="14">
        <f>INT((((J2688/60)/60)/24)+DATE(1970,1,1))</f>
        <v>41950</v>
      </c>
      <c r="T2688" s="14">
        <f>INT((((I2688/60)/60)/24)+DATE(1970,1,1))</f>
        <v>41963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9">
        <f>+E2689/D2689*100</f>
        <v>164</v>
      </c>
      <c r="P2689" s="11">
        <f>AVERAGE(E2689/L2689)</f>
        <v>10.040816326530612</v>
      </c>
      <c r="Q2689" t="str">
        <f>LEFT(N2689,SEARCH("/",N2689,1)-1)</f>
        <v>technology</v>
      </c>
      <c r="R2689" t="str">
        <f>RIGHT(N2689,LEN(N2689)-SEARCH("/",N2689,1))</f>
        <v>space exploration</v>
      </c>
      <c r="S2689" s="14">
        <f>INT((((J2689/60)/60)/24)+DATE(1970,1,1))</f>
        <v>42024</v>
      </c>
      <c r="T2689" s="14">
        <f>INT((((I2689/60)/60)/24)+DATE(1970,1,1))</f>
        <v>42054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9">
        <f>+E2690/D2690*100</f>
        <v>2.4500000000000002</v>
      </c>
      <c r="P2690" s="11">
        <f>AVERAGE(E2690/L2690)</f>
        <v>163.33333333333334</v>
      </c>
      <c r="Q2690" t="str">
        <f>LEFT(N2690,SEARCH("/",N2690,1)-1)</f>
        <v>theater</v>
      </c>
      <c r="R2690" t="str">
        <f>RIGHT(N2690,LEN(N2690)-SEARCH("/",N2690,1))</f>
        <v>plays</v>
      </c>
      <c r="S2690" s="14">
        <f>INT((((J2690/60)/60)/24)+DATE(1970,1,1))</f>
        <v>42523</v>
      </c>
      <c r="T2690" s="14">
        <f>INT((((I2690/60)/60)/24)+DATE(1970,1,1))</f>
        <v>42553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9">
        <f>+E2691/D2691*100</f>
        <v>9.76</v>
      </c>
      <c r="P2691" s="11">
        <f>AVERAGE(E2691/L2691)</f>
        <v>37.53846153846154</v>
      </c>
      <c r="Q2691" t="str">
        <f>LEFT(N2691,SEARCH("/",N2691,1)-1)</f>
        <v>theater</v>
      </c>
      <c r="R2691" t="str">
        <f>RIGHT(N2691,LEN(N2691)-SEARCH("/",N2691,1))</f>
        <v>plays</v>
      </c>
      <c r="S2691" s="14">
        <f>INT((((J2691/60)/60)/24)+DATE(1970,1,1))</f>
        <v>42467</v>
      </c>
      <c r="T2691" s="14">
        <f>INT((((I2691/60)/60)/24)+DATE(1970,1,1))</f>
        <v>42496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9">
        <f>+E2692/D2692*100</f>
        <v>9.74</v>
      </c>
      <c r="P2692" s="11">
        <f>AVERAGE(E2692/L2692)</f>
        <v>54.111111111111114</v>
      </c>
      <c r="Q2692" t="str">
        <f>LEFT(N2692,SEARCH("/",N2692,1)-1)</f>
        <v>music</v>
      </c>
      <c r="R2692" t="str">
        <f>RIGHT(N2692,LEN(N2692)-SEARCH("/",N2692,1))</f>
        <v>faith</v>
      </c>
      <c r="S2692" s="14">
        <f>INT((((J2692/60)/60)/24)+DATE(1970,1,1))</f>
        <v>42427</v>
      </c>
      <c r="T2692" s="14">
        <f>INT((((I2692/60)/60)/24)+DATE(1970,1,1))</f>
        <v>42457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9">
        <f>+E2693/D2693*100</f>
        <v>2.4299999999999997</v>
      </c>
      <c r="P2693" s="11">
        <f>AVERAGE(E2693/L2693)</f>
        <v>60.75</v>
      </c>
      <c r="Q2693" t="str">
        <f>LEFT(N2693,SEARCH("/",N2693,1)-1)</f>
        <v>technology</v>
      </c>
      <c r="R2693" t="str">
        <f>RIGHT(N2693,LEN(N2693)-SEARCH("/",N2693,1))</f>
        <v>wearables</v>
      </c>
      <c r="S2693" s="14">
        <f>INT((((J2693/60)/60)/24)+DATE(1970,1,1))</f>
        <v>42704</v>
      </c>
      <c r="T2693" s="14">
        <f>INT((((I2693/60)/60)/24)+DATE(1970,1,1))</f>
        <v>42734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9">
        <f>+E2694/D2694*100</f>
        <v>107.77777777777777</v>
      </c>
      <c r="P2694" s="11">
        <f>AVERAGE(E2694/L2694)</f>
        <v>44.090909090909093</v>
      </c>
      <c r="Q2694" t="str">
        <f>LEFT(N2694,SEARCH("/",N2694,1)-1)</f>
        <v>theater</v>
      </c>
      <c r="R2694" t="str">
        <f>RIGHT(N2694,LEN(N2694)-SEARCH("/",N2694,1))</f>
        <v>plays</v>
      </c>
      <c r="S2694" s="14">
        <f>INT((((J2694/60)/60)/24)+DATE(1970,1,1))</f>
        <v>42746</v>
      </c>
      <c r="T2694" s="14">
        <f>INT((((I2694/60)/60)/24)+DATE(1970,1,1))</f>
        <v>42784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9">
        <f>+E2695/D2695*100</f>
        <v>137.57142857142856</v>
      </c>
      <c r="P2695" s="11">
        <f>AVERAGE(E2695/L2695)</f>
        <v>28.323529411764707</v>
      </c>
      <c r="Q2695" t="str">
        <f>LEFT(N2695,SEARCH("/",N2695,1)-1)</f>
        <v>theater</v>
      </c>
      <c r="R2695" t="str">
        <f>RIGHT(N2695,LEN(N2695)-SEARCH("/",N2695,1))</f>
        <v>plays</v>
      </c>
      <c r="S2695" s="14">
        <f>INT((((J2695/60)/60)/24)+DATE(1970,1,1))</f>
        <v>42410</v>
      </c>
      <c r="T2695" s="14">
        <f>INT((((I2695/60)/60)/24)+DATE(1970,1,1))</f>
        <v>42430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t="s">
        <v>8221</v>
      </c>
      <c r="G2696" t="s">
        <v>8229</v>
      </c>
      <c r="H2696" t="s">
        <v>8251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8273</v>
      </c>
      <c r="O2696" s="9">
        <f>+E2696/D2696*100</f>
        <v>0.87454545454545463</v>
      </c>
      <c r="P2696" s="11">
        <f>AVERAGE(E2696/L2696)</f>
        <v>120.25</v>
      </c>
      <c r="Q2696" t="str">
        <f>LEFT(N2696,SEARCH("/",N2696,1)-1)</f>
        <v>technology</v>
      </c>
      <c r="R2696" t="str">
        <f>RIGHT(N2696,LEN(N2696)-SEARCH("/",N2696,1))</f>
        <v>wearables</v>
      </c>
      <c r="S2696" s="14">
        <f>INT((((J2696/60)/60)/24)+DATE(1970,1,1))</f>
        <v>42726</v>
      </c>
      <c r="T2696" s="14">
        <f>INT((((I2696/60)/60)/24)+DATE(1970,1,1))</f>
        <v>42786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8305</v>
      </c>
      <c r="O2697" s="9">
        <f>+E2697/D2697*100</f>
        <v>4.8099999999999996</v>
      </c>
      <c r="P2697" s="11">
        <f>AVERAGE(E2697/L2697)</f>
        <v>60.125</v>
      </c>
      <c r="Q2697" t="str">
        <f>LEFT(N2697,SEARCH("/",N2697,1)-1)</f>
        <v>theater</v>
      </c>
      <c r="R2697" t="str">
        <f>RIGHT(N2697,LEN(N2697)-SEARCH("/",N2697,1))</f>
        <v>musical</v>
      </c>
      <c r="S2697" s="14">
        <f>INT((((J2697/60)/60)/24)+DATE(1970,1,1))</f>
        <v>42140</v>
      </c>
      <c r="T2697" s="14">
        <f>INT((((I2697/60)/60)/24)+DATE(1970,1,1))</f>
        <v>42171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9">
        <f>+E2698/D2698*100</f>
        <v>64</v>
      </c>
      <c r="P2698" s="11">
        <f>AVERAGE(E2698/L2698)</f>
        <v>40</v>
      </c>
      <c r="Q2698" t="str">
        <f>LEFT(N2698,SEARCH("/",N2698,1)-1)</f>
        <v>film &amp; video</v>
      </c>
      <c r="R2698" t="str">
        <f>RIGHT(N2698,LEN(N2698)-SEARCH("/",N2698,1))</f>
        <v>animation</v>
      </c>
      <c r="S2698" s="14">
        <f>INT((((J2698/60)/60)/24)+DATE(1970,1,1))</f>
        <v>42107</v>
      </c>
      <c r="T2698" s="14">
        <f>INT((((I2698/60)/60)/24)+DATE(1970,1,1))</f>
        <v>42137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9">
        <f>+E2699/D2699*100</f>
        <v>12</v>
      </c>
      <c r="P2699" s="11">
        <f>AVERAGE(E2699/L2699)</f>
        <v>60</v>
      </c>
      <c r="Q2699" t="str">
        <f>LEFT(N2699,SEARCH("/",N2699,1)-1)</f>
        <v>technology</v>
      </c>
      <c r="R2699" t="str">
        <f>RIGHT(N2699,LEN(N2699)-SEARCH("/",N2699,1))</f>
        <v>wearables</v>
      </c>
      <c r="S2699" s="14">
        <f>INT((((J2699/60)/60)/24)+DATE(1970,1,1))</f>
        <v>42411</v>
      </c>
      <c r="T2699" s="14">
        <f>INT((((I2699/60)/60)/24)+DATE(1970,1,1))</f>
        <v>42441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9">
        <f>+E2700/D2700*100</f>
        <v>9.56</v>
      </c>
      <c r="P2700" s="11">
        <f>AVERAGE(E2700/L2700)</f>
        <v>21.727272727272727</v>
      </c>
      <c r="Q2700" t="str">
        <f>LEFT(N2700,SEARCH("/",N2700,1)-1)</f>
        <v>games</v>
      </c>
      <c r="R2700" t="str">
        <f>RIGHT(N2700,LEN(N2700)-SEARCH("/",N2700,1))</f>
        <v>video games</v>
      </c>
      <c r="S2700" s="14">
        <f>INT((((J2700/60)/60)/24)+DATE(1970,1,1))</f>
        <v>41156</v>
      </c>
      <c r="T2700" s="14">
        <f>INT((((I2700/60)/60)/24)+DATE(1970,1,1))</f>
        <v>41186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9">
        <f>+E2701/D2701*100</f>
        <v>11.57920670115792</v>
      </c>
      <c r="P2701" s="11">
        <f>AVERAGE(E2701/L2701)</f>
        <v>78.333333333333329</v>
      </c>
      <c r="Q2701" t="str">
        <f>LEFT(N2701,SEARCH("/",N2701,1)-1)</f>
        <v>theater</v>
      </c>
      <c r="R2701" t="str">
        <f>RIGHT(N2701,LEN(N2701)-SEARCH("/",N2701,1))</f>
        <v>spaces</v>
      </c>
      <c r="S2701" s="14">
        <f>INT((((J2701/60)/60)/24)+DATE(1970,1,1))</f>
        <v>42100</v>
      </c>
      <c r="T2701" s="14">
        <f>INT((((I2701/60)/60)/24)+DATE(1970,1,1))</f>
        <v>42129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9">
        <f>+E2702/D2702*100</f>
        <v>148.88888888888889</v>
      </c>
      <c r="P2702" s="11">
        <f>AVERAGE(E2702/L2702)</f>
        <v>15.129032258064516</v>
      </c>
      <c r="Q2702" t="str">
        <f>LEFT(N2702,SEARCH("/",N2702,1)-1)</f>
        <v>theater</v>
      </c>
      <c r="R2702" t="str">
        <f>RIGHT(N2702,LEN(N2702)-SEARCH("/",N2702,1))</f>
        <v>plays</v>
      </c>
      <c r="S2702" s="14">
        <f>INT((((J2702/60)/60)/24)+DATE(1970,1,1))</f>
        <v>42433</v>
      </c>
      <c r="T2702" s="14">
        <f>INT((((I2702/60)/60)/24)+DATE(1970,1,1))</f>
        <v>42442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8273</v>
      </c>
      <c r="O2703" s="9">
        <f>+E2703/D2703*100</f>
        <v>0.46699999999999997</v>
      </c>
      <c r="P2703" s="11">
        <f>AVERAGE(E2703/L2703)</f>
        <v>116.75</v>
      </c>
      <c r="Q2703" t="str">
        <f>LEFT(N2703,SEARCH("/",N2703,1)-1)</f>
        <v>technology</v>
      </c>
      <c r="R2703" t="str">
        <f>RIGHT(N2703,LEN(N2703)-SEARCH("/",N2703,1))</f>
        <v>wearables</v>
      </c>
      <c r="S2703" s="14">
        <f>INT((((J2703/60)/60)/24)+DATE(1970,1,1))</f>
        <v>42437</v>
      </c>
      <c r="T2703" s="14">
        <f>INT((((I2703/60)/60)/24)+DATE(1970,1,1))</f>
        <v>42497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8271</v>
      </c>
      <c r="O2704" s="9">
        <f>+E2704/D2704*100</f>
        <v>4.67</v>
      </c>
      <c r="P2704" s="11">
        <f>AVERAGE(E2704/L2704)</f>
        <v>35.92307692307692</v>
      </c>
      <c r="Q2704" t="str">
        <f>LEFT(N2704,SEARCH("/",N2704,1)-1)</f>
        <v>theater</v>
      </c>
      <c r="R2704" t="str">
        <f>RIGHT(N2704,LEN(N2704)-SEARCH("/",N2704,1))</f>
        <v>plays</v>
      </c>
      <c r="S2704" s="14">
        <f>INT((((J2704/60)/60)/24)+DATE(1970,1,1))</f>
        <v>41974</v>
      </c>
      <c r="T2704" s="14">
        <f>INT((((I2704/60)/60)/24)+DATE(1970,1,1))</f>
        <v>41994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9">
        <f>+E2705/D2705*100</f>
        <v>115.75</v>
      </c>
      <c r="P2705" s="11">
        <f>AVERAGE(E2705/L2705)</f>
        <v>35.615384615384613</v>
      </c>
      <c r="Q2705" t="str">
        <f>LEFT(N2705,SEARCH("/",N2705,1)-1)</f>
        <v>music</v>
      </c>
      <c r="R2705" t="str">
        <f>RIGHT(N2705,LEN(N2705)-SEARCH("/",N2705,1))</f>
        <v>rock</v>
      </c>
      <c r="S2705" s="14">
        <f>INT((((J2705/60)/60)/24)+DATE(1970,1,1))</f>
        <v>42240</v>
      </c>
      <c r="T2705" s="14">
        <f>INT((((I2705/60)/60)/24)+DATE(1970,1,1))</f>
        <v>42270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9">
        <f>+E2706/D2706*100</f>
        <v>1.2513513513513512</v>
      </c>
      <c r="P2706" s="11">
        <f>AVERAGE(E2706/L2706)</f>
        <v>57.875</v>
      </c>
      <c r="Q2706" t="str">
        <f>LEFT(N2706,SEARCH("/",N2706,1)-1)</f>
        <v>technology</v>
      </c>
      <c r="R2706" t="str">
        <f>RIGHT(N2706,LEN(N2706)-SEARCH("/",N2706,1))</f>
        <v>web</v>
      </c>
      <c r="S2706" s="14">
        <f>INT((((J2706/60)/60)/24)+DATE(1970,1,1))</f>
        <v>41989</v>
      </c>
      <c r="T2706" s="14">
        <f>INT((((I2706/60)/60)/24)+DATE(1970,1,1))</f>
        <v>42019</v>
      </c>
    </row>
    <row r="2707" spans="1:20" ht="60" x14ac:dyDescent="0.25">
      <c r="A2707">
        <v>95</v>
      </c>
      <c r="B2707" s="3" t="s">
        <v>97</v>
      </c>
      <c r="C2707" s="3" t="s">
        <v>4206</v>
      </c>
      <c r="D2707" s="6">
        <v>350</v>
      </c>
      <c r="E2707" s="6">
        <v>460</v>
      </c>
      <c r="F2707" t="s">
        <v>8219</v>
      </c>
      <c r="G2707" t="s">
        <v>8224</v>
      </c>
      <c r="H2707" t="s">
        <v>8246</v>
      </c>
      <c r="I2707">
        <v>1330214841</v>
      </c>
      <c r="J2707">
        <v>1327622841</v>
      </c>
      <c r="K2707" t="b">
        <v>0</v>
      </c>
      <c r="L2707">
        <v>21</v>
      </c>
      <c r="M2707" t="b">
        <v>1</v>
      </c>
      <c r="N2707" t="s">
        <v>8266</v>
      </c>
      <c r="O2707" s="9">
        <f>+E2707/D2707*100</f>
        <v>131.42857142857142</v>
      </c>
      <c r="P2707" s="11">
        <f>AVERAGE(E2707/L2707)</f>
        <v>21.904761904761905</v>
      </c>
      <c r="Q2707" t="str">
        <f>LEFT(N2707,SEARCH("/",N2707,1)-1)</f>
        <v>film &amp; video</v>
      </c>
      <c r="R2707" t="str">
        <f>RIGHT(N2707,LEN(N2707)-SEARCH("/",N2707,1))</f>
        <v>shorts</v>
      </c>
      <c r="S2707" s="14">
        <f>INT((((J2707/60)/60)/24)+DATE(1970,1,1))</f>
        <v>40935</v>
      </c>
      <c r="T2707" s="14">
        <f>INT((((I2707/60)/60)/24)+DATE(1970,1,1))</f>
        <v>40965</v>
      </c>
    </row>
    <row r="2708" spans="1:20" ht="60" x14ac:dyDescent="0.25">
      <c r="A2708">
        <v>76</v>
      </c>
      <c r="B2708" s="3" t="s">
        <v>78</v>
      </c>
      <c r="C2708" s="3" t="s">
        <v>4187</v>
      </c>
      <c r="D2708" s="6">
        <v>300</v>
      </c>
      <c r="E2708" s="6">
        <v>460</v>
      </c>
      <c r="F2708" t="s">
        <v>8219</v>
      </c>
      <c r="G2708" t="s">
        <v>8224</v>
      </c>
      <c r="H2708" t="s">
        <v>8246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8266</v>
      </c>
      <c r="O2708" s="9">
        <f>+E2708/D2708*100</f>
        <v>153.33333333333334</v>
      </c>
      <c r="P2708" s="11">
        <f>AVERAGE(E2708/L2708)</f>
        <v>30.666666666666668</v>
      </c>
      <c r="Q2708" t="str">
        <f>LEFT(N2708,SEARCH("/",N2708,1)-1)</f>
        <v>film &amp; video</v>
      </c>
      <c r="R2708" t="str">
        <f>RIGHT(N2708,LEN(N2708)-SEARCH("/",N2708,1))</f>
        <v>shorts</v>
      </c>
      <c r="S2708" s="14">
        <f>INT((((J2708/60)/60)/24)+DATE(1970,1,1))</f>
        <v>40844</v>
      </c>
      <c r="T2708" s="14">
        <f>INT((((I2708/60)/60)/24)+DATE(1970,1,1))</f>
        <v>40904</v>
      </c>
    </row>
    <row r="2709" spans="1:20" ht="60" x14ac:dyDescent="0.25">
      <c r="A2709">
        <v>3605</v>
      </c>
      <c r="B2709" s="3" t="s">
        <v>3604</v>
      </c>
      <c r="C2709" s="3" t="s">
        <v>7715</v>
      </c>
      <c r="D2709" s="6">
        <v>250</v>
      </c>
      <c r="E2709" s="6">
        <v>460</v>
      </c>
      <c r="F2709" t="s">
        <v>8219</v>
      </c>
      <c r="G2709" t="s">
        <v>8225</v>
      </c>
      <c r="H2709" t="s">
        <v>8247</v>
      </c>
      <c r="I2709">
        <v>1455390126</v>
      </c>
      <c r="J2709">
        <v>1452798126</v>
      </c>
      <c r="K2709" t="b">
        <v>0</v>
      </c>
      <c r="L2709">
        <v>15</v>
      </c>
      <c r="M2709" t="b">
        <v>1</v>
      </c>
      <c r="N2709" t="s">
        <v>8271</v>
      </c>
      <c r="O2709" s="9">
        <f>+E2709/D2709*100</f>
        <v>184</v>
      </c>
      <c r="P2709" s="11">
        <f>AVERAGE(E2709/L2709)</f>
        <v>30.666666666666668</v>
      </c>
      <c r="Q2709" t="str">
        <f>LEFT(N2709,SEARCH("/",N2709,1)-1)</f>
        <v>theater</v>
      </c>
      <c r="R2709" t="str">
        <f>RIGHT(N2709,LEN(N2709)-SEARCH("/",N2709,1))</f>
        <v>plays</v>
      </c>
      <c r="S2709" s="14">
        <f>INT((((J2709/60)/60)/24)+DATE(1970,1,1))</f>
        <v>42383</v>
      </c>
      <c r="T2709" s="14">
        <f>INT((((I2709/60)/60)/24)+DATE(1970,1,1))</f>
        <v>42413</v>
      </c>
    </row>
    <row r="2710" spans="1:20" ht="45" x14ac:dyDescent="0.25">
      <c r="A2710">
        <v>2409</v>
      </c>
      <c r="B2710" s="3" t="s">
        <v>2410</v>
      </c>
      <c r="C2710" s="3" t="s">
        <v>6519</v>
      </c>
      <c r="D2710" s="6">
        <v>25000</v>
      </c>
      <c r="E2710" s="6">
        <v>460</v>
      </c>
      <c r="F2710" t="s">
        <v>8221</v>
      </c>
      <c r="G2710" t="s">
        <v>8224</v>
      </c>
      <c r="H2710" t="s">
        <v>8246</v>
      </c>
      <c r="I2710">
        <v>1439931675</v>
      </c>
      <c r="J2710">
        <v>1437339675</v>
      </c>
      <c r="K2710" t="b">
        <v>0</v>
      </c>
      <c r="L2710">
        <v>6</v>
      </c>
      <c r="M2710" t="b">
        <v>0</v>
      </c>
      <c r="N2710" t="s">
        <v>8284</v>
      </c>
      <c r="O2710" s="9">
        <f>+E2710/D2710*100</f>
        <v>1.8399999999999999</v>
      </c>
      <c r="P2710" s="11">
        <f>AVERAGE(E2710/L2710)</f>
        <v>76.666666666666671</v>
      </c>
      <c r="Q2710" t="str">
        <f>LEFT(N2710,SEARCH("/",N2710,1)-1)</f>
        <v>food</v>
      </c>
      <c r="R2710" t="str">
        <f>RIGHT(N2710,LEN(N2710)-SEARCH("/",N2710,1))</f>
        <v>food trucks</v>
      </c>
      <c r="S2710" s="14">
        <f>INT((((J2710/60)/60)/24)+DATE(1970,1,1))</f>
        <v>42204</v>
      </c>
      <c r="T2710" s="14">
        <f>INT((((I2710/60)/60)/24)+DATE(1970,1,1))</f>
        <v>42234</v>
      </c>
    </row>
    <row r="2711" spans="1:20" ht="60" x14ac:dyDescent="0.25">
      <c r="A2711">
        <v>2414</v>
      </c>
      <c r="B2711" s="3" t="s">
        <v>2415</v>
      </c>
      <c r="C2711" s="3" t="s">
        <v>6524</v>
      </c>
      <c r="D2711" s="6">
        <v>15000</v>
      </c>
      <c r="E2711" s="6">
        <v>460</v>
      </c>
      <c r="F2711" t="s">
        <v>8221</v>
      </c>
      <c r="G2711" t="s">
        <v>8224</v>
      </c>
      <c r="H2711" t="s">
        <v>8246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8284</v>
      </c>
      <c r="O2711" s="9">
        <f>+E2711/D2711*100</f>
        <v>3.0666666666666664</v>
      </c>
      <c r="P2711" s="11">
        <f>AVERAGE(E2711/L2711)</f>
        <v>35.384615384615387</v>
      </c>
      <c r="Q2711" t="str">
        <f>LEFT(N2711,SEARCH("/",N2711,1)-1)</f>
        <v>food</v>
      </c>
      <c r="R2711" t="str">
        <f>RIGHT(N2711,LEN(N2711)-SEARCH("/",N2711,1))</f>
        <v>food trucks</v>
      </c>
      <c r="S2711" s="14">
        <f>INT((((J2711/60)/60)/24)+DATE(1970,1,1))</f>
        <v>42198</v>
      </c>
      <c r="T2711" s="14">
        <f>INT((((I2711/60)/60)/24)+DATE(1970,1,1))</f>
        <v>42238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t="s">
        <v>8221</v>
      </c>
      <c r="G2712" t="s">
        <v>8224</v>
      </c>
      <c r="H2712" t="s">
        <v>8246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8271</v>
      </c>
      <c r="O2712" s="9">
        <f>+E2712/D2712*100</f>
        <v>8.2142857142857135</v>
      </c>
      <c r="P2712" s="11">
        <f>AVERAGE(E2712/L2712)</f>
        <v>38.333333333333336</v>
      </c>
      <c r="Q2712" t="str">
        <f>LEFT(N2712,SEARCH("/",N2712,1)-1)</f>
        <v>theater</v>
      </c>
      <c r="R2712" t="str">
        <f>RIGHT(N2712,LEN(N2712)-SEARCH("/",N2712,1))</f>
        <v>plays</v>
      </c>
      <c r="S2712" s="14">
        <f>INT((((J2712/60)/60)/24)+DATE(1970,1,1))</f>
        <v>41904</v>
      </c>
      <c r="T2712" s="14">
        <f>INT((((I2712/60)/60)/24)+DATE(1970,1,1))</f>
        <v>41934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9">
        <f>+E2713/D2713*100</f>
        <v>30.333333333333336</v>
      </c>
      <c r="P2713" s="11">
        <f>AVERAGE(E2713/L2713)</f>
        <v>50.555555555555557</v>
      </c>
      <c r="Q2713" t="str">
        <f>LEFT(N2713,SEARCH("/",N2713,1)-1)</f>
        <v>theater</v>
      </c>
      <c r="R2713" t="str">
        <f>RIGHT(N2713,LEN(N2713)-SEARCH("/",N2713,1))</f>
        <v>musical</v>
      </c>
      <c r="S2713" s="14">
        <f>INT((((J2713/60)/60)/24)+DATE(1970,1,1))</f>
        <v>42090</v>
      </c>
      <c r="T2713" s="14">
        <f>INT((((I2713/60)/60)/24)+DATE(1970,1,1))</f>
        <v>42097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8221</v>
      </c>
      <c r="G2714" t="s">
        <v>8224</v>
      </c>
      <c r="H2714" t="s">
        <v>8246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8271</v>
      </c>
      <c r="O2714" s="9">
        <f>+E2714/D2714*100</f>
        <v>2.2650000000000001</v>
      </c>
      <c r="P2714" s="11">
        <f>AVERAGE(E2714/L2714)</f>
        <v>32.357142857142854</v>
      </c>
      <c r="Q2714" t="str">
        <f>LEFT(N2714,SEARCH("/",N2714,1)-1)</f>
        <v>theater</v>
      </c>
      <c r="R2714" t="str">
        <f>RIGHT(N2714,LEN(N2714)-SEARCH("/",N2714,1))</f>
        <v>plays</v>
      </c>
      <c r="S2714" s="14">
        <f>INT((((J2714/60)/60)/24)+DATE(1970,1,1))</f>
        <v>42601</v>
      </c>
      <c r="T2714" s="14">
        <f>INT((((I2714/60)/60)/24)+DATE(1970,1,1))</f>
        <v>42631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t="s">
        <v>8221</v>
      </c>
      <c r="G2715" t="s">
        <v>8225</v>
      </c>
      <c r="H2715" t="s">
        <v>8247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8271</v>
      </c>
      <c r="O2715" s="9">
        <f>+E2715/D2715*100</f>
        <v>37.75</v>
      </c>
      <c r="P2715" s="11">
        <f>AVERAGE(E2715/L2715)</f>
        <v>32.357142857142854</v>
      </c>
      <c r="Q2715" t="str">
        <f>LEFT(N2715,SEARCH("/",N2715,1)-1)</f>
        <v>theater</v>
      </c>
      <c r="R2715" t="str">
        <f>RIGHT(N2715,LEN(N2715)-SEARCH("/",N2715,1))</f>
        <v>plays</v>
      </c>
      <c r="S2715" s="14">
        <f>INT((((J2715/60)/60)/24)+DATE(1970,1,1))</f>
        <v>42775</v>
      </c>
      <c r="T2715" s="14">
        <f>INT((((I2715/60)/60)/24)+DATE(1970,1,1))</f>
        <v>42795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9">
        <f>+E2716/D2716*100</f>
        <v>3.4474868431088401</v>
      </c>
      <c r="P2716" s="11">
        <f>AVERAGE(E2716/L2716)</f>
        <v>30.133333333333333</v>
      </c>
      <c r="Q2716" t="str">
        <f>LEFT(N2716,SEARCH("/",N2716,1)-1)</f>
        <v>theater</v>
      </c>
      <c r="R2716" t="str">
        <f>RIGHT(N2716,LEN(N2716)-SEARCH("/",N2716,1))</f>
        <v>musical</v>
      </c>
      <c r="S2716" s="14">
        <f>INT((((J2716/60)/60)/24)+DATE(1970,1,1))</f>
        <v>42047</v>
      </c>
      <c r="T2716" s="14">
        <f>INT((((I2716/60)/60)/24)+DATE(1970,1,1))</f>
        <v>42077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9">
        <f>+E2717/D2717*100</f>
        <v>3.0066666666666664</v>
      </c>
      <c r="P2717" s="11">
        <f>AVERAGE(E2717/L2717)</f>
        <v>41</v>
      </c>
      <c r="Q2717" t="str">
        <f>LEFT(N2717,SEARCH("/",N2717,1)-1)</f>
        <v>theater</v>
      </c>
      <c r="R2717" t="str">
        <f>RIGHT(N2717,LEN(N2717)-SEARCH("/",N2717,1))</f>
        <v>spaces</v>
      </c>
      <c r="S2717" s="14">
        <f>INT((((J2717/60)/60)/24)+DATE(1970,1,1))</f>
        <v>41829</v>
      </c>
      <c r="T2717" s="14">
        <f>INT((((I2717/60)/60)/24)+DATE(1970,1,1))</f>
        <v>41859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8271</v>
      </c>
      <c r="O2718" s="9">
        <f>+E2718/D2718*100</f>
        <v>112.5</v>
      </c>
      <c r="P2718" s="11">
        <f>AVERAGE(E2718/L2718)</f>
        <v>30</v>
      </c>
      <c r="Q2718" t="str">
        <f>LEFT(N2718,SEARCH("/",N2718,1)-1)</f>
        <v>theater</v>
      </c>
      <c r="R2718" t="str">
        <f>RIGHT(N2718,LEN(N2718)-SEARCH("/",N2718,1))</f>
        <v>plays</v>
      </c>
      <c r="S2718" s="14">
        <f>INT((((J2718/60)/60)/24)+DATE(1970,1,1))</f>
        <v>42064</v>
      </c>
      <c r="T2718" s="14">
        <f>INT((((I2718/60)/60)/24)+DATE(1970,1,1))</f>
        <v>42099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9">
        <f>+E2719/D2719*100</f>
        <v>18</v>
      </c>
      <c r="P2719" s="11">
        <f>AVERAGE(E2719/L2719)</f>
        <v>64.285714285714292</v>
      </c>
      <c r="Q2719" t="str">
        <f>LEFT(N2719,SEARCH("/",N2719,1)-1)</f>
        <v>theater</v>
      </c>
      <c r="R2719" t="str">
        <f>RIGHT(N2719,LEN(N2719)-SEARCH("/",N2719,1))</f>
        <v>plays</v>
      </c>
      <c r="S2719" s="14">
        <f>INT((((J2719/60)/60)/24)+DATE(1970,1,1))</f>
        <v>41795</v>
      </c>
      <c r="T2719" s="14">
        <f>INT((((I2719/60)/60)/24)+DATE(1970,1,1))</f>
        <v>41825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8287</v>
      </c>
      <c r="O2720" s="9">
        <f>+E2720/D2720*100</f>
        <v>7.0634920634920633</v>
      </c>
      <c r="P2720" s="11">
        <f>AVERAGE(E2720/L2720)</f>
        <v>44.5</v>
      </c>
      <c r="Q2720" t="str">
        <f>LEFT(N2720,SEARCH("/",N2720,1)-1)</f>
        <v>publishing</v>
      </c>
      <c r="R2720" t="str">
        <f>RIGHT(N2720,LEN(N2720)-SEARCH("/",N2720,1))</f>
        <v>translations</v>
      </c>
      <c r="S2720" s="14">
        <f>INT((((J2720/60)/60)/24)+DATE(1970,1,1))</f>
        <v>42622</v>
      </c>
      <c r="T2720" s="14">
        <f>INT((((I2720/60)/60)/24)+DATE(1970,1,1))</f>
        <v>42652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s="9">
        <f>+E2721/D2721*100</f>
        <v>8.9</v>
      </c>
      <c r="P2721" s="11">
        <f>AVERAGE(E2721/L2721)</f>
        <v>40.454545454545453</v>
      </c>
      <c r="Q2721" t="str">
        <f>LEFT(N2721,SEARCH("/",N2721,1)-1)</f>
        <v>publishing</v>
      </c>
      <c r="R2721" t="str">
        <f>RIGHT(N2721,LEN(N2721)-SEARCH("/",N2721,1))</f>
        <v>fiction</v>
      </c>
      <c r="S2721" s="14">
        <f>INT((((J2721/60)/60)/24)+DATE(1970,1,1))</f>
        <v>42067</v>
      </c>
      <c r="T2721" s="14">
        <f>INT((((I2721/60)/60)/24)+DATE(1970,1,1))</f>
        <v>42097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9">
        <f>+E2722/D2722*100</f>
        <v>110.00000000000001</v>
      </c>
      <c r="P2722" s="11">
        <f>AVERAGE(E2722/L2722)</f>
        <v>24.444444444444443</v>
      </c>
      <c r="Q2722" t="str">
        <f>LEFT(N2722,SEARCH("/",N2722,1)-1)</f>
        <v>theater</v>
      </c>
      <c r="R2722" t="str">
        <f>RIGHT(N2722,LEN(N2722)-SEARCH("/",N2722,1))</f>
        <v>plays</v>
      </c>
      <c r="S2722" s="14">
        <f>INT((((J2722/60)/60)/24)+DATE(1970,1,1))</f>
        <v>42213</v>
      </c>
      <c r="T2722" s="14">
        <f>INT((((I2722/60)/60)/24)+DATE(1970,1,1))</f>
        <v>42238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9">
        <f>+E2723/D2723*100</f>
        <v>17.599999999999998</v>
      </c>
      <c r="P2723" s="11">
        <f>AVERAGE(E2723/L2723)</f>
        <v>44</v>
      </c>
      <c r="Q2723" t="str">
        <f>LEFT(N2723,SEARCH("/",N2723,1)-1)</f>
        <v>theater</v>
      </c>
      <c r="R2723" t="str">
        <f>RIGHT(N2723,LEN(N2723)-SEARCH("/",N2723,1))</f>
        <v>plays</v>
      </c>
      <c r="S2723" s="14">
        <f>INT((((J2723/60)/60)/24)+DATE(1970,1,1))</f>
        <v>41982</v>
      </c>
      <c r="T2723" s="14">
        <f>INT((((I2723/60)/60)/24)+DATE(1970,1,1))</f>
        <v>42012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9">
        <f>+E2724/D2724*100</f>
        <v>21.85</v>
      </c>
      <c r="P2724" s="11">
        <f>AVERAGE(E2724/L2724)</f>
        <v>48.555555555555557</v>
      </c>
      <c r="Q2724" t="str">
        <f>LEFT(N2724,SEARCH("/",N2724,1)-1)</f>
        <v>theater</v>
      </c>
      <c r="R2724" t="str">
        <f>RIGHT(N2724,LEN(N2724)-SEARCH("/",N2724,1))</f>
        <v>plays</v>
      </c>
      <c r="S2724" s="14">
        <f>INT((((J2724/60)/60)/24)+DATE(1970,1,1))</f>
        <v>42245</v>
      </c>
      <c r="T2724" s="14">
        <f>INT((((I2724/60)/60)/24)+DATE(1970,1,1))</f>
        <v>42263</v>
      </c>
    </row>
    <row r="2725" spans="1:20" ht="30" x14ac:dyDescent="0.25">
      <c r="A2725">
        <v>819</v>
      </c>
      <c r="B2725" s="3" t="s">
        <v>820</v>
      </c>
      <c r="C2725" s="3" t="s">
        <v>4929</v>
      </c>
      <c r="D2725" s="6">
        <v>400</v>
      </c>
      <c r="E2725" s="6">
        <v>435</v>
      </c>
      <c r="F2725" t="s">
        <v>8219</v>
      </c>
      <c r="G2725" t="s">
        <v>8224</v>
      </c>
      <c r="H2725" t="s">
        <v>8246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8276</v>
      </c>
      <c r="O2725" s="9">
        <f>+E2725/D2725*100</f>
        <v>108.74999999999999</v>
      </c>
      <c r="P2725" s="11">
        <f>AVERAGE(E2725/L2725)</f>
        <v>31.071428571428573</v>
      </c>
      <c r="Q2725" t="str">
        <f>LEFT(N2725,SEARCH("/",N2725,1)-1)</f>
        <v>music</v>
      </c>
      <c r="R2725" t="str">
        <f>RIGHT(N2725,LEN(N2725)-SEARCH("/",N2725,1))</f>
        <v>rock</v>
      </c>
      <c r="S2725" s="14">
        <f>INT((((J2725/60)/60)/24)+DATE(1970,1,1))</f>
        <v>41619</v>
      </c>
      <c r="T2725" s="14">
        <f>INT((((I2725/60)/60)/24)+DATE(1970,1,1))</f>
        <v>41629</v>
      </c>
    </row>
    <row r="2726" spans="1:20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6">
        <v>435</v>
      </c>
      <c r="F2726" t="s">
        <v>8221</v>
      </c>
      <c r="G2726" t="s">
        <v>8224</v>
      </c>
      <c r="H2726" t="s">
        <v>8246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8268</v>
      </c>
      <c r="O2726" s="9">
        <f>+E2726/D2726*100</f>
        <v>15.535714285714286</v>
      </c>
      <c r="P2726" s="11">
        <f>AVERAGE(E2726/L2726)</f>
        <v>43.5</v>
      </c>
      <c r="Q2726" t="str">
        <f>LEFT(N2726,SEARCH("/",N2726,1)-1)</f>
        <v>film &amp; video</v>
      </c>
      <c r="R2726" t="str">
        <f>RIGHT(N2726,LEN(N2726)-SEARCH("/",N2726,1))</f>
        <v>drama</v>
      </c>
      <c r="S2726" s="14">
        <f>INT((((J2726/60)/60)/24)+DATE(1970,1,1))</f>
        <v>41835</v>
      </c>
      <c r="T2726" s="14">
        <f>INT((((I2726/60)/60)/24)+DATE(1970,1,1))</f>
        <v>41867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s="9">
        <f>+E2727/D2727*100</f>
        <v>4.3499999999999996</v>
      </c>
      <c r="P2727" s="11">
        <f>AVERAGE(E2727/L2727)</f>
        <v>145</v>
      </c>
      <c r="Q2727" t="str">
        <f>LEFT(N2727,SEARCH("/",N2727,1)-1)</f>
        <v>technology</v>
      </c>
      <c r="R2727" t="str">
        <f>RIGHT(N2727,LEN(N2727)-SEARCH("/",N2727,1))</f>
        <v>web</v>
      </c>
      <c r="S2727" s="14">
        <f>INT((((J2727/60)/60)/24)+DATE(1970,1,1))</f>
        <v>42027</v>
      </c>
      <c r="T2727" s="14">
        <f>INT((((I2727/60)/60)/24)+DATE(1970,1,1))</f>
        <v>42057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9">
        <f>+E2728/D2728*100</f>
        <v>1.7319999999999998</v>
      </c>
      <c r="P2728" s="11">
        <f>AVERAGE(E2728/L2728)</f>
        <v>108.25</v>
      </c>
      <c r="Q2728" t="str">
        <f>LEFT(N2728,SEARCH("/",N2728,1)-1)</f>
        <v>technology</v>
      </c>
      <c r="R2728" t="str">
        <f>RIGHT(N2728,LEN(N2728)-SEARCH("/",N2728,1))</f>
        <v>gadgets</v>
      </c>
      <c r="S2728" s="14">
        <f>INT((((J2728/60)/60)/24)+DATE(1970,1,1))</f>
        <v>42703</v>
      </c>
      <c r="T2728" s="14">
        <f>INT((((I2728/60)/60)/24)+DATE(1970,1,1))</f>
        <v>42733</v>
      </c>
    </row>
    <row r="2729" spans="1:20" ht="60" x14ac:dyDescent="0.25">
      <c r="A2729">
        <v>2448</v>
      </c>
      <c r="B2729" s="3" t="s">
        <v>2449</v>
      </c>
      <c r="C2729" s="3" t="s">
        <v>6558</v>
      </c>
      <c r="D2729" s="6">
        <v>400</v>
      </c>
      <c r="E2729" s="6">
        <v>430</v>
      </c>
      <c r="F2729" t="s">
        <v>8219</v>
      </c>
      <c r="G2729" t="s">
        <v>8224</v>
      </c>
      <c r="H2729" t="s">
        <v>8246</v>
      </c>
      <c r="I2729">
        <v>1472621760</v>
      </c>
      <c r="J2729">
        <v>1472110513</v>
      </c>
      <c r="K2729" t="b">
        <v>0</v>
      </c>
      <c r="L2729">
        <v>9</v>
      </c>
      <c r="M2729" t="b">
        <v>1</v>
      </c>
      <c r="N2729" t="s">
        <v>8298</v>
      </c>
      <c r="O2729" s="9">
        <f>+E2729/D2729*100</f>
        <v>107.5</v>
      </c>
      <c r="P2729" s="11">
        <f>AVERAGE(E2729/L2729)</f>
        <v>47.777777777777779</v>
      </c>
      <c r="Q2729" t="str">
        <f>LEFT(N2729,SEARCH("/",N2729,1)-1)</f>
        <v>food</v>
      </c>
      <c r="R2729" t="str">
        <f>RIGHT(N2729,LEN(N2729)-SEARCH("/",N2729,1))</f>
        <v>small batch</v>
      </c>
      <c r="S2729" s="14">
        <f>INT((((J2729/60)/60)/24)+DATE(1970,1,1))</f>
        <v>42607</v>
      </c>
      <c r="T2729" s="14">
        <f>INT((((I2729/60)/60)/24)+DATE(1970,1,1))</f>
        <v>42613</v>
      </c>
    </row>
    <row r="2730" spans="1:20" ht="60" x14ac:dyDescent="0.25">
      <c r="A2730">
        <v>3693</v>
      </c>
      <c r="B2730" s="3" t="s">
        <v>3690</v>
      </c>
      <c r="C2730" s="3" t="s">
        <v>7803</v>
      </c>
      <c r="D2730" s="6">
        <v>333</v>
      </c>
      <c r="E2730" s="6">
        <v>430</v>
      </c>
      <c r="F2730" t="s">
        <v>8219</v>
      </c>
      <c r="G2730" t="s">
        <v>8225</v>
      </c>
      <c r="H2730" t="s">
        <v>8247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8271</v>
      </c>
      <c r="O2730" s="9">
        <f>+E2730/D2730*100</f>
        <v>129.12912912912913</v>
      </c>
      <c r="P2730" s="11">
        <f>AVERAGE(E2730/L2730)</f>
        <v>30.714285714285715</v>
      </c>
      <c r="Q2730" t="str">
        <f>LEFT(N2730,SEARCH("/",N2730,1)-1)</f>
        <v>theater</v>
      </c>
      <c r="R2730" t="str">
        <f>RIGHT(N2730,LEN(N2730)-SEARCH("/",N2730,1))</f>
        <v>plays</v>
      </c>
      <c r="S2730" s="14">
        <f>INT((((J2730/60)/60)/24)+DATE(1970,1,1))</f>
        <v>42309</v>
      </c>
      <c r="T2730" s="14">
        <f>INT((((I2730/60)/60)/24)+DATE(1970,1,1))</f>
        <v>42338</v>
      </c>
    </row>
    <row r="2731" spans="1:20" ht="45" x14ac:dyDescent="0.25">
      <c r="A2731">
        <v>3820</v>
      </c>
      <c r="B2731" s="3" t="s">
        <v>3817</v>
      </c>
      <c r="C2731" s="3" t="s">
        <v>7929</v>
      </c>
      <c r="D2731" s="6">
        <v>300</v>
      </c>
      <c r="E2731" s="6">
        <v>430</v>
      </c>
      <c r="F2731" t="s">
        <v>8219</v>
      </c>
      <c r="G2731" t="s">
        <v>8225</v>
      </c>
      <c r="H2731" t="s">
        <v>8247</v>
      </c>
      <c r="I2731">
        <v>1436110717</v>
      </c>
      <c r="J2731">
        <v>1433518717</v>
      </c>
      <c r="K2731" t="b">
        <v>0</v>
      </c>
      <c r="L2731">
        <v>20</v>
      </c>
      <c r="M2731" t="b">
        <v>1</v>
      </c>
      <c r="N2731" t="s">
        <v>8271</v>
      </c>
      <c r="O2731" s="9">
        <f>+E2731/D2731*100</f>
        <v>143.33333333333334</v>
      </c>
      <c r="P2731" s="11">
        <f>AVERAGE(E2731/L2731)</f>
        <v>21.5</v>
      </c>
      <c r="Q2731" t="str">
        <f>LEFT(N2731,SEARCH("/",N2731,1)-1)</f>
        <v>theater</v>
      </c>
      <c r="R2731" t="str">
        <f>RIGHT(N2731,LEN(N2731)-SEARCH("/",N2731,1))</f>
        <v>plays</v>
      </c>
      <c r="S2731" s="14">
        <f>INT((((J2731/60)/60)/24)+DATE(1970,1,1))</f>
        <v>42160</v>
      </c>
      <c r="T2731" s="14">
        <f>INT((((I2731/60)/60)/24)+DATE(1970,1,1))</f>
        <v>42190</v>
      </c>
    </row>
    <row r="2732" spans="1:20" ht="60" x14ac:dyDescent="0.25">
      <c r="A2732">
        <v>422</v>
      </c>
      <c r="B2732" s="3" t="s">
        <v>423</v>
      </c>
      <c r="C2732" s="3" t="s">
        <v>4532</v>
      </c>
      <c r="D2732" s="6">
        <v>40000</v>
      </c>
      <c r="E2732" s="6">
        <v>430</v>
      </c>
      <c r="F2732" t="s">
        <v>8221</v>
      </c>
      <c r="G2732" t="s">
        <v>8224</v>
      </c>
      <c r="H2732" t="s">
        <v>8246</v>
      </c>
      <c r="I2732">
        <v>1410416097</v>
      </c>
      <c r="J2732">
        <v>1407824097</v>
      </c>
      <c r="K2732" t="b">
        <v>0</v>
      </c>
      <c r="L2732">
        <v>12</v>
      </c>
      <c r="M2732" t="b">
        <v>0</v>
      </c>
      <c r="N2732" t="s">
        <v>8270</v>
      </c>
      <c r="O2732" s="9">
        <f>+E2732/D2732*100</f>
        <v>1.075</v>
      </c>
      <c r="P2732" s="11">
        <f>AVERAGE(E2732/L2732)</f>
        <v>35.833333333333336</v>
      </c>
      <c r="Q2732" t="str">
        <f>LEFT(N2732,SEARCH("/",N2732,1)-1)</f>
        <v>film &amp; video</v>
      </c>
      <c r="R2732" t="str">
        <f>RIGHT(N2732,LEN(N2732)-SEARCH("/",N2732,1))</f>
        <v>animation</v>
      </c>
      <c r="S2732" s="14">
        <f>INT((((J2732/60)/60)/24)+DATE(1970,1,1))</f>
        <v>41863</v>
      </c>
      <c r="T2732" s="14">
        <f>INT((((I2732/60)/60)/24)+DATE(1970,1,1))</f>
        <v>41893</v>
      </c>
    </row>
    <row r="2733" spans="1:20" ht="45" x14ac:dyDescent="0.25">
      <c r="A2733">
        <v>4069</v>
      </c>
      <c r="B2733" s="3" t="s">
        <v>4065</v>
      </c>
      <c r="C2733" s="3" t="s">
        <v>8172</v>
      </c>
      <c r="D2733" s="6">
        <v>1250</v>
      </c>
      <c r="E2733" s="6">
        <v>430</v>
      </c>
      <c r="F2733" t="s">
        <v>8221</v>
      </c>
      <c r="G2733" t="s">
        <v>8225</v>
      </c>
      <c r="H2733" t="s">
        <v>8247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8271</v>
      </c>
      <c r="O2733" s="9">
        <f>+E2733/D2733*100</f>
        <v>34.4</v>
      </c>
      <c r="P2733" s="11">
        <f>AVERAGE(E2733/L2733)</f>
        <v>33.07692307692308</v>
      </c>
      <c r="Q2733" t="str">
        <f>LEFT(N2733,SEARCH("/",N2733,1)-1)</f>
        <v>theater</v>
      </c>
      <c r="R2733" t="str">
        <f>RIGHT(N2733,LEN(N2733)-SEARCH("/",N2733,1))</f>
        <v>plays</v>
      </c>
      <c r="S2733" s="14">
        <f>INT((((J2733/60)/60)/24)+DATE(1970,1,1))</f>
        <v>42022</v>
      </c>
      <c r="T2733" s="14">
        <f>INT((((I2733/60)/60)/24)+DATE(1970,1,1))</f>
        <v>42063</v>
      </c>
    </row>
    <row r="2734" spans="1:20" ht="45" x14ac:dyDescent="0.25">
      <c r="A2734">
        <v>3116</v>
      </c>
      <c r="B2734" s="3" t="s">
        <v>3116</v>
      </c>
      <c r="C2734" s="3" t="s">
        <v>7226</v>
      </c>
      <c r="D2734" s="6">
        <v>750</v>
      </c>
      <c r="E2734" s="6">
        <v>430</v>
      </c>
      <c r="F2734" t="s">
        <v>8221</v>
      </c>
      <c r="G2734" t="s">
        <v>8224</v>
      </c>
      <c r="H2734" t="s">
        <v>8246</v>
      </c>
      <c r="I2734">
        <v>1427890925</v>
      </c>
      <c r="J2734">
        <v>1426681325</v>
      </c>
      <c r="K2734" t="b">
        <v>0</v>
      </c>
      <c r="L2734">
        <v>10</v>
      </c>
      <c r="M2734" t="b">
        <v>0</v>
      </c>
      <c r="N2734" t="s">
        <v>8303</v>
      </c>
      <c r="O2734" s="9">
        <f>+E2734/D2734*100</f>
        <v>57.333333333333336</v>
      </c>
      <c r="P2734" s="11">
        <f>AVERAGE(E2734/L2734)</f>
        <v>43</v>
      </c>
      <c r="Q2734" t="str">
        <f>LEFT(N2734,SEARCH("/",N2734,1)-1)</f>
        <v>theater</v>
      </c>
      <c r="R2734" t="str">
        <f>RIGHT(N2734,LEN(N2734)-SEARCH("/",N2734,1))</f>
        <v>spaces</v>
      </c>
      <c r="S2734" s="14">
        <f>INT((((J2734/60)/60)/24)+DATE(1970,1,1))</f>
        <v>42081</v>
      </c>
      <c r="T2734" s="14">
        <f>INT((((I2734/60)/60)/24)+DATE(1970,1,1))</f>
        <v>42095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9">
        <f>+E2735/D2735*100</f>
        <v>28.466666666666669</v>
      </c>
      <c r="P2735" s="11">
        <f>AVERAGE(E2735/L2735)</f>
        <v>61</v>
      </c>
      <c r="Q2735" t="str">
        <f>LEFT(N2735,SEARCH("/",N2735,1)-1)</f>
        <v>theater</v>
      </c>
      <c r="R2735" t="str">
        <f>RIGHT(N2735,LEN(N2735)-SEARCH("/",N2735,1))</f>
        <v>plays</v>
      </c>
      <c r="S2735" s="14">
        <f>INT((((J2735/60)/60)/24)+DATE(1970,1,1))</f>
        <v>42089</v>
      </c>
      <c r="T2735" s="14">
        <f>INT((((I2735/60)/60)/24)+DATE(1970,1,1))</f>
        <v>42149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s="9">
        <f>+E2736/D2736*100</f>
        <v>0.42599999999999999</v>
      </c>
      <c r="P2736" s="11">
        <f>AVERAGE(E2736/L2736)</f>
        <v>53.25</v>
      </c>
      <c r="Q2736" t="str">
        <f>LEFT(N2736,SEARCH("/",N2736,1)-1)</f>
        <v>technology</v>
      </c>
      <c r="R2736" t="str">
        <f>RIGHT(N2736,LEN(N2736)-SEARCH("/",N2736,1))</f>
        <v>web</v>
      </c>
      <c r="S2736" s="14">
        <f>INT((((J2736/60)/60)/24)+DATE(1970,1,1))</f>
        <v>42083</v>
      </c>
      <c r="T2736" s="14">
        <f>INT((((I2736/60)/60)/24)+DATE(1970,1,1))</f>
        <v>42128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8305</v>
      </c>
      <c r="O2737" s="9">
        <f>+E2737/D2737*100</f>
        <v>8.52</v>
      </c>
      <c r="P2737" s="11">
        <f>AVERAGE(E2737/L2737)</f>
        <v>47.333333333333336</v>
      </c>
      <c r="Q2737" t="str">
        <f>LEFT(N2737,SEARCH("/",N2737,1)-1)</f>
        <v>theater</v>
      </c>
      <c r="R2737" t="str">
        <f>RIGHT(N2737,LEN(N2737)-SEARCH("/",N2737,1))</f>
        <v>musical</v>
      </c>
      <c r="S2737" s="14">
        <f>INT((((J2737/60)/60)/24)+DATE(1970,1,1))</f>
        <v>41975</v>
      </c>
      <c r="T2737" s="14">
        <f>INT((((I2737/60)/60)/24)+DATE(1970,1,1))</f>
        <v>42006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9">
        <f>+E2738/D2738*100</f>
        <v>106.25</v>
      </c>
      <c r="P2738" s="11">
        <f>AVERAGE(E2738/L2738)</f>
        <v>53.125</v>
      </c>
      <c r="Q2738" t="str">
        <f>LEFT(N2738,SEARCH("/",N2738,1)-1)</f>
        <v>film &amp; video</v>
      </c>
      <c r="R2738" t="str">
        <f>RIGHT(N2738,LEN(N2738)-SEARCH("/",N2738,1))</f>
        <v>shorts</v>
      </c>
      <c r="S2738" s="14">
        <f>INT((((J2738/60)/60)/24)+DATE(1970,1,1))</f>
        <v>40706</v>
      </c>
      <c r="T2738" s="14">
        <f>INT((((I2738/60)/60)/24)+DATE(1970,1,1))</f>
        <v>40736</v>
      </c>
    </row>
    <row r="2739" spans="1:20" ht="60" x14ac:dyDescent="0.25">
      <c r="A2739">
        <v>2217</v>
      </c>
      <c r="B2739" s="3" t="s">
        <v>2218</v>
      </c>
      <c r="C2739" s="3" t="s">
        <v>6327</v>
      </c>
      <c r="D2739" s="6">
        <v>420</v>
      </c>
      <c r="E2739" s="6">
        <v>425</v>
      </c>
      <c r="F2739" t="s">
        <v>8219</v>
      </c>
      <c r="G2739" t="s">
        <v>8224</v>
      </c>
      <c r="H2739" t="s">
        <v>8246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8280</v>
      </c>
      <c r="O2739" s="9">
        <f>+E2739/D2739*100</f>
        <v>101.19047619047619</v>
      </c>
      <c r="P2739" s="11">
        <f>AVERAGE(E2739/L2739)</f>
        <v>47.222222222222221</v>
      </c>
      <c r="Q2739" t="str">
        <f>LEFT(N2739,SEARCH("/",N2739,1)-1)</f>
        <v>music</v>
      </c>
      <c r="R2739" t="str">
        <f>RIGHT(N2739,LEN(N2739)-SEARCH("/",N2739,1))</f>
        <v>electronic music</v>
      </c>
      <c r="S2739" s="14">
        <f>INT((((J2739/60)/60)/24)+DATE(1970,1,1))</f>
        <v>42299</v>
      </c>
      <c r="T2739" s="14">
        <f>INT((((I2739/60)/60)/24)+DATE(1970,1,1))</f>
        <v>42310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t="s">
        <v>8221</v>
      </c>
      <c r="G2740" t="s">
        <v>8224</v>
      </c>
      <c r="H2740" t="s">
        <v>8246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8283</v>
      </c>
      <c r="O2740" s="9">
        <f>+E2740/D2740*100</f>
        <v>0.47222222222222221</v>
      </c>
      <c r="P2740" s="11">
        <f>AVERAGE(E2740/L2740)</f>
        <v>60.714285714285715</v>
      </c>
      <c r="Q2740" t="str">
        <f>LEFT(N2740,SEARCH("/",N2740,1)-1)</f>
        <v>games</v>
      </c>
      <c r="R2740" t="str">
        <f>RIGHT(N2740,LEN(N2740)-SEARCH("/",N2740,1))</f>
        <v>mobile games</v>
      </c>
      <c r="S2740" s="14">
        <f>INT((((J2740/60)/60)/24)+DATE(1970,1,1))</f>
        <v>42094</v>
      </c>
      <c r="T2740" s="14">
        <f>INT((((I2740/60)/60)/24)+DATE(1970,1,1))</f>
        <v>42124</v>
      </c>
    </row>
    <row r="2741" spans="1:20" ht="60" x14ac:dyDescent="0.25">
      <c r="A2741">
        <v>1102</v>
      </c>
      <c r="B2741" s="3" t="s">
        <v>1103</v>
      </c>
      <c r="C2741" s="3" t="s">
        <v>5212</v>
      </c>
      <c r="D2741" s="6">
        <v>8000</v>
      </c>
      <c r="E2741" s="6">
        <v>425</v>
      </c>
      <c r="F2741" t="s">
        <v>8221</v>
      </c>
      <c r="G2741" t="s">
        <v>8224</v>
      </c>
      <c r="H2741" t="s">
        <v>8246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8282</v>
      </c>
      <c r="O2741" s="9">
        <f>+E2741/D2741*100</f>
        <v>5.3125</v>
      </c>
      <c r="P2741" s="11">
        <f>AVERAGE(E2741/L2741)</f>
        <v>17.708333333333332</v>
      </c>
      <c r="Q2741" t="str">
        <f>LEFT(N2741,SEARCH("/",N2741,1)-1)</f>
        <v>games</v>
      </c>
      <c r="R2741" t="str">
        <f>RIGHT(N2741,LEN(N2741)-SEARCH("/",N2741,1))</f>
        <v>video games</v>
      </c>
      <c r="S2741" s="14">
        <f>INT((((J2741/60)/60)/24)+DATE(1970,1,1))</f>
        <v>41577</v>
      </c>
      <c r="T2741" s="14">
        <f>INT((((I2741/60)/60)/24)+DATE(1970,1,1))</f>
        <v>41617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t="s">
        <v>8221</v>
      </c>
      <c r="G2742" t="s">
        <v>8224</v>
      </c>
      <c r="H2742" t="s">
        <v>8246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8271</v>
      </c>
      <c r="O2742" s="9">
        <f>+E2742/D2742*100</f>
        <v>24.285714285714285</v>
      </c>
      <c r="P2742" s="11">
        <f>AVERAGE(E2742/L2742)</f>
        <v>53.125</v>
      </c>
      <c r="Q2742" t="str">
        <f>LEFT(N2742,SEARCH("/",N2742,1)-1)</f>
        <v>theater</v>
      </c>
      <c r="R2742" t="str">
        <f>RIGHT(N2742,LEN(N2742)-SEARCH("/",N2742,1))</f>
        <v>plays</v>
      </c>
      <c r="S2742" s="14">
        <f>INT((((J2742/60)/60)/24)+DATE(1970,1,1))</f>
        <v>42306</v>
      </c>
      <c r="T2742" s="14">
        <f>INT((((I2742/60)/60)/24)+DATE(1970,1,1))</f>
        <v>42336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9">
        <f>+E2743/D2743*100</f>
        <v>382.71818181818185</v>
      </c>
      <c r="P2743" s="11">
        <f>AVERAGE(E2743/L2743)</f>
        <v>15.035357142857142</v>
      </c>
      <c r="Q2743" t="str">
        <f>LEFT(N2743,SEARCH("/",N2743,1)-1)</f>
        <v>music</v>
      </c>
      <c r="R2743" t="str">
        <f>RIGHT(N2743,LEN(N2743)-SEARCH("/",N2743,1))</f>
        <v>electronic music</v>
      </c>
      <c r="S2743" s="14">
        <f>INT((((J2743/60)/60)/24)+DATE(1970,1,1))</f>
        <v>41276</v>
      </c>
      <c r="T2743" s="14">
        <f>INT((((I2743/60)/60)/24)+DATE(1970,1,1))</f>
        <v>41290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9">
        <f>+E2744/D2744*100</f>
        <v>210</v>
      </c>
      <c r="P2744" s="11">
        <f>AVERAGE(E2744/L2744)</f>
        <v>105</v>
      </c>
      <c r="Q2744" t="str">
        <f>LEFT(N2744,SEARCH("/",N2744,1)-1)</f>
        <v>theater</v>
      </c>
      <c r="R2744" t="str">
        <f>RIGHT(N2744,LEN(N2744)-SEARCH("/",N2744,1))</f>
        <v>plays</v>
      </c>
      <c r="S2744" s="14">
        <f>INT((((J2744/60)/60)/24)+DATE(1970,1,1))</f>
        <v>42147</v>
      </c>
      <c r="T2744" s="14">
        <f>INT((((I2744/60)/60)/24)+DATE(1970,1,1))</f>
        <v>42177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9">
        <f>+E2745/D2745*100</f>
        <v>8.3800000000000008</v>
      </c>
      <c r="P2745" s="11">
        <f>AVERAGE(E2745/L2745)</f>
        <v>104.75</v>
      </c>
      <c r="Q2745" t="str">
        <f>LEFT(N2745,SEARCH("/",N2745,1)-1)</f>
        <v>publishing</v>
      </c>
      <c r="R2745" t="str">
        <f>RIGHT(N2745,LEN(N2745)-SEARCH("/",N2745,1))</f>
        <v>translations</v>
      </c>
      <c r="S2745" s="14">
        <f>INT((((J2745/60)/60)/24)+DATE(1970,1,1))</f>
        <v>42601</v>
      </c>
      <c r="T2745" s="14">
        <f>INT((((I2745/60)/60)/24)+DATE(1970,1,1))</f>
        <v>42631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9">
        <f>+E2746/D2746*100</f>
        <v>41.699999999999996</v>
      </c>
      <c r="P2746" s="11">
        <f>AVERAGE(E2746/L2746)</f>
        <v>29.785714285714285</v>
      </c>
      <c r="Q2746" t="str">
        <f>LEFT(N2746,SEARCH("/",N2746,1)-1)</f>
        <v>theater</v>
      </c>
      <c r="R2746" t="str">
        <f>RIGHT(N2746,LEN(N2746)-SEARCH("/",N2746,1))</f>
        <v>plays</v>
      </c>
      <c r="S2746" s="14">
        <f>INT((((J2746/60)/60)/24)+DATE(1970,1,1))</f>
        <v>42111</v>
      </c>
      <c r="T2746" s="14">
        <f>INT((((I2746/60)/60)/24)+DATE(1970,1,1))</f>
        <v>42131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9">
        <f>+E2747/D2747*100</f>
        <v>104</v>
      </c>
      <c r="P2747" s="11">
        <f>AVERAGE(E2747/L2747)</f>
        <v>18.90909090909091</v>
      </c>
      <c r="Q2747" t="str">
        <f>LEFT(N2747,SEARCH("/",N2747,1)-1)</f>
        <v>music</v>
      </c>
      <c r="R2747" t="str">
        <f>RIGHT(N2747,LEN(N2747)-SEARCH("/",N2747,1))</f>
        <v>indie rock</v>
      </c>
      <c r="S2747" s="14">
        <f>INT((((J2747/60)/60)/24)+DATE(1970,1,1))</f>
        <v>40192</v>
      </c>
      <c r="T2747" s="14">
        <f>INT((((I2747/60)/60)/24)+DATE(1970,1,1))</f>
        <v>40224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9">
        <f>+E2748/D2748*100</f>
        <v>13.833333333333334</v>
      </c>
      <c r="P2748" s="11">
        <f>AVERAGE(E2748/L2748)</f>
        <v>51.875</v>
      </c>
      <c r="Q2748" t="str">
        <f>LEFT(N2748,SEARCH("/",N2748,1)-1)</f>
        <v>film &amp; video</v>
      </c>
      <c r="R2748" t="str">
        <f>RIGHT(N2748,LEN(N2748)-SEARCH("/",N2748,1))</f>
        <v>animation</v>
      </c>
      <c r="S2748" s="14">
        <f>INT((((J2748/60)/60)/24)+DATE(1970,1,1))</f>
        <v>42526</v>
      </c>
      <c r="T2748" s="14">
        <f>INT((((I2748/60)/60)/24)+DATE(1970,1,1))</f>
        <v>42556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9">
        <f>+E2749/D2749*100</f>
        <v>6.8287037037037033</v>
      </c>
      <c r="P2749" s="11">
        <f>AVERAGE(E2749/L2749)</f>
        <v>59</v>
      </c>
      <c r="Q2749" t="str">
        <f>LEFT(N2749,SEARCH("/",N2749,1)-1)</f>
        <v>theater</v>
      </c>
      <c r="R2749" t="str">
        <f>RIGHT(N2749,LEN(N2749)-SEARCH("/",N2749,1))</f>
        <v>plays</v>
      </c>
      <c r="S2749" s="14">
        <f>INT((((J2749/60)/60)/24)+DATE(1970,1,1))</f>
        <v>42293</v>
      </c>
      <c r="T2749" s="14">
        <f>INT((((I2749/60)/60)/24)+DATE(1970,1,1))</f>
        <v>42353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9">
        <f>+E2750/D2750*100</f>
        <v>2.0549999999999997</v>
      </c>
      <c r="P2750" s="11">
        <f>AVERAGE(E2750/L2750)</f>
        <v>51.375</v>
      </c>
      <c r="Q2750" t="str">
        <f>LEFT(N2750,SEARCH("/",N2750,1)-1)</f>
        <v>technology</v>
      </c>
      <c r="R2750" t="str">
        <f>RIGHT(N2750,LEN(N2750)-SEARCH("/",N2750,1))</f>
        <v>wearables</v>
      </c>
      <c r="S2750" s="14">
        <f>INT((((J2750/60)/60)/24)+DATE(1970,1,1))</f>
        <v>42257</v>
      </c>
      <c r="T2750" s="14">
        <f>INT((((I2750/60)/60)/24)+DATE(1970,1,1))</f>
        <v>42317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8265</v>
      </c>
      <c r="O2751" s="9">
        <f>+E2751/D2751*100</f>
        <v>117.14285714285715</v>
      </c>
      <c r="P2751" s="11">
        <f>AVERAGE(E2751/L2751)</f>
        <v>51.25</v>
      </c>
      <c r="Q2751" t="str">
        <f>LEFT(N2751,SEARCH("/",N2751,1)-1)</f>
        <v>film &amp; video</v>
      </c>
      <c r="R2751" t="str">
        <f>RIGHT(N2751,LEN(N2751)-SEARCH("/",N2751,1))</f>
        <v>television</v>
      </c>
      <c r="S2751" s="14">
        <f>INT((((J2751/60)/60)/24)+DATE(1970,1,1))</f>
        <v>41989</v>
      </c>
      <c r="T2751" s="14">
        <f>INT((((I2751/60)/60)/24)+DATE(1970,1,1))</f>
        <v>42005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8282</v>
      </c>
      <c r="O2752" s="9">
        <f>+E2752/D2752*100</f>
        <v>0.82000000000000006</v>
      </c>
      <c r="P2752" s="11">
        <f>AVERAGE(E2752/L2752)</f>
        <v>410</v>
      </c>
      <c r="Q2752" t="str">
        <f>LEFT(N2752,SEARCH("/",N2752,1)-1)</f>
        <v>games</v>
      </c>
      <c r="R2752" t="str">
        <f>RIGHT(N2752,LEN(N2752)-SEARCH("/",N2752,1))</f>
        <v>video games</v>
      </c>
      <c r="S2752" s="14">
        <f>INT((((J2752/60)/60)/24)+DATE(1970,1,1))</f>
        <v>41793</v>
      </c>
      <c r="T2752" s="14">
        <f>INT((((I2752/60)/60)/24)+DATE(1970,1,1))</f>
        <v>41853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t="s">
        <v>8221</v>
      </c>
      <c r="G2753" t="s">
        <v>8224</v>
      </c>
      <c r="H2753" t="s">
        <v>8246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8271</v>
      </c>
      <c r="O2753" s="9">
        <f>+E2753/D2753*100</f>
        <v>24.117647058823529</v>
      </c>
      <c r="P2753" s="11">
        <f>AVERAGE(E2753/L2753)</f>
        <v>41</v>
      </c>
      <c r="Q2753" t="str">
        <f>LEFT(N2753,SEARCH("/",N2753,1)-1)</f>
        <v>theater</v>
      </c>
      <c r="R2753" t="str">
        <f>RIGHT(N2753,LEN(N2753)-SEARCH("/",N2753,1))</f>
        <v>plays</v>
      </c>
      <c r="S2753" s="14">
        <f>INT((((J2753/60)/60)/24)+DATE(1970,1,1))</f>
        <v>42770</v>
      </c>
      <c r="T2753" s="14">
        <f>INT((((I2753/60)/60)/24)+DATE(1970,1,1))</f>
        <v>42800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9">
        <f>+E2754/D2754*100</f>
        <v>136.33666666666667</v>
      </c>
      <c r="P2754" s="11">
        <f>AVERAGE(E2754/L2754)</f>
        <v>15.148518518518518</v>
      </c>
      <c r="Q2754" t="str">
        <f>LEFT(N2754,SEARCH("/",N2754,1)-1)</f>
        <v>theater</v>
      </c>
      <c r="R2754" t="str">
        <f>RIGHT(N2754,LEN(N2754)-SEARCH("/",N2754,1))</f>
        <v>plays</v>
      </c>
      <c r="S2754" s="14">
        <f>INT((((J2754/60)/60)/24)+DATE(1970,1,1))</f>
        <v>42461</v>
      </c>
      <c r="T2754" s="14">
        <f>INT((((I2754/60)/60)/24)+DATE(1970,1,1))</f>
        <v>42521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9">
        <f>+E2755/D2755*100</f>
        <v>0.81600000000000006</v>
      </c>
      <c r="P2755" s="11">
        <f>AVERAGE(E2755/L2755)</f>
        <v>45.333333333333336</v>
      </c>
      <c r="Q2755" t="str">
        <f>LEFT(N2755,SEARCH("/",N2755,1)-1)</f>
        <v>technology</v>
      </c>
      <c r="R2755" t="str">
        <f>RIGHT(N2755,LEN(N2755)-SEARCH("/",N2755,1))</f>
        <v>wearables</v>
      </c>
      <c r="S2755" s="14">
        <f>INT((((J2755/60)/60)/24)+DATE(1970,1,1))</f>
        <v>41935</v>
      </c>
      <c r="T2755" s="14">
        <f>INT((((I2755/60)/60)/24)+DATE(1970,1,1))</f>
        <v>41975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9">
        <f>+E2756/D2756*100</f>
        <v>0.80999999999999994</v>
      </c>
      <c r="P2756" s="11">
        <f>AVERAGE(E2756/L2756)</f>
        <v>101.25</v>
      </c>
      <c r="Q2756" t="str">
        <f>LEFT(N2756,SEARCH("/",N2756,1)-1)</f>
        <v>games</v>
      </c>
      <c r="R2756" t="str">
        <f>RIGHT(N2756,LEN(N2756)-SEARCH("/",N2756,1))</f>
        <v>video games</v>
      </c>
      <c r="S2756" s="14">
        <f>INT((((J2756/60)/60)/24)+DATE(1970,1,1))</f>
        <v>42534</v>
      </c>
      <c r="T2756" s="14">
        <f>INT((((I2756/60)/60)/24)+DATE(1970,1,1))</f>
        <v>42564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9">
        <f>+E2757/D2757*100</f>
        <v>13.433333333333334</v>
      </c>
      <c r="P2757" s="11">
        <f>AVERAGE(E2757/L2757)</f>
        <v>80.599999999999994</v>
      </c>
      <c r="Q2757" t="str">
        <f>LEFT(N2757,SEARCH("/",N2757,1)-1)</f>
        <v>film &amp; video</v>
      </c>
      <c r="R2757" t="str">
        <f>RIGHT(N2757,LEN(N2757)-SEARCH("/",N2757,1))</f>
        <v>science fiction</v>
      </c>
      <c r="S2757" s="14">
        <f>INT((((J2757/60)/60)/24)+DATE(1970,1,1))</f>
        <v>41788</v>
      </c>
      <c r="T2757" s="14">
        <f>INT((((I2757/60)/60)/24)+DATE(1970,1,1))</f>
        <v>41821</v>
      </c>
    </row>
    <row r="2758" spans="1:20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6">
        <v>403</v>
      </c>
      <c r="F2758" t="s">
        <v>8221</v>
      </c>
      <c r="G2758" t="s">
        <v>8224</v>
      </c>
      <c r="H2758" t="s">
        <v>8246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8287</v>
      </c>
      <c r="O2758" s="9">
        <f>+E2758/D2758*100</f>
        <v>8.06</v>
      </c>
      <c r="P2758" s="11">
        <f>AVERAGE(E2758/L2758)</f>
        <v>80.599999999999994</v>
      </c>
      <c r="Q2758" t="str">
        <f>LEFT(N2758,SEARCH("/",N2758,1)-1)</f>
        <v>publishing</v>
      </c>
      <c r="R2758" t="str">
        <f>RIGHT(N2758,LEN(N2758)-SEARCH("/",N2758,1))</f>
        <v>translations</v>
      </c>
      <c r="S2758" s="14">
        <f>INT((((J2758/60)/60)/24)+DATE(1970,1,1))</f>
        <v>41961</v>
      </c>
      <c r="T2758" s="14">
        <f>INT((((I2758/60)/60)/24)+DATE(1970,1,1))</f>
        <v>41992</v>
      </c>
    </row>
    <row r="2759" spans="1:20" ht="60" x14ac:dyDescent="0.25">
      <c r="A2759">
        <v>700</v>
      </c>
      <c r="B2759" s="3" t="s">
        <v>701</v>
      </c>
      <c r="C2759" s="3" t="s">
        <v>4810</v>
      </c>
      <c r="D2759" s="6">
        <v>15000</v>
      </c>
      <c r="E2759" s="6">
        <v>403</v>
      </c>
      <c r="F2759" t="s">
        <v>8221</v>
      </c>
      <c r="G2759" t="s">
        <v>8227</v>
      </c>
      <c r="H2759" t="s">
        <v>8249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8273</v>
      </c>
      <c r="O2759" s="9">
        <f>+E2759/D2759*100</f>
        <v>2.6866666666666665</v>
      </c>
      <c r="P2759" s="11">
        <f>AVERAGE(E2759/L2759)</f>
        <v>13</v>
      </c>
      <c r="Q2759" t="str">
        <f>LEFT(N2759,SEARCH("/",N2759,1)-1)</f>
        <v>technology</v>
      </c>
      <c r="R2759" t="str">
        <f>RIGHT(N2759,LEN(N2759)-SEARCH("/",N2759,1))</f>
        <v>wearables</v>
      </c>
      <c r="S2759" s="14">
        <f>INT((((J2759/60)/60)/24)+DATE(1970,1,1))</f>
        <v>42715</v>
      </c>
      <c r="T2759" s="14">
        <f>INT((((I2759/60)/60)/24)+DATE(1970,1,1))</f>
        <v>42745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9">
        <f>+E2760/D2760*100</f>
        <v>4.0199999999999996</v>
      </c>
      <c r="P2760" s="11">
        <f>AVERAGE(E2760/L2760)</f>
        <v>100.5</v>
      </c>
      <c r="Q2760" t="str">
        <f>LEFT(N2760,SEARCH("/",N2760,1)-1)</f>
        <v>theater</v>
      </c>
      <c r="R2760" t="str">
        <f>RIGHT(N2760,LEN(N2760)-SEARCH("/",N2760,1))</f>
        <v>musical</v>
      </c>
      <c r="S2760" s="14">
        <f>INT((((J2760/60)/60)/24)+DATE(1970,1,1))</f>
        <v>42410</v>
      </c>
      <c r="T2760" s="14">
        <f>INT((((I2760/60)/60)/24)+DATE(1970,1,1))</f>
        <v>42440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8221</v>
      </c>
      <c r="G2761" t="s">
        <v>8225</v>
      </c>
      <c r="H2761" t="s">
        <v>8247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8268</v>
      </c>
      <c r="O2761" s="9">
        <f>+E2761/D2761*100</f>
        <v>33.416666666666664</v>
      </c>
      <c r="P2761" s="11">
        <f>AVERAGE(E2761/L2761)</f>
        <v>30.846153846153847</v>
      </c>
      <c r="Q2761" t="str">
        <f>LEFT(N2761,SEARCH("/",N2761,1)-1)</f>
        <v>film &amp; video</v>
      </c>
      <c r="R2761" t="str">
        <f>RIGHT(N2761,LEN(N2761)-SEARCH("/",N2761,1))</f>
        <v>drama</v>
      </c>
      <c r="S2761" s="14">
        <f>INT((((J2761/60)/60)/24)+DATE(1970,1,1))</f>
        <v>42067</v>
      </c>
      <c r="T2761" s="14">
        <f>INT((((I2761/60)/60)/24)+DATE(1970,1,1))</f>
        <v>42107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8221</v>
      </c>
      <c r="G2762" t="s">
        <v>8224</v>
      </c>
      <c r="H2762" t="s">
        <v>8246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8268</v>
      </c>
      <c r="O2762" s="9">
        <f>+E2762/D2762*100</f>
        <v>40.1</v>
      </c>
      <c r="P2762" s="11">
        <f>AVERAGE(E2762/L2762)</f>
        <v>80.2</v>
      </c>
      <c r="Q2762" t="str">
        <f>LEFT(N2762,SEARCH("/",N2762,1)-1)</f>
        <v>film &amp; video</v>
      </c>
      <c r="R2762" t="str">
        <f>RIGHT(N2762,LEN(N2762)-SEARCH("/",N2762,1))</f>
        <v>drama</v>
      </c>
      <c r="S2762" s="14">
        <f>INT((((J2762/60)/60)/24)+DATE(1970,1,1))</f>
        <v>42136</v>
      </c>
      <c r="T2762" s="14">
        <f>INT((((I2762/60)/60)/24)+DATE(1970,1,1))</f>
        <v>42176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9">
        <f>+E2763/D2763*100</f>
        <v>133.44333333333333</v>
      </c>
      <c r="P2763" s="11">
        <f>AVERAGE(E2763/L2763)</f>
        <v>25.020624999999999</v>
      </c>
      <c r="Q2763" t="str">
        <f>LEFT(N2763,SEARCH("/",N2763,1)-1)</f>
        <v>music</v>
      </c>
      <c r="R2763" t="str">
        <f>RIGHT(N2763,LEN(N2763)-SEARCH("/",N2763,1))</f>
        <v>indie rock</v>
      </c>
      <c r="S2763" s="14">
        <f>INT((((J2763/60)/60)/24)+DATE(1970,1,1))</f>
        <v>41107</v>
      </c>
      <c r="T2763" s="14">
        <f>INT((((I2763/60)/60)/24)+DATE(1970,1,1))</f>
        <v>41118</v>
      </c>
    </row>
    <row r="2764" spans="1:20" ht="60" x14ac:dyDescent="0.25">
      <c r="A2764">
        <v>3494</v>
      </c>
      <c r="B2764" s="3" t="s">
        <v>3493</v>
      </c>
      <c r="C2764" s="3" t="s">
        <v>7604</v>
      </c>
      <c r="D2764" s="6">
        <v>400</v>
      </c>
      <c r="E2764" s="6">
        <v>400</v>
      </c>
      <c r="F2764" t="s">
        <v>8219</v>
      </c>
      <c r="G2764" t="s">
        <v>8224</v>
      </c>
      <c r="H2764" t="s">
        <v>8246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8271</v>
      </c>
      <c r="O2764" s="9">
        <f>+E2764/D2764*100</f>
        <v>100</v>
      </c>
      <c r="P2764" s="11">
        <f>AVERAGE(E2764/L2764)</f>
        <v>30.76923076923077</v>
      </c>
      <c r="Q2764" t="str">
        <f>LEFT(N2764,SEARCH("/",N2764,1)-1)</f>
        <v>theater</v>
      </c>
      <c r="R2764" t="str">
        <f>RIGHT(N2764,LEN(N2764)-SEARCH("/",N2764,1))</f>
        <v>plays</v>
      </c>
      <c r="S2764" s="14">
        <f>INT((((J2764/60)/60)/24)+DATE(1970,1,1))</f>
        <v>42689</v>
      </c>
      <c r="T2764" s="14">
        <f>INT((((I2764/60)/60)/24)+DATE(1970,1,1))</f>
        <v>42700</v>
      </c>
    </row>
    <row r="2765" spans="1:20" ht="60" x14ac:dyDescent="0.25">
      <c r="A2765">
        <v>508</v>
      </c>
      <c r="B2765" s="3" t="s">
        <v>509</v>
      </c>
      <c r="C2765" s="3" t="s">
        <v>4618</v>
      </c>
      <c r="D2765" s="6">
        <v>50000</v>
      </c>
      <c r="E2765" s="6">
        <v>400</v>
      </c>
      <c r="F2765" t="s">
        <v>8221</v>
      </c>
      <c r="G2765" t="s">
        <v>8224</v>
      </c>
      <c r="H2765" t="s">
        <v>8246</v>
      </c>
      <c r="I2765">
        <v>1337955240</v>
      </c>
      <c r="J2765">
        <v>1332808501</v>
      </c>
      <c r="K2765" t="b">
        <v>0</v>
      </c>
      <c r="L2765">
        <v>3</v>
      </c>
      <c r="M2765" t="b">
        <v>0</v>
      </c>
      <c r="N2765" t="s">
        <v>8270</v>
      </c>
      <c r="O2765" s="9">
        <f>+E2765/D2765*100</f>
        <v>0.8</v>
      </c>
      <c r="P2765" s="11">
        <f>AVERAGE(E2765/L2765)</f>
        <v>133.33333333333334</v>
      </c>
      <c r="Q2765" t="str">
        <f>LEFT(N2765,SEARCH("/",N2765,1)-1)</f>
        <v>film &amp; video</v>
      </c>
      <c r="R2765" t="str">
        <f>RIGHT(N2765,LEN(N2765)-SEARCH("/",N2765,1))</f>
        <v>animation</v>
      </c>
      <c r="S2765" s="14">
        <f>INT((((J2765/60)/60)/24)+DATE(1970,1,1))</f>
        <v>40995</v>
      </c>
      <c r="T2765" s="14">
        <f>INT((((I2765/60)/60)/24)+DATE(1970,1,1))</f>
        <v>41054</v>
      </c>
    </row>
    <row r="2766" spans="1:20" ht="60" x14ac:dyDescent="0.25">
      <c r="A2766">
        <v>779</v>
      </c>
      <c r="B2766" s="3" t="s">
        <v>780</v>
      </c>
      <c r="C2766" s="3" t="s">
        <v>4889</v>
      </c>
      <c r="D2766" s="6">
        <v>15000</v>
      </c>
      <c r="E2766" s="6">
        <v>400</v>
      </c>
      <c r="F2766" t="s">
        <v>8221</v>
      </c>
      <c r="G2766" t="s">
        <v>8224</v>
      </c>
      <c r="H2766" t="s">
        <v>8246</v>
      </c>
      <c r="I2766">
        <v>1287115200</v>
      </c>
      <c r="J2766">
        <v>1284567905</v>
      </c>
      <c r="K2766" t="b">
        <v>0</v>
      </c>
      <c r="L2766">
        <v>6</v>
      </c>
      <c r="M2766" t="b">
        <v>0</v>
      </c>
      <c r="N2766" t="s">
        <v>8275</v>
      </c>
      <c r="O2766" s="9">
        <f>+E2766/D2766*100</f>
        <v>2.666666666666667</v>
      </c>
      <c r="P2766" s="11">
        <f>AVERAGE(E2766/L2766)</f>
        <v>66.666666666666671</v>
      </c>
      <c r="Q2766" t="str">
        <f>LEFT(N2766,SEARCH("/",N2766,1)-1)</f>
        <v>publishing</v>
      </c>
      <c r="R2766" t="str">
        <f>RIGHT(N2766,LEN(N2766)-SEARCH("/",N2766,1))</f>
        <v>fiction</v>
      </c>
      <c r="S2766" s="14">
        <f>INT((((J2766/60)/60)/24)+DATE(1970,1,1))</f>
        <v>40436</v>
      </c>
      <c r="T2766" s="14">
        <f>INT((((I2766/60)/60)/24)+DATE(1970,1,1))</f>
        <v>40466</v>
      </c>
    </row>
    <row r="2767" spans="1:20" ht="45" x14ac:dyDescent="0.25">
      <c r="A2767">
        <v>4096</v>
      </c>
      <c r="B2767" s="3" t="s">
        <v>4092</v>
      </c>
      <c r="C2767" s="3" t="s">
        <v>8199</v>
      </c>
      <c r="D2767" s="6">
        <v>3500</v>
      </c>
      <c r="E2767" s="6">
        <v>400</v>
      </c>
      <c r="F2767" t="s">
        <v>8221</v>
      </c>
      <c r="G2767" t="s">
        <v>8225</v>
      </c>
      <c r="H2767" t="s">
        <v>8247</v>
      </c>
      <c r="I2767">
        <v>1488271860</v>
      </c>
      <c r="J2767">
        <v>1484484219</v>
      </c>
      <c r="K2767" t="b">
        <v>0</v>
      </c>
      <c r="L2767">
        <v>5</v>
      </c>
      <c r="M2767" t="b">
        <v>0</v>
      </c>
      <c r="N2767" t="s">
        <v>8271</v>
      </c>
      <c r="O2767" s="9">
        <f>+E2767/D2767*100</f>
        <v>11.428571428571429</v>
      </c>
      <c r="P2767" s="11">
        <f>AVERAGE(E2767/L2767)</f>
        <v>80</v>
      </c>
      <c r="Q2767" t="str">
        <f>LEFT(N2767,SEARCH("/",N2767,1)-1)</f>
        <v>theater</v>
      </c>
      <c r="R2767" t="str">
        <f>RIGHT(N2767,LEN(N2767)-SEARCH("/",N2767,1))</f>
        <v>plays</v>
      </c>
      <c r="S2767" s="14">
        <f>INT((((J2767/60)/60)/24)+DATE(1970,1,1))</f>
        <v>42750</v>
      </c>
      <c r="T2767" s="14">
        <f>INT((((I2767/60)/60)/24)+DATE(1970,1,1))</f>
        <v>42794</v>
      </c>
    </row>
    <row r="2768" spans="1:20" ht="60" x14ac:dyDescent="0.25">
      <c r="A2768">
        <v>4030</v>
      </c>
      <c r="B2768" s="3" t="s">
        <v>4026</v>
      </c>
      <c r="C2768" s="3" t="s">
        <v>8135</v>
      </c>
      <c r="D2768" s="6">
        <v>2500</v>
      </c>
      <c r="E2768" s="6">
        <v>400</v>
      </c>
      <c r="F2768" t="s">
        <v>8221</v>
      </c>
      <c r="G2768" t="s">
        <v>8224</v>
      </c>
      <c r="H2768" t="s">
        <v>8246</v>
      </c>
      <c r="I2768">
        <v>1454525340</v>
      </c>
      <c r="J2768">
        <v>1452008599</v>
      </c>
      <c r="K2768" t="b">
        <v>0</v>
      </c>
      <c r="L2768">
        <v>6</v>
      </c>
      <c r="M2768" t="b">
        <v>0</v>
      </c>
      <c r="N2768" t="s">
        <v>8271</v>
      </c>
      <c r="O2768" s="9">
        <f>+E2768/D2768*100</f>
        <v>16</v>
      </c>
      <c r="P2768" s="11">
        <f>AVERAGE(E2768/L2768)</f>
        <v>66.666666666666671</v>
      </c>
      <c r="Q2768" t="str">
        <f>LEFT(N2768,SEARCH("/",N2768,1)-1)</f>
        <v>theater</v>
      </c>
      <c r="R2768" t="str">
        <f>RIGHT(N2768,LEN(N2768)-SEARCH("/",N2768,1))</f>
        <v>plays</v>
      </c>
      <c r="S2768" s="14">
        <f>INT((((J2768/60)/60)/24)+DATE(1970,1,1))</f>
        <v>42374</v>
      </c>
      <c r="T2768" s="14">
        <f>INT((((I2768/60)/60)/24)+DATE(1970,1,1))</f>
        <v>42403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9">
        <f>+E2769/D2769*100</f>
        <v>12.196620583717358</v>
      </c>
      <c r="P2769" s="11">
        <f>AVERAGE(E2769/L2769)</f>
        <v>79.400000000000006</v>
      </c>
      <c r="Q2769" t="str">
        <f>LEFT(N2769,SEARCH("/",N2769,1)-1)</f>
        <v>theater</v>
      </c>
      <c r="R2769" t="str">
        <f>RIGHT(N2769,LEN(N2769)-SEARCH("/",N2769,1))</f>
        <v>plays</v>
      </c>
      <c r="S2769" s="14">
        <f>INT((((J2769/60)/60)/24)+DATE(1970,1,1))</f>
        <v>42151</v>
      </c>
      <c r="T2769" s="14">
        <f>INT((((I2769/60)/60)/24)+DATE(1970,1,1))</f>
        <v>42182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9">
        <f>+E2770/D2770*100</f>
        <v>0.79200000000000004</v>
      </c>
      <c r="P2770" s="11">
        <f>AVERAGE(E2770/L2770)</f>
        <v>56.571428571428569</v>
      </c>
      <c r="Q2770" t="str">
        <f>LEFT(N2770,SEARCH("/",N2770,1)-1)</f>
        <v>film &amp; video</v>
      </c>
      <c r="R2770" t="str">
        <f>RIGHT(N2770,LEN(N2770)-SEARCH("/",N2770,1))</f>
        <v>animation</v>
      </c>
      <c r="S2770" s="14">
        <f>INT((((J2770/60)/60)/24)+DATE(1970,1,1))</f>
        <v>41654</v>
      </c>
      <c r="T2770" s="14">
        <f>INT((((I2770/60)/60)/24)+DATE(1970,1,1))</f>
        <v>41684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9">
        <f>+E2771/D2771*100</f>
        <v>156.4</v>
      </c>
      <c r="P2771" s="11">
        <f>AVERAGE(E2771/L2771)</f>
        <v>30.076923076923077</v>
      </c>
      <c r="Q2771" t="str">
        <f>LEFT(N2771,SEARCH("/",N2771,1)-1)</f>
        <v>music</v>
      </c>
      <c r="R2771" t="str">
        <f>RIGHT(N2771,LEN(N2771)-SEARCH("/",N2771,1))</f>
        <v>classical music</v>
      </c>
      <c r="S2771" s="14">
        <f>INT((((J2771/60)/60)/24)+DATE(1970,1,1))</f>
        <v>40514</v>
      </c>
      <c r="T2771" s="14">
        <f>INT((((I2771/60)/60)/24)+DATE(1970,1,1))</f>
        <v>40545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8271</v>
      </c>
      <c r="O2772" s="9">
        <f>+E2772/D2772*100</f>
        <v>128.33333333333334</v>
      </c>
      <c r="P2772" s="11">
        <f>AVERAGE(E2772/L2772)</f>
        <v>27.5</v>
      </c>
      <c r="Q2772" t="str">
        <f>LEFT(N2772,SEARCH("/",N2772,1)-1)</f>
        <v>theater</v>
      </c>
      <c r="R2772" t="str">
        <f>RIGHT(N2772,LEN(N2772)-SEARCH("/",N2772,1))</f>
        <v>plays</v>
      </c>
      <c r="S2772" s="14">
        <f>INT((((J2772/60)/60)/24)+DATE(1970,1,1))</f>
        <v>42535</v>
      </c>
      <c r="T2772" s="14">
        <f>INT((((I2772/60)/60)/24)+DATE(1970,1,1))</f>
        <v>42595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9">
        <f>+E2773/D2773*100</f>
        <v>19.25</v>
      </c>
      <c r="P2773" s="11">
        <f>AVERAGE(E2773/L2773)</f>
        <v>64.166666666666671</v>
      </c>
      <c r="Q2773" t="str">
        <f>LEFT(N2773,SEARCH("/",N2773,1)-1)</f>
        <v>theater</v>
      </c>
      <c r="R2773" t="str">
        <f>RIGHT(N2773,LEN(N2773)-SEARCH("/",N2773,1))</f>
        <v>plays</v>
      </c>
      <c r="S2773" s="14">
        <f>INT((((J2773/60)/60)/24)+DATE(1970,1,1))</f>
        <v>42093</v>
      </c>
      <c r="T2773" s="14">
        <f>INT((((I2773/60)/60)/24)+DATE(1970,1,1))</f>
        <v>42123</v>
      </c>
    </row>
    <row r="2774" spans="1:20" ht="60" x14ac:dyDescent="0.25">
      <c r="A2774">
        <v>3725</v>
      </c>
      <c r="B2774" s="3" t="s">
        <v>3722</v>
      </c>
      <c r="C2774" s="3" t="s">
        <v>7835</v>
      </c>
      <c r="D2774" s="6">
        <v>300</v>
      </c>
      <c r="E2774" s="6">
        <v>381</v>
      </c>
      <c r="F2774" t="s">
        <v>8219</v>
      </c>
      <c r="G2774" t="s">
        <v>8225</v>
      </c>
      <c r="H2774" t="s">
        <v>8247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8271</v>
      </c>
      <c r="O2774" s="9">
        <f>+E2774/D2774*100</f>
        <v>127</v>
      </c>
      <c r="P2774" s="11">
        <f>AVERAGE(E2774/L2774)</f>
        <v>25.4</v>
      </c>
      <c r="Q2774" t="str">
        <f>LEFT(N2774,SEARCH("/",N2774,1)-1)</f>
        <v>theater</v>
      </c>
      <c r="R2774" t="str">
        <f>RIGHT(N2774,LEN(N2774)-SEARCH("/",N2774,1))</f>
        <v>plays</v>
      </c>
      <c r="S2774" s="14">
        <f>INT((((J2774/60)/60)/24)+DATE(1970,1,1))</f>
        <v>42401</v>
      </c>
      <c r="T2774" s="14">
        <f>INT((((I2774/60)/60)/24)+DATE(1970,1,1))</f>
        <v>42418</v>
      </c>
    </row>
    <row r="2775" spans="1:20" ht="60" x14ac:dyDescent="0.25">
      <c r="A2775">
        <v>1981</v>
      </c>
      <c r="B2775" s="3" t="s">
        <v>1982</v>
      </c>
      <c r="C2775" s="3" t="s">
        <v>6091</v>
      </c>
      <c r="D2775" s="6">
        <v>7500</v>
      </c>
      <c r="E2775" s="6">
        <v>381</v>
      </c>
      <c r="F2775" t="s">
        <v>8221</v>
      </c>
      <c r="G2775" t="s">
        <v>8229</v>
      </c>
      <c r="H2775" t="s">
        <v>8251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8296</v>
      </c>
      <c r="O2775" s="9">
        <f>+E2775/D2775*100</f>
        <v>5.08</v>
      </c>
      <c r="P2775" s="11">
        <f>AVERAGE(E2775/L2775)</f>
        <v>31.75</v>
      </c>
      <c r="Q2775" t="str">
        <f>LEFT(N2775,SEARCH("/",N2775,1)-1)</f>
        <v>photography</v>
      </c>
      <c r="R2775" t="str">
        <f>RIGHT(N2775,LEN(N2775)-SEARCH("/",N2775,1))</f>
        <v>people</v>
      </c>
      <c r="S2775" s="14">
        <f>INT((((J2775/60)/60)/24)+DATE(1970,1,1))</f>
        <v>41799</v>
      </c>
      <c r="T2775" s="14">
        <f>INT((((I2775/60)/60)/24)+DATE(1970,1,1))</f>
        <v>41829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8268</v>
      </c>
      <c r="O2776" s="9">
        <f>+E2776/D2776*100</f>
        <v>58.461538461538467</v>
      </c>
      <c r="P2776" s="11">
        <f>AVERAGE(E2776/L2776)</f>
        <v>54.285714285714285</v>
      </c>
      <c r="Q2776" t="str">
        <f>LEFT(N2776,SEARCH("/",N2776,1)-1)</f>
        <v>film &amp; video</v>
      </c>
      <c r="R2776" t="str">
        <f>RIGHT(N2776,LEN(N2776)-SEARCH("/",N2776,1))</f>
        <v>drama</v>
      </c>
      <c r="S2776" s="14">
        <f>INT((((J2776/60)/60)/24)+DATE(1970,1,1))</f>
        <v>42023</v>
      </c>
      <c r="T2776" s="14">
        <f>INT((((I2776/60)/60)/24)+DATE(1970,1,1))</f>
        <v>42043</v>
      </c>
    </row>
    <row r="2777" spans="1:20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6">
        <v>380</v>
      </c>
      <c r="F2777" t="s">
        <v>8221</v>
      </c>
      <c r="G2777" t="s">
        <v>8224</v>
      </c>
      <c r="H2777" t="s">
        <v>8246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8304</v>
      </c>
      <c r="O2777" s="9">
        <f>+E2777/D2777*100</f>
        <v>19</v>
      </c>
      <c r="P2777" s="11">
        <f>AVERAGE(E2777/L2777)</f>
        <v>47.5</v>
      </c>
      <c r="Q2777" t="str">
        <f>LEFT(N2777,SEARCH("/",N2777,1)-1)</f>
        <v>publishing</v>
      </c>
      <c r="R2777" t="str">
        <f>RIGHT(N2777,LEN(N2777)-SEARCH("/",N2777,1))</f>
        <v>children's books</v>
      </c>
      <c r="S2777" s="14">
        <f>INT((((J2777/60)/60)/24)+DATE(1970,1,1))</f>
        <v>41117</v>
      </c>
      <c r="T2777" s="14">
        <f>INT((((I2777/60)/60)/24)+DATE(1970,1,1))</f>
        <v>41147</v>
      </c>
    </row>
    <row r="2778" spans="1:20" ht="45" x14ac:dyDescent="0.25">
      <c r="A2778">
        <v>1809</v>
      </c>
      <c r="B2778" s="3" t="s">
        <v>1810</v>
      </c>
      <c r="C2778" s="3" t="s">
        <v>5919</v>
      </c>
      <c r="D2778" s="6">
        <v>3500</v>
      </c>
      <c r="E2778" s="6">
        <v>380</v>
      </c>
      <c r="F2778" t="s">
        <v>8221</v>
      </c>
      <c r="G2778" t="s">
        <v>8229</v>
      </c>
      <c r="H2778" t="s">
        <v>8251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8285</v>
      </c>
      <c r="O2778" s="9">
        <f>+E2778/D2778*100</f>
        <v>10.857142857142858</v>
      </c>
      <c r="P2778" s="11">
        <f>AVERAGE(E2778/L2778)</f>
        <v>42.222222222222221</v>
      </c>
      <c r="Q2778" t="str">
        <f>LEFT(N2778,SEARCH("/",N2778,1)-1)</f>
        <v>photography</v>
      </c>
      <c r="R2778" t="str">
        <f>RIGHT(N2778,LEN(N2778)-SEARCH("/",N2778,1))</f>
        <v>photobooks</v>
      </c>
      <c r="S2778" s="14">
        <f>INT((((J2778/60)/60)/24)+DATE(1970,1,1))</f>
        <v>42029</v>
      </c>
      <c r="T2778" s="14">
        <f>INT((((I2778/60)/60)/24)+DATE(1970,1,1))</f>
        <v>42064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9">
        <f>+E2779/D2779*100</f>
        <v>1.077142857142857</v>
      </c>
      <c r="P2779" s="11">
        <f>AVERAGE(E2779/L2779)</f>
        <v>41.888888888888886</v>
      </c>
      <c r="Q2779" t="str">
        <f>LEFT(N2779,SEARCH("/",N2779,1)-1)</f>
        <v>technology</v>
      </c>
      <c r="R2779" t="str">
        <f>RIGHT(N2779,LEN(N2779)-SEARCH("/",N2779,1))</f>
        <v>wearables</v>
      </c>
      <c r="S2779" s="14">
        <f>INT((((J2779/60)/60)/24)+DATE(1970,1,1))</f>
        <v>42625</v>
      </c>
      <c r="T2779" s="14">
        <f>INT((((I2779/60)/60)/24)+DATE(1970,1,1))</f>
        <v>42660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9">
        <f>+E2780/D2780*100</f>
        <v>125.33333333333334</v>
      </c>
      <c r="P2780" s="11">
        <f>AVERAGE(E2780/L2780)</f>
        <v>41.777777777777779</v>
      </c>
      <c r="Q2780" t="str">
        <f>LEFT(N2780,SEARCH("/",N2780,1)-1)</f>
        <v>film &amp; video</v>
      </c>
      <c r="R2780" t="str">
        <f>RIGHT(N2780,LEN(N2780)-SEARCH("/",N2780,1))</f>
        <v>documentary</v>
      </c>
      <c r="S2780" s="14">
        <f>INT((((J2780/60)/60)/24)+DATE(1970,1,1))</f>
        <v>42425</v>
      </c>
      <c r="T2780" s="14">
        <f>INT((((I2780/60)/60)/24)+DATE(1970,1,1))</f>
        <v>42465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9">
        <f>+E2781/D2781*100</f>
        <v>1.8799999999999997E-2</v>
      </c>
      <c r="P2781" s="11">
        <f>AVERAGE(E2781/L2781)</f>
        <v>53.714285714285715</v>
      </c>
      <c r="Q2781" t="str">
        <f>LEFT(N2781,SEARCH("/",N2781,1)-1)</f>
        <v>theater</v>
      </c>
      <c r="R2781" t="str">
        <f>RIGHT(N2781,LEN(N2781)-SEARCH("/",N2781,1))</f>
        <v>spaces</v>
      </c>
      <c r="S2781" s="14">
        <f>INT((((J2781/60)/60)/24)+DATE(1970,1,1))</f>
        <v>41940</v>
      </c>
      <c r="T2781" s="14">
        <f>INT((((I2781/60)/60)/24)+DATE(1970,1,1))</f>
        <v>42000</v>
      </c>
    </row>
    <row r="2782" spans="1:20" ht="45" x14ac:dyDescent="0.25">
      <c r="A2782">
        <v>1345</v>
      </c>
      <c r="B2782" s="3" t="s">
        <v>1346</v>
      </c>
      <c r="C2782" s="3" t="s">
        <v>5455</v>
      </c>
      <c r="D2782" s="6">
        <v>300</v>
      </c>
      <c r="E2782" s="6">
        <v>375</v>
      </c>
      <c r="F2782" t="s">
        <v>8219</v>
      </c>
      <c r="G2782" t="s">
        <v>8224</v>
      </c>
      <c r="H2782" t="s">
        <v>8246</v>
      </c>
      <c r="I2782">
        <v>1405366359</v>
      </c>
      <c r="J2782">
        <v>1402342359</v>
      </c>
      <c r="K2782" t="b">
        <v>0</v>
      </c>
      <c r="L2782">
        <v>7</v>
      </c>
      <c r="M2782" t="b">
        <v>1</v>
      </c>
      <c r="N2782" t="s">
        <v>8274</v>
      </c>
      <c r="O2782" s="9">
        <f>+E2782/D2782*100</f>
        <v>125</v>
      </c>
      <c r="P2782" s="11">
        <f>AVERAGE(E2782/L2782)</f>
        <v>53.571428571428569</v>
      </c>
      <c r="Q2782" t="str">
        <f>LEFT(N2782,SEARCH("/",N2782,1)-1)</f>
        <v>publishing</v>
      </c>
      <c r="R2782" t="str">
        <f>RIGHT(N2782,LEN(N2782)-SEARCH("/",N2782,1))</f>
        <v>nonfiction</v>
      </c>
      <c r="S2782" s="14">
        <f>INT((((J2782/60)/60)/24)+DATE(1970,1,1))</f>
        <v>41799</v>
      </c>
      <c r="T2782" s="14">
        <f>INT((((I2782/60)/60)/24)+DATE(1970,1,1))</f>
        <v>41834</v>
      </c>
    </row>
    <row r="2783" spans="1:20" ht="45" x14ac:dyDescent="0.25">
      <c r="A2783">
        <v>3470</v>
      </c>
      <c r="B2783" s="3" t="s">
        <v>3469</v>
      </c>
      <c r="C2783" s="3" t="s">
        <v>7580</v>
      </c>
      <c r="D2783" s="6">
        <v>250</v>
      </c>
      <c r="E2783" s="6">
        <v>375</v>
      </c>
      <c r="F2783" t="s">
        <v>8219</v>
      </c>
      <c r="G2783" t="s">
        <v>8224</v>
      </c>
      <c r="H2783" t="s">
        <v>8246</v>
      </c>
      <c r="I2783">
        <v>1468618680</v>
      </c>
      <c r="J2783">
        <v>1465345902</v>
      </c>
      <c r="K2783" t="b">
        <v>0</v>
      </c>
      <c r="L2783">
        <v>9</v>
      </c>
      <c r="M2783" t="b">
        <v>1</v>
      </c>
      <c r="N2783" t="s">
        <v>8271</v>
      </c>
      <c r="O2783" s="9">
        <f>+E2783/D2783*100</f>
        <v>150</v>
      </c>
      <c r="P2783" s="11">
        <f>AVERAGE(E2783/L2783)</f>
        <v>41.666666666666664</v>
      </c>
      <c r="Q2783" t="str">
        <f>LEFT(N2783,SEARCH("/",N2783,1)-1)</f>
        <v>theater</v>
      </c>
      <c r="R2783" t="str">
        <f>RIGHT(N2783,LEN(N2783)-SEARCH("/",N2783,1))</f>
        <v>plays</v>
      </c>
      <c r="S2783" s="14">
        <f>INT((((J2783/60)/60)/24)+DATE(1970,1,1))</f>
        <v>42529</v>
      </c>
      <c r="T2783" s="14">
        <f>INT((((I2783/60)/60)/24)+DATE(1970,1,1))</f>
        <v>42566</v>
      </c>
    </row>
    <row r="2784" spans="1:20" ht="45" x14ac:dyDescent="0.25">
      <c r="A2784">
        <v>915</v>
      </c>
      <c r="B2784" s="3" t="s">
        <v>916</v>
      </c>
      <c r="C2784" s="3" t="s">
        <v>5025</v>
      </c>
      <c r="D2784" s="6">
        <v>6500</v>
      </c>
      <c r="E2784" s="6">
        <v>375</v>
      </c>
      <c r="F2784" t="s">
        <v>8221</v>
      </c>
      <c r="G2784" t="s">
        <v>8224</v>
      </c>
      <c r="H2784" t="s">
        <v>8246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8278</v>
      </c>
      <c r="O2784" s="9">
        <f>+E2784/D2784*100</f>
        <v>5.7692307692307692</v>
      </c>
      <c r="P2784" s="11">
        <f>AVERAGE(E2784/L2784)</f>
        <v>41.666666666666664</v>
      </c>
      <c r="Q2784" t="str">
        <f>LEFT(N2784,SEARCH("/",N2784,1)-1)</f>
        <v>music</v>
      </c>
      <c r="R2784" t="str">
        <f>RIGHT(N2784,LEN(N2784)-SEARCH("/",N2784,1))</f>
        <v>jazz</v>
      </c>
      <c r="S2784" s="14">
        <f>INT((((J2784/60)/60)/24)+DATE(1970,1,1))</f>
        <v>40937</v>
      </c>
      <c r="T2784" s="14">
        <f>INT((((I2784/60)/60)/24)+DATE(1970,1,1))</f>
        <v>40969</v>
      </c>
    </row>
    <row r="2785" spans="1:20" ht="45" x14ac:dyDescent="0.25">
      <c r="A2785">
        <v>3130</v>
      </c>
      <c r="B2785" s="3" t="s">
        <v>3130</v>
      </c>
      <c r="C2785" s="3" t="s">
        <v>7240</v>
      </c>
      <c r="D2785" s="6">
        <v>10000</v>
      </c>
      <c r="E2785" s="6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9">
        <f>+E2785/D2785*100</f>
        <v>3.75</v>
      </c>
      <c r="P2785" s="11">
        <f>AVERAGE(E2785/L2785)</f>
        <v>93.75</v>
      </c>
      <c r="Q2785" t="str">
        <f>LEFT(N2785,SEARCH("/",N2785,1)-1)</f>
        <v>theater</v>
      </c>
      <c r="R2785" t="str">
        <f>RIGHT(N2785,LEN(N2785)-SEARCH("/",N2785,1))</f>
        <v>plays</v>
      </c>
      <c r="S2785" s="14">
        <f>INT((((J2785/60)/60)/24)+DATE(1970,1,1))</f>
        <v>42808</v>
      </c>
      <c r="T2785" s="14">
        <f>INT((((I2785/60)/60)/24)+DATE(1970,1,1))</f>
        <v>42839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9">
        <f>+E2786/D2786*100</f>
        <v>123.66666666666666</v>
      </c>
      <c r="P2786" s="11">
        <f>AVERAGE(E2786/L2786)</f>
        <v>14.84</v>
      </c>
      <c r="Q2786" t="str">
        <f>LEFT(N2786,SEARCH("/",N2786,1)-1)</f>
        <v>theater</v>
      </c>
      <c r="R2786" t="str">
        <f>RIGHT(N2786,LEN(N2786)-SEARCH("/",N2786,1))</f>
        <v>spaces</v>
      </c>
      <c r="S2786" s="14">
        <f>INT((((J2786/60)/60)/24)+DATE(1970,1,1))</f>
        <v>42334</v>
      </c>
      <c r="T2786" s="14">
        <f>INT((((I2786/60)/60)/24)+DATE(1970,1,1))</f>
        <v>42361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9">
        <f>+E2787/D2787*100</f>
        <v>123</v>
      </c>
      <c r="P2787" s="11">
        <f>AVERAGE(E2787/L2787)</f>
        <v>46.125</v>
      </c>
      <c r="Q2787" t="str">
        <f>LEFT(N2787,SEARCH("/",N2787,1)-1)</f>
        <v>theater</v>
      </c>
      <c r="R2787" t="str">
        <f>RIGHT(N2787,LEN(N2787)-SEARCH("/",N2787,1))</f>
        <v>plays</v>
      </c>
      <c r="S2787" s="14">
        <f>INT((((J2787/60)/60)/24)+DATE(1970,1,1))</f>
        <v>42517</v>
      </c>
      <c r="T2787" s="14">
        <f>INT((((I2787/60)/60)/24)+DATE(1970,1,1))</f>
        <v>42547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9">
        <f>+E2788/D2788*100</f>
        <v>7.3400000000000007</v>
      </c>
      <c r="P2788" s="11">
        <f>AVERAGE(E2788/L2788)</f>
        <v>40.777777777777779</v>
      </c>
      <c r="Q2788" t="str">
        <f>LEFT(N2788,SEARCH("/",N2788,1)-1)</f>
        <v>photography</v>
      </c>
      <c r="R2788" t="str">
        <f>RIGHT(N2788,LEN(N2788)-SEARCH("/",N2788,1))</f>
        <v>places</v>
      </c>
      <c r="S2788" s="14">
        <f>INT((((J2788/60)/60)/24)+DATE(1970,1,1))</f>
        <v>41791</v>
      </c>
      <c r="T2788" s="14">
        <f>INT((((I2788/60)/60)/24)+DATE(1970,1,1))</f>
        <v>41835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9">
        <f>+E2789/D2789*100</f>
        <v>7.24</v>
      </c>
      <c r="P2789" s="11">
        <f>AVERAGE(E2789/L2789)</f>
        <v>72.400000000000006</v>
      </c>
      <c r="Q2789" t="str">
        <f>LEFT(N2789,SEARCH("/",N2789,1)-1)</f>
        <v>theater</v>
      </c>
      <c r="R2789" t="str">
        <f>RIGHT(N2789,LEN(N2789)-SEARCH("/",N2789,1))</f>
        <v>plays</v>
      </c>
      <c r="S2789" s="14">
        <f>INT((((J2789/60)/60)/24)+DATE(1970,1,1))</f>
        <v>42041</v>
      </c>
      <c r="T2789" s="14">
        <f>INT((((I2789/60)/60)/24)+DATE(1970,1,1))</f>
        <v>42086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9">
        <f>+E2790/D2790*100</f>
        <v>10.314285714285715</v>
      </c>
      <c r="P2790" s="11">
        <f>AVERAGE(E2790/L2790)</f>
        <v>32.81818181818182</v>
      </c>
      <c r="Q2790" t="str">
        <f>LEFT(N2790,SEARCH("/",N2790,1)-1)</f>
        <v>games</v>
      </c>
      <c r="R2790" t="str">
        <f>RIGHT(N2790,LEN(N2790)-SEARCH("/",N2790,1))</f>
        <v>mobile games</v>
      </c>
      <c r="S2790" s="14">
        <f>INT((((J2790/60)/60)/24)+DATE(1970,1,1))</f>
        <v>42371</v>
      </c>
      <c r="T2790" s="14">
        <f>INT((((I2790/60)/60)/24)+DATE(1970,1,1))</f>
        <v>42400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8268</v>
      </c>
      <c r="O2791" s="9">
        <f>+E2791/D2791*100</f>
        <v>0.72</v>
      </c>
      <c r="P2791" s="11">
        <f>AVERAGE(E2791/L2791)</f>
        <v>120</v>
      </c>
      <c r="Q2791" t="str">
        <f>LEFT(N2791,SEARCH("/",N2791,1)-1)</f>
        <v>film &amp; video</v>
      </c>
      <c r="R2791" t="str">
        <f>RIGHT(N2791,LEN(N2791)-SEARCH("/",N2791,1))</f>
        <v>drama</v>
      </c>
      <c r="S2791" s="14">
        <f>INT((((J2791/60)/60)/24)+DATE(1970,1,1))</f>
        <v>42195</v>
      </c>
      <c r="T2791" s="14">
        <f>INT((((I2791/60)/60)/24)+DATE(1970,1,1))</f>
        <v>42236</v>
      </c>
    </row>
    <row r="2792" spans="1:20" ht="60" x14ac:dyDescent="0.25">
      <c r="A2792">
        <v>1685</v>
      </c>
      <c r="B2792" s="3" t="s">
        <v>1686</v>
      </c>
      <c r="C2792" s="3" t="s">
        <v>5795</v>
      </c>
      <c r="D2792" s="6">
        <v>350</v>
      </c>
      <c r="E2792" s="6">
        <v>360</v>
      </c>
      <c r="F2792" t="s">
        <v>8222</v>
      </c>
      <c r="G2792" t="s">
        <v>8224</v>
      </c>
      <c r="H2792" t="s">
        <v>8246</v>
      </c>
      <c r="I2792">
        <v>1490331623</v>
      </c>
      <c r="J2792">
        <v>1487743223</v>
      </c>
      <c r="K2792" t="b">
        <v>0</v>
      </c>
      <c r="L2792">
        <v>15</v>
      </c>
      <c r="M2792" t="b">
        <v>0</v>
      </c>
      <c r="N2792" t="s">
        <v>8293</v>
      </c>
      <c r="O2792" s="9">
        <f>+E2792/D2792*100</f>
        <v>102.85714285714285</v>
      </c>
      <c r="P2792" s="11">
        <f>AVERAGE(E2792/L2792)</f>
        <v>24</v>
      </c>
      <c r="Q2792" t="str">
        <f>LEFT(N2792,SEARCH("/",N2792,1)-1)</f>
        <v>music</v>
      </c>
      <c r="R2792" t="str">
        <f>RIGHT(N2792,LEN(N2792)-SEARCH("/",N2792,1))</f>
        <v>faith</v>
      </c>
      <c r="S2792" s="14">
        <f>INT((((J2792/60)/60)/24)+DATE(1970,1,1))</f>
        <v>42788</v>
      </c>
      <c r="T2792" s="14">
        <f>INT((((I2792/60)/60)/24)+DATE(1970,1,1))</f>
        <v>42818</v>
      </c>
    </row>
    <row r="2793" spans="1:20" ht="45" x14ac:dyDescent="0.25">
      <c r="A2793">
        <v>1488</v>
      </c>
      <c r="B2793" s="3" t="s">
        <v>1489</v>
      </c>
      <c r="C2793" s="3" t="s">
        <v>5598</v>
      </c>
      <c r="D2793" s="6">
        <v>15000</v>
      </c>
      <c r="E2793" s="6">
        <v>360</v>
      </c>
      <c r="F2793" t="s">
        <v>8221</v>
      </c>
      <c r="G2793" t="s">
        <v>8226</v>
      </c>
      <c r="H2793" t="s">
        <v>8248</v>
      </c>
      <c r="I2793">
        <v>1388928660</v>
      </c>
      <c r="J2793">
        <v>1386336660</v>
      </c>
      <c r="K2793" t="b">
        <v>0</v>
      </c>
      <c r="L2793">
        <v>6</v>
      </c>
      <c r="M2793" t="b">
        <v>0</v>
      </c>
      <c r="N2793" t="s">
        <v>8275</v>
      </c>
      <c r="O2793" s="9">
        <f>+E2793/D2793*100</f>
        <v>2.4</v>
      </c>
      <c r="P2793" s="11">
        <f>AVERAGE(E2793/L2793)</f>
        <v>60</v>
      </c>
      <c r="Q2793" t="str">
        <f>LEFT(N2793,SEARCH("/",N2793,1)-1)</f>
        <v>publishing</v>
      </c>
      <c r="R2793" t="str">
        <f>RIGHT(N2793,LEN(N2793)-SEARCH("/",N2793,1))</f>
        <v>fiction</v>
      </c>
      <c r="S2793" s="14">
        <f>INT((((J2793/60)/60)/24)+DATE(1970,1,1))</f>
        <v>41614</v>
      </c>
      <c r="T2793" s="14">
        <f>INT((((I2793/60)/60)/24)+DATE(1970,1,1))</f>
        <v>41644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9">
        <f>+E2794/D2794*100</f>
        <v>0.71799999999999997</v>
      </c>
      <c r="P2794" s="11">
        <f>AVERAGE(E2794/L2794)</f>
        <v>35.9</v>
      </c>
      <c r="Q2794" t="str">
        <f>LEFT(N2794,SEARCH("/",N2794,1)-1)</f>
        <v>film &amp; video</v>
      </c>
      <c r="R2794" t="str">
        <f>RIGHT(N2794,LEN(N2794)-SEARCH("/",N2794,1))</f>
        <v>science fiction</v>
      </c>
      <c r="S2794" s="14">
        <f>INT((((J2794/60)/60)/24)+DATE(1970,1,1))</f>
        <v>41933</v>
      </c>
      <c r="T2794" s="14">
        <f>INT((((I2794/60)/60)/24)+DATE(1970,1,1))</f>
        <v>41975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8301</v>
      </c>
      <c r="O2795" s="9">
        <f>+E2795/D2795*100</f>
        <v>0.59666666666666668</v>
      </c>
      <c r="P2795" s="11">
        <f>AVERAGE(E2795/L2795)</f>
        <v>71.599999999999994</v>
      </c>
      <c r="Q2795" t="str">
        <f>LEFT(N2795,SEARCH("/",N2795,1)-1)</f>
        <v>technology</v>
      </c>
      <c r="R2795" t="str">
        <f>RIGHT(N2795,LEN(N2795)-SEARCH("/",N2795,1))</f>
        <v>space exploration</v>
      </c>
      <c r="S2795" s="14">
        <f>INT((((J2795/60)/60)/24)+DATE(1970,1,1))</f>
        <v>42695</v>
      </c>
      <c r="T2795" s="14">
        <f>INT((((I2795/60)/60)/24)+DATE(1970,1,1))</f>
        <v>42725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8271</v>
      </c>
      <c r="O2796" s="9">
        <f>+E2796/D2796*100</f>
        <v>17.899999999999999</v>
      </c>
      <c r="P2796" s="11">
        <f>AVERAGE(E2796/L2796)</f>
        <v>25.571428571428573</v>
      </c>
      <c r="Q2796" t="str">
        <f>LEFT(N2796,SEARCH("/",N2796,1)-1)</f>
        <v>theater</v>
      </c>
      <c r="R2796" t="str">
        <f>RIGHT(N2796,LEN(N2796)-SEARCH("/",N2796,1))</f>
        <v>plays</v>
      </c>
      <c r="S2796" s="14">
        <f>INT((((J2796/60)/60)/24)+DATE(1970,1,1))</f>
        <v>41833</v>
      </c>
      <c r="T2796" s="14">
        <f>INT((((I2796/60)/60)/24)+DATE(1970,1,1))</f>
        <v>41863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9">
        <f>+E2797/D2797*100</f>
        <v>101.42857142857142</v>
      </c>
      <c r="P2797" s="11">
        <f>AVERAGE(E2797/L2797)</f>
        <v>59.166666666666664</v>
      </c>
      <c r="Q2797" t="str">
        <f>LEFT(N2797,SEARCH("/",N2797,1)-1)</f>
        <v>theater</v>
      </c>
      <c r="R2797" t="str">
        <f>RIGHT(N2797,LEN(N2797)-SEARCH("/",N2797,1))</f>
        <v>plays</v>
      </c>
      <c r="S2797" s="14">
        <f>INT((((J2797/60)/60)/24)+DATE(1970,1,1))</f>
        <v>42230</v>
      </c>
      <c r="T2797" s="14">
        <f>INT((((I2797/60)/60)/24)+DATE(1970,1,1))</f>
        <v>42245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9">
        <f>+E2798/D2798*100</f>
        <v>101.72910662824208</v>
      </c>
      <c r="P2798" s="11">
        <f>AVERAGE(E2798/L2798)</f>
        <v>25.214285714285715</v>
      </c>
      <c r="Q2798" t="str">
        <f>LEFT(N2798,SEARCH("/",N2798,1)-1)</f>
        <v>technology</v>
      </c>
      <c r="R2798" t="str">
        <f>RIGHT(N2798,LEN(N2798)-SEARCH("/",N2798,1))</f>
        <v>space exploration</v>
      </c>
      <c r="S2798" s="14">
        <f>INT((((J2798/60)/60)/24)+DATE(1970,1,1))</f>
        <v>41989</v>
      </c>
      <c r="T2798" s="14">
        <f>INT((((I2798/60)/60)/24)+DATE(1970,1,1))</f>
        <v>42019</v>
      </c>
    </row>
    <row r="2799" spans="1:20" ht="45" x14ac:dyDescent="0.25">
      <c r="A2799">
        <v>3787</v>
      </c>
      <c r="B2799" s="3" t="s">
        <v>3784</v>
      </c>
      <c r="C2799" s="3" t="s">
        <v>7897</v>
      </c>
      <c r="D2799" s="6">
        <v>350</v>
      </c>
      <c r="E2799" s="6">
        <v>351</v>
      </c>
      <c r="F2799" t="s">
        <v>8219</v>
      </c>
      <c r="G2799" t="s">
        <v>8224</v>
      </c>
      <c r="H2799" t="s">
        <v>8246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8305</v>
      </c>
      <c r="O2799" s="9">
        <f>+E2799/D2799*100</f>
        <v>100.28571428571429</v>
      </c>
      <c r="P2799" s="11">
        <f>AVERAGE(E2799/L2799)</f>
        <v>35.1</v>
      </c>
      <c r="Q2799" t="str">
        <f>LEFT(N2799,SEARCH("/",N2799,1)-1)</f>
        <v>theater</v>
      </c>
      <c r="R2799" t="str">
        <f>RIGHT(N2799,LEN(N2799)-SEARCH("/",N2799,1))</f>
        <v>musical</v>
      </c>
      <c r="S2799" s="14">
        <f>INT((((J2799/60)/60)/24)+DATE(1970,1,1))</f>
        <v>42167</v>
      </c>
      <c r="T2799" s="14">
        <f>INT((((I2799/60)/60)/24)+DATE(1970,1,1))</f>
        <v>42196</v>
      </c>
    </row>
    <row r="2800" spans="1:20" ht="60" x14ac:dyDescent="0.25">
      <c r="A2800">
        <v>774</v>
      </c>
      <c r="B2800" s="3" t="s">
        <v>775</v>
      </c>
      <c r="C2800" s="3" t="s">
        <v>4884</v>
      </c>
      <c r="D2800" s="6">
        <v>500</v>
      </c>
      <c r="E2800" s="6">
        <v>351</v>
      </c>
      <c r="F2800" t="s">
        <v>8221</v>
      </c>
      <c r="G2800" t="s">
        <v>8224</v>
      </c>
      <c r="H2800" t="s">
        <v>8246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8275</v>
      </c>
      <c r="O2800" s="9">
        <f>+E2800/D2800*100</f>
        <v>70.199999999999989</v>
      </c>
      <c r="P2800" s="11">
        <f>AVERAGE(E2800/L2800)</f>
        <v>39</v>
      </c>
      <c r="Q2800" t="str">
        <f>LEFT(N2800,SEARCH("/",N2800,1)-1)</f>
        <v>publishing</v>
      </c>
      <c r="R2800" t="str">
        <f>RIGHT(N2800,LEN(N2800)-SEARCH("/",N2800,1))</f>
        <v>fiction</v>
      </c>
      <c r="S2800" s="14">
        <f>INT((((J2800/60)/60)/24)+DATE(1970,1,1))</f>
        <v>41663</v>
      </c>
      <c r="T2800" s="14">
        <f>INT((((I2800/60)/60)/24)+DATE(1970,1,1))</f>
        <v>41693</v>
      </c>
    </row>
    <row r="2801" spans="1:20" ht="45" x14ac:dyDescent="0.25">
      <c r="A2801">
        <v>3423</v>
      </c>
      <c r="B2801" s="3" t="s">
        <v>3422</v>
      </c>
      <c r="C2801" s="3" t="s">
        <v>7533</v>
      </c>
      <c r="D2801" s="6">
        <v>250</v>
      </c>
      <c r="E2801" s="6">
        <v>350</v>
      </c>
      <c r="F2801" t="s">
        <v>8219</v>
      </c>
      <c r="G2801" t="s">
        <v>8224</v>
      </c>
      <c r="H2801" t="s">
        <v>8246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8271</v>
      </c>
      <c r="O2801" s="9">
        <f>+E2801/D2801*100</f>
        <v>140</v>
      </c>
      <c r="P2801" s="11">
        <f>AVERAGE(E2801/L2801)</f>
        <v>35</v>
      </c>
      <c r="Q2801" t="str">
        <f>LEFT(N2801,SEARCH("/",N2801,1)-1)</f>
        <v>theater</v>
      </c>
      <c r="R2801" t="str">
        <f>RIGHT(N2801,LEN(N2801)-SEARCH("/",N2801,1))</f>
        <v>plays</v>
      </c>
      <c r="S2801" s="14">
        <f>INT((((J2801/60)/60)/24)+DATE(1970,1,1))</f>
        <v>42088</v>
      </c>
      <c r="T2801" s="14">
        <f>INT((((I2801/60)/60)/24)+DATE(1970,1,1))</f>
        <v>42118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8290</v>
      </c>
      <c r="O2802" s="9">
        <f>+E2802/D2802*100</f>
        <v>4.117647058823529</v>
      </c>
      <c r="P2802" s="11">
        <f>AVERAGE(E2802/L2802)</f>
        <v>26.923076923076923</v>
      </c>
      <c r="Q2802" t="str">
        <f>LEFT(N2802,SEARCH("/",N2802,1)-1)</f>
        <v>publishing</v>
      </c>
      <c r="R2802" t="str">
        <f>RIGHT(N2802,LEN(N2802)-SEARCH("/",N2802,1))</f>
        <v>art books</v>
      </c>
      <c r="S2802" s="14">
        <f>INT((((J2802/60)/60)/24)+DATE(1970,1,1))</f>
        <v>41671</v>
      </c>
      <c r="T2802" s="14">
        <f>INT((((I2802/60)/60)/24)+DATE(1970,1,1))</f>
        <v>41687</v>
      </c>
    </row>
    <row r="2803" spans="1:20" ht="60" x14ac:dyDescent="0.25">
      <c r="A2803">
        <v>629</v>
      </c>
      <c r="B2803" s="3" t="s">
        <v>630</v>
      </c>
      <c r="C2803" s="3" t="s">
        <v>4739</v>
      </c>
      <c r="D2803" s="6">
        <v>200000</v>
      </c>
      <c r="E2803" s="6">
        <v>350</v>
      </c>
      <c r="F2803" t="s">
        <v>8220</v>
      </c>
      <c r="G2803" t="s">
        <v>8226</v>
      </c>
      <c r="H2803" t="s">
        <v>8248</v>
      </c>
      <c r="I2803">
        <v>1463239108</v>
      </c>
      <c r="J2803">
        <v>1460647108</v>
      </c>
      <c r="K2803" t="b">
        <v>0</v>
      </c>
      <c r="L2803">
        <v>3</v>
      </c>
      <c r="M2803" t="b">
        <v>0</v>
      </c>
      <c r="N2803" t="s">
        <v>8272</v>
      </c>
      <c r="O2803" s="9">
        <f>+E2803/D2803*100</f>
        <v>0.17500000000000002</v>
      </c>
      <c r="P2803" s="11">
        <f>AVERAGE(E2803/L2803)</f>
        <v>116.66666666666667</v>
      </c>
      <c r="Q2803" t="str">
        <f>LEFT(N2803,SEARCH("/",N2803,1)-1)</f>
        <v>technology</v>
      </c>
      <c r="R2803" t="str">
        <f>RIGHT(N2803,LEN(N2803)-SEARCH("/",N2803,1))</f>
        <v>web</v>
      </c>
      <c r="S2803" s="14">
        <f>INT((((J2803/60)/60)/24)+DATE(1970,1,1))</f>
        <v>42474</v>
      </c>
      <c r="T2803" s="14">
        <f>INT((((I2803/60)/60)/24)+DATE(1970,1,1))</f>
        <v>42504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t="s">
        <v>8221</v>
      </c>
      <c r="G2804" t="s">
        <v>8224</v>
      </c>
      <c r="H2804" t="s">
        <v>8246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8271</v>
      </c>
      <c r="O2804" s="9">
        <f>+E2804/D2804*100</f>
        <v>15.737410071942445</v>
      </c>
      <c r="P2804" s="11">
        <f>AVERAGE(E2804/L2804)</f>
        <v>29.166666666666668</v>
      </c>
      <c r="Q2804" t="str">
        <f>LEFT(N2804,SEARCH("/",N2804,1)-1)</f>
        <v>theater</v>
      </c>
      <c r="R2804" t="str">
        <f>RIGHT(N2804,LEN(N2804)-SEARCH("/",N2804,1))</f>
        <v>plays</v>
      </c>
      <c r="S2804" s="14">
        <f>INT((((J2804/60)/60)/24)+DATE(1970,1,1))</f>
        <v>42041</v>
      </c>
      <c r="T2804" s="14">
        <f>INT((((I2804/60)/60)/24)+DATE(1970,1,1))</f>
        <v>42071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9">
        <f>+E2805/D2805*100</f>
        <v>0.38925389253892539</v>
      </c>
      <c r="P2805" s="11">
        <f>AVERAGE(E2805/L2805)</f>
        <v>38.444444444444443</v>
      </c>
      <c r="Q2805" t="str">
        <f>LEFT(N2805,SEARCH("/",N2805,1)-1)</f>
        <v>technology</v>
      </c>
      <c r="R2805" t="str">
        <f>RIGHT(N2805,LEN(N2805)-SEARCH("/",N2805,1))</f>
        <v>web</v>
      </c>
      <c r="S2805" s="14">
        <f>INT((((J2805/60)/60)/24)+DATE(1970,1,1))</f>
        <v>41963</v>
      </c>
      <c r="T2805" s="14">
        <f>INT((((I2805/60)/60)/24)+DATE(1970,1,1))</f>
        <v>42022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8268</v>
      </c>
      <c r="O2806" s="9">
        <f>+E2806/D2806*100</f>
        <v>6.8999999999999992E-2</v>
      </c>
      <c r="P2806" s="11">
        <f>AVERAGE(E2806/L2806)</f>
        <v>69</v>
      </c>
      <c r="Q2806" t="str">
        <f>LEFT(N2806,SEARCH("/",N2806,1)-1)</f>
        <v>film &amp; video</v>
      </c>
      <c r="R2806" t="str">
        <f>RIGHT(N2806,LEN(N2806)-SEARCH("/",N2806,1))</f>
        <v>drama</v>
      </c>
      <c r="S2806" s="14">
        <f>INT((((J2806/60)/60)/24)+DATE(1970,1,1))</f>
        <v>42556</v>
      </c>
      <c r="T2806" s="14">
        <f>INT((((I2806/60)/60)/24)+DATE(1970,1,1))</f>
        <v>42616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s="9">
        <f>+E2807/D2807*100</f>
        <v>38.333333333333336</v>
      </c>
      <c r="P2807" s="11">
        <f>AVERAGE(E2807/L2807)</f>
        <v>69</v>
      </c>
      <c r="Q2807" t="str">
        <f>LEFT(N2807,SEARCH("/",N2807,1)-1)</f>
        <v>music</v>
      </c>
      <c r="R2807" t="str">
        <f>RIGHT(N2807,LEN(N2807)-SEARCH("/",N2807,1))</f>
        <v>jazz</v>
      </c>
      <c r="S2807" s="14">
        <f>INT((((J2807/60)/60)/24)+DATE(1970,1,1))</f>
        <v>40312</v>
      </c>
      <c r="T2807" s="14">
        <f>INT((((I2807/60)/60)/24)+DATE(1970,1,1))</f>
        <v>40354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9">
        <f>+E2808/D2808*100</f>
        <v>5.6833333333333336</v>
      </c>
      <c r="P2808" s="11">
        <f>AVERAGE(E2808/L2808)</f>
        <v>37.888888888888886</v>
      </c>
      <c r="Q2808" t="str">
        <f>LEFT(N2808,SEARCH("/",N2808,1)-1)</f>
        <v>technology</v>
      </c>
      <c r="R2808" t="str">
        <f>RIGHT(N2808,LEN(N2808)-SEARCH("/",N2808,1))</f>
        <v>web</v>
      </c>
      <c r="S2808" s="14">
        <f>INT((((J2808/60)/60)/24)+DATE(1970,1,1))</f>
        <v>42532</v>
      </c>
      <c r="T2808" s="14">
        <f>INT((((I2808/60)/60)/24)+DATE(1970,1,1))</f>
        <v>42552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9">
        <f>+E2809/D2809*100</f>
        <v>113.33333333333333</v>
      </c>
      <c r="P2809" s="11">
        <f>AVERAGE(E2809/L2809)</f>
        <v>20</v>
      </c>
      <c r="Q2809" t="str">
        <f>LEFT(N2809,SEARCH("/",N2809,1)-1)</f>
        <v>theater</v>
      </c>
      <c r="R2809" t="str">
        <f>RIGHT(N2809,LEN(N2809)-SEARCH("/",N2809,1))</f>
        <v>plays</v>
      </c>
      <c r="S2809" s="14">
        <f>INT((((J2809/60)/60)/24)+DATE(1970,1,1))</f>
        <v>41918</v>
      </c>
      <c r="T2809" s="14">
        <f>INT((((I2809/60)/60)/24)+DATE(1970,1,1))</f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9">
        <f>+E2810/D2810*100</f>
        <v>7.5111111111111111</v>
      </c>
      <c r="P2810" s="11">
        <f>AVERAGE(E2810/L2810)</f>
        <v>37.555555555555557</v>
      </c>
      <c r="Q2810" t="str">
        <f>LEFT(N2810,SEARCH("/",N2810,1)-1)</f>
        <v>film &amp; video</v>
      </c>
      <c r="R2810" t="str">
        <f>RIGHT(N2810,LEN(N2810)-SEARCH("/",N2810,1))</f>
        <v>science fiction</v>
      </c>
      <c r="S2810" s="14">
        <f>INT((((J2810/60)/60)/24)+DATE(1970,1,1))</f>
        <v>42200</v>
      </c>
      <c r="T2810" s="14">
        <f>INT((((I2810/60)/60)/24)+DATE(1970,1,1))</f>
        <v>42227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t="s">
        <v>8221</v>
      </c>
      <c r="G2811" t="s">
        <v>8224</v>
      </c>
      <c r="H2811" t="s">
        <v>8246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8270</v>
      </c>
      <c r="O2811" s="9">
        <f>+E2811/D2811*100</f>
        <v>1.3673469387755102</v>
      </c>
      <c r="P2811" s="11">
        <f>AVERAGE(E2811/L2811)</f>
        <v>67</v>
      </c>
      <c r="Q2811" t="str">
        <f>LEFT(N2811,SEARCH("/",N2811,1)-1)</f>
        <v>film &amp; video</v>
      </c>
      <c r="R2811" t="str">
        <f>RIGHT(N2811,LEN(N2811)-SEARCH("/",N2811,1))</f>
        <v>animation</v>
      </c>
      <c r="S2811" s="14">
        <f>INT((((J2811/60)/60)/24)+DATE(1970,1,1))</f>
        <v>40949</v>
      </c>
      <c r="T2811" s="14">
        <f>INT((((I2811/60)/60)/24)+DATE(1970,1,1))</f>
        <v>41009</v>
      </c>
    </row>
    <row r="2812" spans="1:20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6">
        <v>335</v>
      </c>
      <c r="F2812" t="s">
        <v>8221</v>
      </c>
      <c r="G2812" t="s">
        <v>8224</v>
      </c>
      <c r="H2812" t="s">
        <v>8246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8284</v>
      </c>
      <c r="O2812" s="9">
        <f>+E2812/D2812*100</f>
        <v>0.55833333333333335</v>
      </c>
      <c r="P2812" s="11">
        <f>AVERAGE(E2812/L2812)</f>
        <v>55.833333333333336</v>
      </c>
      <c r="Q2812" t="str">
        <f>LEFT(N2812,SEARCH("/",N2812,1)-1)</f>
        <v>food</v>
      </c>
      <c r="R2812" t="str">
        <f>RIGHT(N2812,LEN(N2812)-SEARCH("/",N2812,1))</f>
        <v>food trucks</v>
      </c>
      <c r="S2812" s="14">
        <f>INT((((J2812/60)/60)/24)+DATE(1970,1,1))</f>
        <v>42536</v>
      </c>
      <c r="T2812" s="14">
        <f>INT((((I2812/60)/60)/24)+DATE(1970,1,1))</f>
        <v>42566</v>
      </c>
    </row>
    <row r="2813" spans="1:20" ht="45" x14ac:dyDescent="0.25">
      <c r="A2813">
        <v>3060</v>
      </c>
      <c r="B2813" s="3" t="s">
        <v>3060</v>
      </c>
      <c r="C2813" s="3" t="s">
        <v>7170</v>
      </c>
      <c r="D2813" s="6">
        <v>220000</v>
      </c>
      <c r="E2813" s="6">
        <v>335</v>
      </c>
      <c r="F2813" t="s">
        <v>8221</v>
      </c>
      <c r="G2813" t="s">
        <v>8224</v>
      </c>
      <c r="H2813" t="s">
        <v>8246</v>
      </c>
      <c r="I2813">
        <v>1443422134</v>
      </c>
      <c r="J2813">
        <v>1440830134</v>
      </c>
      <c r="K2813" t="b">
        <v>0</v>
      </c>
      <c r="L2813">
        <v>6</v>
      </c>
      <c r="M2813" t="b">
        <v>0</v>
      </c>
      <c r="N2813" t="s">
        <v>8303</v>
      </c>
      <c r="O2813" s="9">
        <f>+E2813/D2813*100</f>
        <v>0.15227272727272728</v>
      </c>
      <c r="P2813" s="11">
        <f>AVERAGE(E2813/L2813)</f>
        <v>55.833333333333336</v>
      </c>
      <c r="Q2813" t="str">
        <f>LEFT(N2813,SEARCH("/",N2813,1)-1)</f>
        <v>theater</v>
      </c>
      <c r="R2813" t="str">
        <f>RIGHT(N2813,LEN(N2813)-SEARCH("/",N2813,1))</f>
        <v>spaces</v>
      </c>
      <c r="S2813" s="14">
        <f>INT((((J2813/60)/60)/24)+DATE(1970,1,1))</f>
        <v>42245</v>
      </c>
      <c r="T2813" s="14">
        <f>INT((((I2813/60)/60)/24)+DATE(1970,1,1))</f>
        <v>42275</v>
      </c>
    </row>
    <row r="2814" spans="1:20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6">
        <v>335</v>
      </c>
      <c r="F2814" t="s">
        <v>8221</v>
      </c>
      <c r="G2814" t="s">
        <v>8225</v>
      </c>
      <c r="H2814" t="s">
        <v>8247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8285</v>
      </c>
      <c r="O2814" s="9">
        <f>+E2814/D2814*100</f>
        <v>6.7</v>
      </c>
      <c r="P2814" s="11">
        <f>AVERAGE(E2814/L2814)</f>
        <v>83.75</v>
      </c>
      <c r="Q2814" t="str">
        <f>LEFT(N2814,SEARCH("/",N2814,1)-1)</f>
        <v>photography</v>
      </c>
      <c r="R2814" t="str">
        <f>RIGHT(N2814,LEN(N2814)-SEARCH("/",N2814,1))</f>
        <v>photobooks</v>
      </c>
      <c r="S2814" s="14">
        <f>INT((((J2814/60)/60)/24)+DATE(1970,1,1))</f>
        <v>41905</v>
      </c>
      <c r="T2814" s="14">
        <f>INT((((I2814/60)/60)/24)+DATE(1970,1,1))</f>
        <v>41941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9">
        <f>+E2815/D2815*100</f>
        <v>3.34</v>
      </c>
      <c r="P2815" s="11">
        <f>AVERAGE(E2815/L2815)</f>
        <v>20.875</v>
      </c>
      <c r="Q2815" t="str">
        <f>LEFT(N2815,SEARCH("/",N2815,1)-1)</f>
        <v>theater</v>
      </c>
      <c r="R2815" t="str">
        <f>RIGHT(N2815,LEN(N2815)-SEARCH("/",N2815,1))</f>
        <v>spaces</v>
      </c>
      <c r="S2815" s="14">
        <f>INT((((J2815/60)/60)/24)+DATE(1970,1,1))</f>
        <v>42690</v>
      </c>
      <c r="T2815" s="14">
        <f>INT((((I2815/60)/60)/24)+DATE(1970,1,1))</f>
        <v>42711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9">
        <f>+E2816/D2816*100</f>
        <v>2.1999999999999997</v>
      </c>
      <c r="P2816" s="11">
        <f>AVERAGE(E2816/L2816)</f>
        <v>55</v>
      </c>
      <c r="Q2816" t="str">
        <f>LEFT(N2816,SEARCH("/",N2816,1)-1)</f>
        <v>music</v>
      </c>
      <c r="R2816" t="str">
        <f>RIGHT(N2816,LEN(N2816)-SEARCH("/",N2816,1))</f>
        <v>jazz</v>
      </c>
      <c r="S2816" s="14">
        <f>INT((((J2816/60)/60)/24)+DATE(1970,1,1))</f>
        <v>41934</v>
      </c>
      <c r="T2816" s="14">
        <f>INT((((I2816/60)/60)/24)+DATE(1970,1,1))</f>
        <v>41965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9">
        <f>+E2817/D2817*100</f>
        <v>10.9</v>
      </c>
      <c r="P2817" s="11">
        <f>AVERAGE(E2817/L2817)</f>
        <v>21.8</v>
      </c>
      <c r="Q2817" t="str">
        <f>LEFT(N2817,SEARCH("/",N2817,1)-1)</f>
        <v>music</v>
      </c>
      <c r="R2817" t="str">
        <f>RIGHT(N2817,LEN(N2817)-SEARCH("/",N2817,1))</f>
        <v>jazz</v>
      </c>
      <c r="S2817" s="14">
        <f>INT((((J2817/60)/60)/24)+DATE(1970,1,1))</f>
        <v>41288</v>
      </c>
      <c r="T2817" s="14">
        <f>INT((((I2817/60)/60)/24)+DATE(1970,1,1))</f>
        <v>41318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9">
        <f>+E2818/D2818*100</f>
        <v>10.877666666666666</v>
      </c>
      <c r="P2818" s="11">
        <f>AVERAGE(E2818/L2818)</f>
        <v>81.582499999999996</v>
      </c>
      <c r="Q2818" t="str">
        <f>LEFT(N2818,SEARCH("/",N2818,1)-1)</f>
        <v>technology</v>
      </c>
      <c r="R2818" t="str">
        <f>RIGHT(N2818,LEN(N2818)-SEARCH("/",N2818,1))</f>
        <v>web</v>
      </c>
      <c r="S2818" s="14">
        <f>INT((((J2818/60)/60)/24)+DATE(1970,1,1))</f>
        <v>42318</v>
      </c>
      <c r="T2818" s="14">
        <f>INT((((I2818/60)/60)/24)+DATE(1970,1,1))</f>
        <v>42348</v>
      </c>
    </row>
    <row r="2819" spans="1:20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6">
        <v>325</v>
      </c>
      <c r="F2819" t="s">
        <v>8221</v>
      </c>
      <c r="G2819" t="s">
        <v>8224</v>
      </c>
      <c r="H2819" t="s">
        <v>8246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8268</v>
      </c>
      <c r="O2819" s="9">
        <f>+E2819/D2819*100</f>
        <v>3.25</v>
      </c>
      <c r="P2819" s="11">
        <f>AVERAGE(E2819/L2819)</f>
        <v>32.5</v>
      </c>
      <c r="Q2819" t="str">
        <f>LEFT(N2819,SEARCH("/",N2819,1)-1)</f>
        <v>film &amp; video</v>
      </c>
      <c r="R2819" t="str">
        <f>RIGHT(N2819,LEN(N2819)-SEARCH("/",N2819,1))</f>
        <v>drama</v>
      </c>
      <c r="S2819" s="14">
        <f>INT((((J2819/60)/60)/24)+DATE(1970,1,1))</f>
        <v>42216</v>
      </c>
      <c r="T2819" s="14">
        <f>INT((((I2819/60)/60)/24)+DATE(1970,1,1))</f>
        <v>42246</v>
      </c>
    </row>
    <row r="2820" spans="1:20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6">
        <v>325</v>
      </c>
      <c r="F2820" t="s">
        <v>8221</v>
      </c>
      <c r="G2820" t="s">
        <v>8224</v>
      </c>
      <c r="H2820" t="s">
        <v>8246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8268</v>
      </c>
      <c r="O2820" s="9">
        <f>+E2820/D2820*100</f>
        <v>4.0625</v>
      </c>
      <c r="P2820" s="11">
        <f>AVERAGE(E2820/L2820)</f>
        <v>108.33333333333333</v>
      </c>
      <c r="Q2820" t="str">
        <f>LEFT(N2820,SEARCH("/",N2820,1)-1)</f>
        <v>film &amp; video</v>
      </c>
      <c r="R2820" t="str">
        <f>RIGHT(N2820,LEN(N2820)-SEARCH("/",N2820,1))</f>
        <v>drama</v>
      </c>
      <c r="S2820" s="14">
        <f>INT((((J2820/60)/60)/24)+DATE(1970,1,1))</f>
        <v>42052</v>
      </c>
      <c r="T2820" s="14">
        <f>INT((((I2820/60)/60)/24)+DATE(1970,1,1))</f>
        <v>42082</v>
      </c>
    </row>
    <row r="2821" spans="1:20" ht="45" x14ac:dyDescent="0.25">
      <c r="A2821">
        <v>1154</v>
      </c>
      <c r="B2821" s="3" t="s">
        <v>1155</v>
      </c>
      <c r="C2821" s="3" t="s">
        <v>5264</v>
      </c>
      <c r="D2821" s="6">
        <v>5000</v>
      </c>
      <c r="E2821" s="6">
        <v>325</v>
      </c>
      <c r="F2821" t="s">
        <v>8221</v>
      </c>
      <c r="G2821" t="s">
        <v>8224</v>
      </c>
      <c r="H2821" t="s">
        <v>8246</v>
      </c>
      <c r="I2821">
        <v>1441507006</v>
      </c>
      <c r="J2821">
        <v>1438915006</v>
      </c>
      <c r="K2821" t="b">
        <v>0</v>
      </c>
      <c r="L2821">
        <v>3</v>
      </c>
      <c r="M2821" t="b">
        <v>0</v>
      </c>
      <c r="N2821" t="s">
        <v>8284</v>
      </c>
      <c r="O2821" s="9">
        <f>+E2821/D2821*100</f>
        <v>6.5</v>
      </c>
      <c r="P2821" s="11">
        <f>AVERAGE(E2821/L2821)</f>
        <v>108.33333333333333</v>
      </c>
      <c r="Q2821" t="str">
        <f>LEFT(N2821,SEARCH("/",N2821,1)-1)</f>
        <v>food</v>
      </c>
      <c r="R2821" t="str">
        <f>RIGHT(N2821,LEN(N2821)-SEARCH("/",N2821,1))</f>
        <v>food trucks</v>
      </c>
      <c r="S2821" s="14">
        <f>INT((((J2821/60)/60)/24)+DATE(1970,1,1))</f>
        <v>42223</v>
      </c>
      <c r="T2821" s="14">
        <f>INT((((I2821/60)/60)/24)+DATE(1970,1,1))</f>
        <v>42253</v>
      </c>
    </row>
    <row r="2822" spans="1:20" ht="60" x14ac:dyDescent="0.25">
      <c r="A2822">
        <v>871</v>
      </c>
      <c r="B2822" s="3" t="s">
        <v>872</v>
      </c>
      <c r="C2822" s="3" t="s">
        <v>4981</v>
      </c>
      <c r="D2822" s="6">
        <v>6000</v>
      </c>
      <c r="E2822" s="6">
        <v>325</v>
      </c>
      <c r="F2822" t="s">
        <v>8221</v>
      </c>
      <c r="G2822" t="s">
        <v>8224</v>
      </c>
      <c r="H2822" t="s">
        <v>8246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8278</v>
      </c>
      <c r="O2822" s="9">
        <f>+E2822/D2822*100</f>
        <v>5.416666666666667</v>
      </c>
      <c r="P2822" s="11">
        <f>AVERAGE(E2822/L2822)</f>
        <v>27.083333333333332</v>
      </c>
      <c r="Q2822" t="str">
        <f>LEFT(N2822,SEARCH("/",N2822,1)-1)</f>
        <v>music</v>
      </c>
      <c r="R2822" t="str">
        <f>RIGHT(N2822,LEN(N2822)-SEARCH("/",N2822,1))</f>
        <v>jazz</v>
      </c>
      <c r="S2822" s="14">
        <f>INT((((J2822/60)/60)/24)+DATE(1970,1,1))</f>
        <v>41577</v>
      </c>
      <c r="T2822" s="14">
        <f>INT((((I2822/60)/60)/24)+DATE(1970,1,1))</f>
        <v>41607</v>
      </c>
    </row>
    <row r="2823" spans="1:20" ht="60" x14ac:dyDescent="0.25">
      <c r="A2823">
        <v>3835</v>
      </c>
      <c r="B2823" s="3" t="s">
        <v>3832</v>
      </c>
      <c r="C2823" s="3" t="s">
        <v>7944</v>
      </c>
      <c r="D2823" s="6">
        <v>200</v>
      </c>
      <c r="E2823" s="6">
        <v>320</v>
      </c>
      <c r="F2823" t="s">
        <v>8219</v>
      </c>
      <c r="G2823" t="s">
        <v>8225</v>
      </c>
      <c r="H2823" t="s">
        <v>8247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8271</v>
      </c>
      <c r="O2823" s="9">
        <f>+E2823/D2823*100</f>
        <v>160</v>
      </c>
      <c r="P2823" s="11">
        <f>AVERAGE(E2823/L2823)</f>
        <v>40</v>
      </c>
      <c r="Q2823" t="str">
        <f>LEFT(N2823,SEARCH("/",N2823,1)-1)</f>
        <v>theater</v>
      </c>
      <c r="R2823" t="str">
        <f>RIGHT(N2823,LEN(N2823)-SEARCH("/",N2823,1))</f>
        <v>plays</v>
      </c>
      <c r="S2823" s="14">
        <f>INT((((J2823/60)/60)/24)+DATE(1970,1,1))</f>
        <v>42460</v>
      </c>
      <c r="T2823" s="14">
        <f>INT((((I2823/60)/60)/24)+DATE(1970,1,1))</f>
        <v>42481</v>
      </c>
    </row>
    <row r="2824" spans="1:20" ht="45" x14ac:dyDescent="0.25">
      <c r="A2824">
        <v>1412</v>
      </c>
      <c r="B2824" s="3" t="s">
        <v>1413</v>
      </c>
      <c r="C2824" s="3" t="s">
        <v>5522</v>
      </c>
      <c r="D2824" s="6">
        <v>7000</v>
      </c>
      <c r="E2824" s="6">
        <v>320</v>
      </c>
      <c r="F2824" t="s">
        <v>8221</v>
      </c>
      <c r="G2824" t="s">
        <v>8224</v>
      </c>
      <c r="H2824" t="s">
        <v>8246</v>
      </c>
      <c r="I2824">
        <v>1417656699</v>
      </c>
      <c r="J2824">
        <v>1415064699</v>
      </c>
      <c r="K2824" t="b">
        <v>0</v>
      </c>
      <c r="L2824">
        <v>13</v>
      </c>
      <c r="M2824" t="b">
        <v>0</v>
      </c>
      <c r="N2824" t="s">
        <v>8287</v>
      </c>
      <c r="O2824" s="9">
        <f>+E2824/D2824*100</f>
        <v>4.5714285714285712</v>
      </c>
      <c r="P2824" s="11">
        <f>AVERAGE(E2824/L2824)</f>
        <v>24.615384615384617</v>
      </c>
      <c r="Q2824" t="str">
        <f>LEFT(N2824,SEARCH("/",N2824,1)-1)</f>
        <v>publishing</v>
      </c>
      <c r="R2824" t="str">
        <f>RIGHT(N2824,LEN(N2824)-SEARCH("/",N2824,1))</f>
        <v>translations</v>
      </c>
      <c r="S2824" s="14">
        <f>INT((((J2824/60)/60)/24)+DATE(1970,1,1))</f>
        <v>41947</v>
      </c>
      <c r="T2824" s="14">
        <f>INT((((I2824/60)/60)/24)+DATE(1970,1,1))</f>
        <v>41977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t="s">
        <v>8221</v>
      </c>
      <c r="G2825" t="s">
        <v>8225</v>
      </c>
      <c r="H2825" t="s">
        <v>8247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8271</v>
      </c>
      <c r="O2825" s="9">
        <f>+E2825/D2825*100</f>
        <v>32</v>
      </c>
      <c r="P2825" s="11">
        <f>AVERAGE(E2825/L2825)</f>
        <v>29.09090909090909</v>
      </c>
      <c r="Q2825" t="str">
        <f>LEFT(N2825,SEARCH("/",N2825,1)-1)</f>
        <v>theater</v>
      </c>
      <c r="R2825" t="str">
        <f>RIGHT(N2825,LEN(N2825)-SEARCH("/",N2825,1))</f>
        <v>plays</v>
      </c>
      <c r="S2825" s="14">
        <f>INT((((J2825/60)/60)/24)+DATE(1970,1,1))</f>
        <v>42493</v>
      </c>
      <c r="T2825" s="14">
        <f>INT((((I2825/60)/60)/24)+DATE(1970,1,1))</f>
        <v>42523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9">
        <f>+E2826/D2826*100</f>
        <v>105.66666666666666</v>
      </c>
      <c r="P2826" s="11">
        <f>AVERAGE(E2826/L2826)</f>
        <v>22.642857142857142</v>
      </c>
      <c r="Q2826" t="str">
        <f>LEFT(N2826,SEARCH("/",N2826,1)-1)</f>
        <v>music</v>
      </c>
      <c r="R2826" t="str">
        <f>RIGHT(N2826,LEN(N2826)-SEARCH("/",N2826,1))</f>
        <v>electronic music</v>
      </c>
      <c r="S2826" s="14">
        <f>INT((((J2826/60)/60)/24)+DATE(1970,1,1))</f>
        <v>42194</v>
      </c>
      <c r="T2826" s="14">
        <f>INT((((I2826/60)/60)/24)+DATE(1970,1,1))</f>
        <v>42208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9">
        <f>+E2827/D2827*100</f>
        <v>4.2133333333333338</v>
      </c>
      <c r="P2827" s="11">
        <f>AVERAGE(E2827/L2827)</f>
        <v>26.333333333333332</v>
      </c>
      <c r="Q2827" t="str">
        <f>LEFT(N2827,SEARCH("/",N2827,1)-1)</f>
        <v>theater</v>
      </c>
      <c r="R2827" t="str">
        <f>RIGHT(N2827,LEN(N2827)-SEARCH("/",N2827,1))</f>
        <v>plays</v>
      </c>
      <c r="S2827" s="14">
        <f>INT((((J2827/60)/60)/24)+DATE(1970,1,1))</f>
        <v>42278</v>
      </c>
      <c r="T2827" s="14">
        <f>INT((((I2827/60)/60)/24)+DATE(1970,1,1))</f>
        <v>42308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9">
        <f>+E2828/D2828*100</f>
        <v>104</v>
      </c>
      <c r="P2828" s="11">
        <f>AVERAGE(E2828/L2828)</f>
        <v>52</v>
      </c>
      <c r="Q2828" t="str">
        <f>LEFT(N2828,SEARCH("/",N2828,1)-1)</f>
        <v>theater</v>
      </c>
      <c r="R2828" t="str">
        <f>RIGHT(N2828,LEN(N2828)-SEARCH("/",N2828,1))</f>
        <v>plays</v>
      </c>
      <c r="S2828" s="14">
        <f>INT((((J2828/60)/60)/24)+DATE(1970,1,1))</f>
        <v>41921</v>
      </c>
      <c r="T2828" s="14">
        <f>INT((((I2828/60)/60)/24)+DATE(1970,1,1))</f>
        <v>41939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9">
        <f>+E2829/D2829*100</f>
        <v>3.8875000000000002</v>
      </c>
      <c r="P2829" s="11">
        <f>AVERAGE(E2829/L2829)</f>
        <v>23.923076923076923</v>
      </c>
      <c r="Q2829" t="str">
        <f>LEFT(N2829,SEARCH("/",N2829,1)-1)</f>
        <v>theater</v>
      </c>
      <c r="R2829" t="str">
        <f>RIGHT(N2829,LEN(N2829)-SEARCH("/",N2829,1))</f>
        <v>plays</v>
      </c>
      <c r="S2829" s="14">
        <f>INT((((J2829/60)/60)/24)+DATE(1970,1,1))</f>
        <v>41858</v>
      </c>
      <c r="T2829" s="14">
        <f>INT((((I2829/60)/60)/24)+DATE(1970,1,1))</f>
        <v>41888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8219</v>
      </c>
      <c r="G2830" t="s">
        <v>8224</v>
      </c>
      <c r="H2830" t="s">
        <v>8246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8276</v>
      </c>
      <c r="O2830" s="9">
        <f>+E2830/D2830*100</f>
        <v>103.33333333333334</v>
      </c>
      <c r="P2830" s="11">
        <f>AVERAGE(E2830/L2830)</f>
        <v>28.181818181818183</v>
      </c>
      <c r="Q2830" t="str">
        <f>LEFT(N2830,SEARCH("/",N2830,1)-1)</f>
        <v>music</v>
      </c>
      <c r="R2830" t="str">
        <f>RIGHT(N2830,LEN(N2830)-SEARCH("/",N2830,1))</f>
        <v>rock</v>
      </c>
      <c r="S2830" s="14">
        <f>INT((((J2830/60)/60)/24)+DATE(1970,1,1))</f>
        <v>40927</v>
      </c>
      <c r="T2830" s="14">
        <f>INT((((I2830/60)/60)/24)+DATE(1970,1,1))</f>
        <v>40953</v>
      </c>
    </row>
    <row r="2831" spans="1:20" ht="45" x14ac:dyDescent="0.25">
      <c r="A2831">
        <v>2740</v>
      </c>
      <c r="B2831" s="3" t="s">
        <v>2740</v>
      </c>
      <c r="C2831" s="3" t="s">
        <v>6850</v>
      </c>
      <c r="D2831" s="6">
        <v>300</v>
      </c>
      <c r="E2831" s="6">
        <v>310</v>
      </c>
      <c r="F2831" t="s">
        <v>8219</v>
      </c>
      <c r="G2831" t="s">
        <v>8224</v>
      </c>
      <c r="H2831" t="s">
        <v>8246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8295</v>
      </c>
      <c r="O2831" s="9">
        <f>+E2831/D2831*100</f>
        <v>103.33333333333334</v>
      </c>
      <c r="P2831" s="11">
        <f>AVERAGE(E2831/L2831)</f>
        <v>18.235294117647058</v>
      </c>
      <c r="Q2831" t="str">
        <f>LEFT(N2831,SEARCH("/",N2831,1)-1)</f>
        <v>technology</v>
      </c>
      <c r="R2831" t="str">
        <f>RIGHT(N2831,LEN(N2831)-SEARCH("/",N2831,1))</f>
        <v>hardware</v>
      </c>
      <c r="S2831" s="14">
        <f>INT((((J2831/60)/60)/24)+DATE(1970,1,1))</f>
        <v>42045</v>
      </c>
      <c r="T2831" s="14">
        <f>INT((((I2831/60)/60)/24)+DATE(1970,1,1))</f>
        <v>42074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9">
        <f>+E2832/D2832*100</f>
        <v>1.24</v>
      </c>
      <c r="P2832" s="11">
        <f>AVERAGE(E2832/L2832)</f>
        <v>34.444444444444443</v>
      </c>
      <c r="Q2832" t="str">
        <f>LEFT(N2832,SEARCH("/",N2832,1)-1)</f>
        <v>food</v>
      </c>
      <c r="R2832" t="str">
        <f>RIGHT(N2832,LEN(N2832)-SEARCH("/",N2832,1))</f>
        <v>food trucks</v>
      </c>
      <c r="S2832" s="14">
        <f>INT((((J2832/60)/60)/24)+DATE(1970,1,1))</f>
        <v>41909</v>
      </c>
      <c r="T2832" s="14">
        <f>INT((((I2832/60)/60)/24)+DATE(1970,1,1))</f>
        <v>41939</v>
      </c>
    </row>
    <row r="2833" spans="1:20" ht="45" x14ac:dyDescent="0.25">
      <c r="A2833">
        <v>2122</v>
      </c>
      <c r="B2833" s="3" t="s">
        <v>2123</v>
      </c>
      <c r="C2833" s="3" t="s">
        <v>6232</v>
      </c>
      <c r="D2833" s="6">
        <v>80000</v>
      </c>
      <c r="E2833" s="6">
        <v>310</v>
      </c>
      <c r="F2833" t="s">
        <v>8221</v>
      </c>
      <c r="G2833" t="s">
        <v>8238</v>
      </c>
      <c r="H2833" t="s">
        <v>8256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8282</v>
      </c>
      <c r="O2833" s="9">
        <f>+E2833/D2833*100</f>
        <v>0.38750000000000001</v>
      </c>
      <c r="P2833" s="11">
        <f>AVERAGE(E2833/L2833)</f>
        <v>103.33333333333333</v>
      </c>
      <c r="Q2833" t="str">
        <f>LEFT(N2833,SEARCH("/",N2833,1)-1)</f>
        <v>games</v>
      </c>
      <c r="R2833" t="str">
        <f>RIGHT(N2833,LEN(N2833)-SEARCH("/",N2833,1))</f>
        <v>video games</v>
      </c>
      <c r="S2833" s="14">
        <f>INT((((J2833/60)/60)/24)+DATE(1970,1,1))</f>
        <v>42712</v>
      </c>
      <c r="T2833" s="14">
        <f>INT((((I2833/60)/60)/24)+DATE(1970,1,1))</f>
        <v>42742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9">
        <f>+E2834/D2834*100</f>
        <v>0.30499999999999999</v>
      </c>
      <c r="P2834" s="11">
        <f>AVERAGE(E2834/L2834)</f>
        <v>76.25</v>
      </c>
      <c r="Q2834" t="str">
        <f>LEFT(N2834,SEARCH("/",N2834,1)-1)</f>
        <v>technology</v>
      </c>
      <c r="R2834" t="str">
        <f>RIGHT(N2834,LEN(N2834)-SEARCH("/",N2834,1))</f>
        <v>wearables</v>
      </c>
      <c r="S2834" s="14">
        <f>INT((((J2834/60)/60)/24)+DATE(1970,1,1))</f>
        <v>41857</v>
      </c>
      <c r="T2834" s="14">
        <f>INT((((I2834/60)/60)/24)+DATE(1970,1,1))</f>
        <v>41887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9">
        <f>+E2835/D2835*100</f>
        <v>20.133333333333333</v>
      </c>
      <c r="P2835" s="11">
        <f>AVERAGE(E2835/L2835)</f>
        <v>21.571428571428573</v>
      </c>
      <c r="Q2835" t="str">
        <f>LEFT(N2835,SEARCH("/",N2835,1)-1)</f>
        <v>music</v>
      </c>
      <c r="R2835" t="str">
        <f>RIGHT(N2835,LEN(N2835)-SEARCH("/",N2835,1))</f>
        <v>indie rock</v>
      </c>
      <c r="S2835" s="14">
        <f>INT((((J2835/60)/60)/24)+DATE(1970,1,1))</f>
        <v>40759</v>
      </c>
      <c r="T2835" s="14">
        <f>INT((((I2835/60)/60)/24)+DATE(1970,1,1))</f>
        <v>40792</v>
      </c>
    </row>
    <row r="2836" spans="1:20" ht="45" x14ac:dyDescent="0.25">
      <c r="A2836">
        <v>1849</v>
      </c>
      <c r="B2836" s="3" t="s">
        <v>1850</v>
      </c>
      <c r="C2836" s="3" t="s">
        <v>5959</v>
      </c>
      <c r="D2836" s="6">
        <v>300</v>
      </c>
      <c r="E2836" s="6">
        <v>301</v>
      </c>
      <c r="F2836" t="s">
        <v>8219</v>
      </c>
      <c r="G2836" t="s">
        <v>8224</v>
      </c>
      <c r="H2836" t="s">
        <v>8246</v>
      </c>
      <c r="I2836">
        <v>1350505059</v>
      </c>
      <c r="J2836">
        <v>1347913059</v>
      </c>
      <c r="K2836" t="b">
        <v>0</v>
      </c>
      <c r="L2836">
        <v>8</v>
      </c>
      <c r="M2836" t="b">
        <v>1</v>
      </c>
      <c r="N2836" t="s">
        <v>8276</v>
      </c>
      <c r="O2836" s="9">
        <f>+E2836/D2836*100</f>
        <v>100.33333333333334</v>
      </c>
      <c r="P2836" s="11">
        <f>AVERAGE(E2836/L2836)</f>
        <v>37.625</v>
      </c>
      <c r="Q2836" t="str">
        <f>LEFT(N2836,SEARCH("/",N2836,1)-1)</f>
        <v>music</v>
      </c>
      <c r="R2836" t="str">
        <f>RIGHT(N2836,LEN(N2836)-SEARCH("/",N2836,1))</f>
        <v>rock</v>
      </c>
      <c r="S2836" s="14">
        <f>INT((((J2836/60)/60)/24)+DATE(1970,1,1))</f>
        <v>41169</v>
      </c>
      <c r="T2836" s="14">
        <f>INT((((I2836/60)/60)/24)+DATE(1970,1,1))</f>
        <v>41199</v>
      </c>
    </row>
    <row r="2837" spans="1:20" ht="45" x14ac:dyDescent="0.25">
      <c r="A2837">
        <v>1923</v>
      </c>
      <c r="B2837" s="3" t="s">
        <v>1924</v>
      </c>
      <c r="C2837" s="3" t="s">
        <v>6033</v>
      </c>
      <c r="D2837" s="6">
        <v>125</v>
      </c>
      <c r="E2837" s="6">
        <v>301</v>
      </c>
      <c r="F2837" t="s">
        <v>8219</v>
      </c>
      <c r="G2837" t="s">
        <v>8224</v>
      </c>
      <c r="H2837" t="s">
        <v>8246</v>
      </c>
      <c r="I2837">
        <v>1317099540</v>
      </c>
      <c r="J2837">
        <v>1313612532</v>
      </c>
      <c r="K2837" t="b">
        <v>0</v>
      </c>
      <c r="L2837">
        <v>13</v>
      </c>
      <c r="M2837" t="b">
        <v>1</v>
      </c>
      <c r="N2837" t="s">
        <v>8279</v>
      </c>
      <c r="O2837" s="9">
        <f>+E2837/D2837*100</f>
        <v>240.79999999999998</v>
      </c>
      <c r="P2837" s="11">
        <f>AVERAGE(E2837/L2837)</f>
        <v>23.153846153846153</v>
      </c>
      <c r="Q2837" t="str">
        <f>LEFT(N2837,SEARCH("/",N2837,1)-1)</f>
        <v>music</v>
      </c>
      <c r="R2837" t="str">
        <f>RIGHT(N2837,LEN(N2837)-SEARCH("/",N2837,1))</f>
        <v>indie rock</v>
      </c>
      <c r="S2837" s="14">
        <f>INT((((J2837/60)/60)/24)+DATE(1970,1,1))</f>
        <v>40772</v>
      </c>
      <c r="T2837" s="14">
        <f>INT((((I2837/60)/60)/24)+DATE(1970,1,1))</f>
        <v>40813</v>
      </c>
    </row>
    <row r="2838" spans="1:20" ht="60" x14ac:dyDescent="0.25">
      <c r="A2838">
        <v>421</v>
      </c>
      <c r="B2838" s="3" t="s">
        <v>422</v>
      </c>
      <c r="C2838" s="3" t="s">
        <v>4531</v>
      </c>
      <c r="D2838" s="6">
        <v>15000</v>
      </c>
      <c r="E2838" s="6">
        <v>301</v>
      </c>
      <c r="F2838" t="s">
        <v>8221</v>
      </c>
      <c r="G2838" t="s">
        <v>8224</v>
      </c>
      <c r="H2838" t="s">
        <v>8246</v>
      </c>
      <c r="I2838">
        <v>1440157656</v>
      </c>
      <c r="J2838">
        <v>1434973656</v>
      </c>
      <c r="K2838" t="b">
        <v>0</v>
      </c>
      <c r="L2838">
        <v>6</v>
      </c>
      <c r="M2838" t="b">
        <v>0</v>
      </c>
      <c r="N2838" t="s">
        <v>8270</v>
      </c>
      <c r="O2838" s="9">
        <f>+E2838/D2838*100</f>
        <v>2.0066666666666668</v>
      </c>
      <c r="P2838" s="11">
        <f>AVERAGE(E2838/L2838)</f>
        <v>50.166666666666664</v>
      </c>
      <c r="Q2838" t="str">
        <f>LEFT(N2838,SEARCH("/",N2838,1)-1)</f>
        <v>film &amp; video</v>
      </c>
      <c r="R2838" t="str">
        <f>RIGHT(N2838,LEN(N2838)-SEARCH("/",N2838,1))</f>
        <v>animation</v>
      </c>
      <c r="S2838" s="14">
        <f>INT((((J2838/60)/60)/24)+DATE(1970,1,1))</f>
        <v>42177</v>
      </c>
      <c r="T2838" s="14">
        <f>INT((((I2838/60)/60)/24)+DATE(1970,1,1))</f>
        <v>42237</v>
      </c>
    </row>
    <row r="2839" spans="1:20" ht="60" x14ac:dyDescent="0.25">
      <c r="A2839">
        <v>588</v>
      </c>
      <c r="B2839" s="3" t="s">
        <v>589</v>
      </c>
      <c r="C2839" s="3" t="s">
        <v>4698</v>
      </c>
      <c r="D2839" s="6">
        <v>9000</v>
      </c>
      <c r="E2839" s="6">
        <v>301</v>
      </c>
      <c r="F2839" t="s">
        <v>8221</v>
      </c>
      <c r="G2839" t="s">
        <v>8237</v>
      </c>
      <c r="H2839" t="s">
        <v>8249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8272</v>
      </c>
      <c r="O2839" s="9">
        <f>+E2839/D2839*100</f>
        <v>3.3444444444444441</v>
      </c>
      <c r="P2839" s="11">
        <f>AVERAGE(E2839/L2839)</f>
        <v>150.5</v>
      </c>
      <c r="Q2839" t="str">
        <f>LEFT(N2839,SEARCH("/",N2839,1)-1)</f>
        <v>technology</v>
      </c>
      <c r="R2839" t="str">
        <f>RIGHT(N2839,LEN(N2839)-SEARCH("/",N2839,1))</f>
        <v>web</v>
      </c>
      <c r="S2839" s="14">
        <f>INT((((J2839/60)/60)/24)+DATE(1970,1,1))</f>
        <v>42631</v>
      </c>
      <c r="T2839" s="14">
        <f>INT((((I2839/60)/60)/24)+DATE(1970,1,1))</f>
        <v>42691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t="s">
        <v>8221</v>
      </c>
      <c r="G2840" t="s">
        <v>8224</v>
      </c>
      <c r="H2840" t="s">
        <v>8246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8271</v>
      </c>
      <c r="O2840" s="9">
        <f>+E2840/D2840*100</f>
        <v>12.04</v>
      </c>
      <c r="P2840" s="11">
        <f>AVERAGE(E2840/L2840)</f>
        <v>75.25</v>
      </c>
      <c r="Q2840" t="str">
        <f>LEFT(N2840,SEARCH("/",N2840,1)-1)</f>
        <v>theater</v>
      </c>
      <c r="R2840" t="str">
        <f>RIGHT(N2840,LEN(N2840)-SEARCH("/",N2840,1))</f>
        <v>plays</v>
      </c>
      <c r="S2840" s="14">
        <f>INT((((J2840/60)/60)/24)+DATE(1970,1,1))</f>
        <v>41869</v>
      </c>
      <c r="T2840" s="14">
        <f>INT((((I2840/60)/60)/24)+DATE(1970,1,1))</f>
        <v>41929</v>
      </c>
    </row>
    <row r="2841" spans="1:20" ht="45" x14ac:dyDescent="0.25">
      <c r="A2841">
        <v>853</v>
      </c>
      <c r="B2841" s="3" t="s">
        <v>854</v>
      </c>
      <c r="C2841" s="3" t="s">
        <v>4963</v>
      </c>
      <c r="D2841" s="6">
        <v>300</v>
      </c>
      <c r="E2841" s="6">
        <v>300</v>
      </c>
      <c r="F2841" t="s">
        <v>8219</v>
      </c>
      <c r="G2841" t="s">
        <v>8224</v>
      </c>
      <c r="H2841" t="s">
        <v>8246</v>
      </c>
      <c r="I2841">
        <v>1424116709</v>
      </c>
      <c r="J2841">
        <v>1421524709</v>
      </c>
      <c r="K2841" t="b">
        <v>0</v>
      </c>
      <c r="L2841">
        <v>10</v>
      </c>
      <c r="M2841" t="b">
        <v>1</v>
      </c>
      <c r="N2841" t="s">
        <v>8277</v>
      </c>
      <c r="O2841" s="9">
        <f>+E2841/D2841*100</f>
        <v>100</v>
      </c>
      <c r="P2841" s="11">
        <f>AVERAGE(E2841/L2841)</f>
        <v>30</v>
      </c>
      <c r="Q2841" t="str">
        <f>LEFT(N2841,SEARCH("/",N2841,1)-1)</f>
        <v>music</v>
      </c>
      <c r="R2841" t="str">
        <f>RIGHT(N2841,LEN(N2841)-SEARCH("/",N2841,1))</f>
        <v>metal</v>
      </c>
      <c r="S2841" s="14">
        <f>INT((((J2841/60)/60)/24)+DATE(1970,1,1))</f>
        <v>42021</v>
      </c>
      <c r="T2841" s="14">
        <f>INT((((I2841/60)/60)/24)+DATE(1970,1,1))</f>
        <v>42051</v>
      </c>
    </row>
    <row r="2842" spans="1:20" ht="30" x14ac:dyDescent="0.25">
      <c r="A2842">
        <v>1822</v>
      </c>
      <c r="B2842" s="3" t="s">
        <v>1823</v>
      </c>
      <c r="C2842" s="3" t="s">
        <v>5932</v>
      </c>
      <c r="D2842" s="6">
        <v>300</v>
      </c>
      <c r="E2842" s="6">
        <v>300</v>
      </c>
      <c r="F2842" t="s">
        <v>8219</v>
      </c>
      <c r="G2842" t="s">
        <v>8229</v>
      </c>
      <c r="H2842" t="s">
        <v>8251</v>
      </c>
      <c r="I2842">
        <v>1391194860</v>
      </c>
      <c r="J2842">
        <v>1388084862</v>
      </c>
      <c r="K2842" t="b">
        <v>0</v>
      </c>
      <c r="L2842">
        <v>11</v>
      </c>
      <c r="M2842" t="b">
        <v>1</v>
      </c>
      <c r="N2842" t="s">
        <v>8276</v>
      </c>
      <c r="O2842" s="9">
        <f>+E2842/D2842*100</f>
        <v>100</v>
      </c>
      <c r="P2842" s="11">
        <f>AVERAGE(E2842/L2842)</f>
        <v>27.272727272727273</v>
      </c>
      <c r="Q2842" t="str">
        <f>LEFT(N2842,SEARCH("/",N2842,1)-1)</f>
        <v>music</v>
      </c>
      <c r="R2842" t="str">
        <f>RIGHT(N2842,LEN(N2842)-SEARCH("/",N2842,1))</f>
        <v>rock</v>
      </c>
      <c r="S2842" s="14">
        <f>INT((((J2842/60)/60)/24)+DATE(1970,1,1))</f>
        <v>41634</v>
      </c>
      <c r="T2842" s="14">
        <f>INT((((I2842/60)/60)/24)+DATE(1970,1,1))</f>
        <v>41670</v>
      </c>
    </row>
    <row r="2843" spans="1:20" ht="45" x14ac:dyDescent="0.25">
      <c r="A2843">
        <v>2112</v>
      </c>
      <c r="B2843" s="3" t="s">
        <v>2113</v>
      </c>
      <c r="C2843" s="3" t="s">
        <v>6222</v>
      </c>
      <c r="D2843" s="6">
        <v>300</v>
      </c>
      <c r="E2843" s="6">
        <v>300</v>
      </c>
      <c r="F2843" t="s">
        <v>8219</v>
      </c>
      <c r="G2843" t="s">
        <v>8224</v>
      </c>
      <c r="H2843" t="s">
        <v>8246</v>
      </c>
      <c r="I2843">
        <v>1366064193</v>
      </c>
      <c r="J2843">
        <v>1364854593</v>
      </c>
      <c r="K2843" t="b">
        <v>0</v>
      </c>
      <c r="L2843">
        <v>11</v>
      </c>
      <c r="M2843" t="b">
        <v>1</v>
      </c>
      <c r="N2843" t="s">
        <v>8279</v>
      </c>
      <c r="O2843" s="9">
        <f>+E2843/D2843*100</f>
        <v>100</v>
      </c>
      <c r="P2843" s="11">
        <f>AVERAGE(E2843/L2843)</f>
        <v>27.272727272727273</v>
      </c>
      <c r="Q2843" t="str">
        <f>LEFT(N2843,SEARCH("/",N2843,1)-1)</f>
        <v>music</v>
      </c>
      <c r="R2843" t="str">
        <f>RIGHT(N2843,LEN(N2843)-SEARCH("/",N2843,1))</f>
        <v>indie rock</v>
      </c>
      <c r="S2843" s="14">
        <f>INT((((J2843/60)/60)/24)+DATE(1970,1,1))</f>
        <v>41365</v>
      </c>
      <c r="T2843" s="14">
        <f>INT((((I2843/60)/60)/24)+DATE(1970,1,1))</f>
        <v>41379</v>
      </c>
    </row>
    <row r="2844" spans="1:20" ht="45" x14ac:dyDescent="0.25">
      <c r="A2844">
        <v>848</v>
      </c>
      <c r="B2844" s="3" t="s">
        <v>849</v>
      </c>
      <c r="C2844" s="3" t="s">
        <v>4958</v>
      </c>
      <c r="D2844" s="6">
        <v>300</v>
      </c>
      <c r="E2844" s="6">
        <v>300</v>
      </c>
      <c r="F2844" t="s">
        <v>8219</v>
      </c>
      <c r="G2844" t="s">
        <v>8224</v>
      </c>
      <c r="H2844" t="s">
        <v>8246</v>
      </c>
      <c r="I2844">
        <v>1429038033</v>
      </c>
      <c r="J2844">
        <v>1426446033</v>
      </c>
      <c r="K2844" t="b">
        <v>0</v>
      </c>
      <c r="L2844">
        <v>16</v>
      </c>
      <c r="M2844" t="b">
        <v>1</v>
      </c>
      <c r="N2844" t="s">
        <v>8277</v>
      </c>
      <c r="O2844" s="9">
        <f>+E2844/D2844*100</f>
        <v>100</v>
      </c>
      <c r="P2844" s="11">
        <f>AVERAGE(E2844/L2844)</f>
        <v>18.75</v>
      </c>
      <c r="Q2844" t="str">
        <f>LEFT(N2844,SEARCH("/",N2844,1)-1)</f>
        <v>music</v>
      </c>
      <c r="R2844" t="str">
        <f>RIGHT(N2844,LEN(N2844)-SEARCH("/",N2844,1))</f>
        <v>metal</v>
      </c>
      <c r="S2844" s="14">
        <f>INT((((J2844/60)/60)/24)+DATE(1970,1,1))</f>
        <v>42078</v>
      </c>
      <c r="T2844" s="14">
        <f>INT((((I2844/60)/60)/24)+DATE(1970,1,1))</f>
        <v>42108</v>
      </c>
    </row>
    <row r="2845" spans="1:20" ht="45" x14ac:dyDescent="0.25">
      <c r="A2845">
        <v>2923</v>
      </c>
      <c r="B2845" s="3" t="s">
        <v>2923</v>
      </c>
      <c r="C2845" s="3" t="s">
        <v>7033</v>
      </c>
      <c r="D2845" s="6">
        <v>300</v>
      </c>
      <c r="E2845" s="6">
        <v>300</v>
      </c>
      <c r="F2845" t="s">
        <v>8219</v>
      </c>
      <c r="G2845" t="s">
        <v>8224</v>
      </c>
      <c r="H2845" t="s">
        <v>8246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8305</v>
      </c>
      <c r="O2845" s="9">
        <f>+E2845/D2845*100</f>
        <v>100</v>
      </c>
      <c r="P2845" s="11">
        <f>AVERAGE(E2845/L2845)</f>
        <v>30</v>
      </c>
      <c r="Q2845" t="str">
        <f>LEFT(N2845,SEARCH("/",N2845,1)-1)</f>
        <v>theater</v>
      </c>
      <c r="R2845" t="str">
        <f>RIGHT(N2845,LEN(N2845)-SEARCH("/",N2845,1))</f>
        <v>musical</v>
      </c>
      <c r="S2845" s="14">
        <f>INT((((J2845/60)/60)/24)+DATE(1970,1,1))</f>
        <v>42013</v>
      </c>
      <c r="T2845" s="14">
        <f>INT((((I2845/60)/60)/24)+DATE(1970,1,1))</f>
        <v>42028</v>
      </c>
    </row>
    <row r="2846" spans="1:20" ht="45" x14ac:dyDescent="0.25">
      <c r="A2846">
        <v>620</v>
      </c>
      <c r="B2846" s="3" t="s">
        <v>621</v>
      </c>
      <c r="C2846" s="3" t="s">
        <v>4730</v>
      </c>
      <c r="D2846" s="6">
        <v>30000</v>
      </c>
      <c r="E2846" s="6">
        <v>300</v>
      </c>
      <c r="F2846" t="s">
        <v>8220</v>
      </c>
      <c r="G2846" t="s">
        <v>8229</v>
      </c>
      <c r="H2846" t="s">
        <v>8251</v>
      </c>
      <c r="I2846">
        <v>1408986738</v>
      </c>
      <c r="J2846">
        <v>1405098738</v>
      </c>
      <c r="K2846" t="b">
        <v>0</v>
      </c>
      <c r="L2846">
        <v>1</v>
      </c>
      <c r="M2846" t="b">
        <v>0</v>
      </c>
      <c r="N2846" t="s">
        <v>8272</v>
      </c>
      <c r="O2846" s="9">
        <f>+E2846/D2846*100</f>
        <v>1</v>
      </c>
      <c r="P2846" s="11">
        <f>AVERAGE(E2846/L2846)</f>
        <v>300</v>
      </c>
      <c r="Q2846" t="str">
        <f>LEFT(N2846,SEARCH("/",N2846,1)-1)</f>
        <v>technology</v>
      </c>
      <c r="R2846" t="str">
        <f>RIGHT(N2846,LEN(N2846)-SEARCH("/",N2846,1))</f>
        <v>web</v>
      </c>
      <c r="S2846" s="14">
        <f>INT((((J2846/60)/60)/24)+DATE(1970,1,1))</f>
        <v>41831</v>
      </c>
      <c r="T2846" s="14">
        <f>INT((((I2846/60)/60)/24)+DATE(1970,1,1))</f>
        <v>41876</v>
      </c>
    </row>
    <row r="2847" spans="1:20" ht="60" x14ac:dyDescent="0.25">
      <c r="A2847">
        <v>2343</v>
      </c>
      <c r="B2847" s="3" t="s">
        <v>2344</v>
      </c>
      <c r="C2847" s="3" t="s">
        <v>6453</v>
      </c>
      <c r="D2847" s="6">
        <v>10000</v>
      </c>
      <c r="E2847" s="6">
        <v>300</v>
      </c>
      <c r="F2847" t="s">
        <v>8220</v>
      </c>
      <c r="G2847" t="s">
        <v>8224</v>
      </c>
      <c r="H2847" t="s">
        <v>8246</v>
      </c>
      <c r="I2847">
        <v>1452282420</v>
      </c>
      <c r="J2847">
        <v>1447962505</v>
      </c>
      <c r="K2847" t="b">
        <v>0</v>
      </c>
      <c r="L2847">
        <v>1</v>
      </c>
      <c r="M2847" t="b">
        <v>0</v>
      </c>
      <c r="N2847" t="s">
        <v>8272</v>
      </c>
      <c r="O2847" s="9">
        <f>+E2847/D2847*100</f>
        <v>3</v>
      </c>
      <c r="P2847" s="11">
        <f>AVERAGE(E2847/L2847)</f>
        <v>300</v>
      </c>
      <c r="Q2847" t="str">
        <f>LEFT(N2847,SEARCH("/",N2847,1)-1)</f>
        <v>technology</v>
      </c>
      <c r="R2847" t="str">
        <f>RIGHT(N2847,LEN(N2847)-SEARCH("/",N2847,1))</f>
        <v>web</v>
      </c>
      <c r="S2847" s="14">
        <f>INT((((J2847/60)/60)/24)+DATE(1970,1,1))</f>
        <v>42327</v>
      </c>
      <c r="T2847" s="14">
        <f>INT((((I2847/60)/60)/24)+DATE(1970,1,1))</f>
        <v>42377</v>
      </c>
    </row>
    <row r="2848" spans="1:20" ht="60" x14ac:dyDescent="0.25">
      <c r="A2848">
        <v>3115</v>
      </c>
      <c r="B2848" s="3" t="s">
        <v>3115</v>
      </c>
      <c r="C2848" s="3" t="s">
        <v>7225</v>
      </c>
      <c r="D2848" s="6">
        <v>10000</v>
      </c>
      <c r="E2848" s="6">
        <v>300</v>
      </c>
      <c r="F2848" t="s">
        <v>8221</v>
      </c>
      <c r="G2848" t="s">
        <v>8235</v>
      </c>
      <c r="H2848" t="s">
        <v>8255</v>
      </c>
      <c r="I2848">
        <v>1465123427</v>
      </c>
      <c r="J2848">
        <v>1462531427</v>
      </c>
      <c r="K2848" t="b">
        <v>0</v>
      </c>
      <c r="L2848">
        <v>1</v>
      </c>
      <c r="M2848" t="b">
        <v>0</v>
      </c>
      <c r="N2848" t="s">
        <v>8303</v>
      </c>
      <c r="O2848" s="9">
        <f>+E2848/D2848*100</f>
        <v>3</v>
      </c>
      <c r="P2848" s="11">
        <f>AVERAGE(E2848/L2848)</f>
        <v>300</v>
      </c>
      <c r="Q2848" t="str">
        <f>LEFT(N2848,SEARCH("/",N2848,1)-1)</f>
        <v>theater</v>
      </c>
      <c r="R2848" t="str">
        <f>RIGHT(N2848,LEN(N2848)-SEARCH("/",N2848,1))</f>
        <v>spaces</v>
      </c>
      <c r="S2848" s="14">
        <f>INT((((J2848/60)/60)/24)+DATE(1970,1,1))</f>
        <v>42496</v>
      </c>
      <c r="T2848" s="14">
        <f>INT((((I2848/60)/60)/24)+DATE(1970,1,1))</f>
        <v>42526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t="s">
        <v>8221</v>
      </c>
      <c r="G2849" t="s">
        <v>8230</v>
      </c>
      <c r="H2849" t="s">
        <v>8249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8303</v>
      </c>
      <c r="O2849" s="9">
        <f>+E2849/D2849*100</f>
        <v>12</v>
      </c>
      <c r="P2849" s="11">
        <f>AVERAGE(E2849/L2849)</f>
        <v>25</v>
      </c>
      <c r="Q2849" t="str">
        <f>LEFT(N2849,SEARCH("/",N2849,1)-1)</f>
        <v>theater</v>
      </c>
      <c r="R2849" t="str">
        <f>RIGHT(N2849,LEN(N2849)-SEARCH("/",N2849,1))</f>
        <v>spaces</v>
      </c>
      <c r="S2849" s="14">
        <f>INT((((J2849/60)/60)/24)+DATE(1970,1,1))</f>
        <v>42171</v>
      </c>
      <c r="T2849" s="14">
        <f>INT((((I2849/60)/60)/24)+DATE(1970,1,1))</f>
        <v>42201</v>
      </c>
    </row>
    <row r="2850" spans="1:20" ht="60" x14ac:dyDescent="0.25">
      <c r="A2850">
        <v>2855</v>
      </c>
      <c r="B2850" s="3" t="s">
        <v>2855</v>
      </c>
      <c r="C2850" s="3" t="s">
        <v>6965</v>
      </c>
      <c r="D2850" s="6">
        <v>600</v>
      </c>
      <c r="E2850" s="6">
        <v>300</v>
      </c>
      <c r="F2850" t="s">
        <v>8221</v>
      </c>
      <c r="G2850" t="s">
        <v>8224</v>
      </c>
      <c r="H2850" t="s">
        <v>8246</v>
      </c>
      <c r="I2850">
        <v>1454110440</v>
      </c>
      <c r="J2850">
        <v>1451607071</v>
      </c>
      <c r="K2850" t="b">
        <v>0</v>
      </c>
      <c r="L2850">
        <v>5</v>
      </c>
      <c r="M2850" t="b">
        <v>0</v>
      </c>
      <c r="N2850" t="s">
        <v>8271</v>
      </c>
      <c r="O2850" s="9">
        <f>+E2850/D2850*100</f>
        <v>50</v>
      </c>
      <c r="P2850" s="11">
        <f>AVERAGE(E2850/L2850)</f>
        <v>60</v>
      </c>
      <c r="Q2850" t="str">
        <f>LEFT(N2850,SEARCH("/",N2850,1)-1)</f>
        <v>theater</v>
      </c>
      <c r="R2850" t="str">
        <f>RIGHT(N2850,LEN(N2850)-SEARCH("/",N2850,1))</f>
        <v>plays</v>
      </c>
      <c r="S2850" s="14">
        <f>INT((((J2850/60)/60)/24)+DATE(1970,1,1))</f>
        <v>42370</v>
      </c>
      <c r="T2850" s="14">
        <f>INT((((I2850/60)/60)/24)+DATE(1970,1,1))</f>
        <v>42398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t="s">
        <v>8221</v>
      </c>
      <c r="G2851" t="s">
        <v>8224</v>
      </c>
      <c r="H2851" t="s">
        <v>8246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8271</v>
      </c>
      <c r="O2851" s="9">
        <f>+E2851/D2851*100</f>
        <v>60</v>
      </c>
      <c r="P2851" s="11">
        <f>AVERAGE(E2851/L2851)</f>
        <v>60</v>
      </c>
      <c r="Q2851" t="str">
        <f>LEFT(N2851,SEARCH("/",N2851,1)-1)</f>
        <v>theater</v>
      </c>
      <c r="R2851" t="str">
        <f>RIGHT(N2851,LEN(N2851)-SEARCH("/",N2851,1))</f>
        <v>plays</v>
      </c>
      <c r="S2851" s="14">
        <f>INT((((J2851/60)/60)/24)+DATE(1970,1,1))</f>
        <v>42305</v>
      </c>
      <c r="T2851" s="14">
        <f>INT((((I2851/60)/60)/24)+DATE(1970,1,1))</f>
        <v>42339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8221</v>
      </c>
      <c r="G2852" t="s">
        <v>8224</v>
      </c>
      <c r="H2852" t="s">
        <v>8246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8273</v>
      </c>
      <c r="O2852" s="9">
        <f>+E2852/D2852*100</f>
        <v>0.85142857142857142</v>
      </c>
      <c r="P2852" s="11">
        <f>AVERAGE(E2852/L2852)</f>
        <v>99.333333333333329</v>
      </c>
      <c r="Q2852" t="str">
        <f>LEFT(N2852,SEARCH("/",N2852,1)-1)</f>
        <v>technology</v>
      </c>
      <c r="R2852" t="str">
        <f>RIGHT(N2852,LEN(N2852)-SEARCH("/",N2852,1))</f>
        <v>wearables</v>
      </c>
      <c r="S2852" s="14">
        <f>INT((((J2852/60)/60)/24)+DATE(1970,1,1))</f>
        <v>42634</v>
      </c>
      <c r="T2852" s="14">
        <f>INT((((I2852/60)/60)/24)+DATE(1970,1,1))</f>
        <v>42674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8221</v>
      </c>
      <c r="G2853" t="s">
        <v>8224</v>
      </c>
      <c r="H2853" t="s">
        <v>8246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8273</v>
      </c>
      <c r="O2853" s="9">
        <f>+E2853/D2853*100</f>
        <v>1.1919999999999999</v>
      </c>
      <c r="P2853" s="11">
        <f>AVERAGE(E2853/L2853)</f>
        <v>49.666666666666664</v>
      </c>
      <c r="Q2853" t="str">
        <f>LEFT(N2853,SEARCH("/",N2853,1)-1)</f>
        <v>technology</v>
      </c>
      <c r="R2853" t="str">
        <f>RIGHT(N2853,LEN(N2853)-SEARCH("/",N2853,1))</f>
        <v>wearables</v>
      </c>
      <c r="S2853" s="14">
        <f>INT((((J2853/60)/60)/24)+DATE(1970,1,1))</f>
        <v>42637</v>
      </c>
      <c r="T2853" s="14">
        <f>INT((((I2853/60)/60)/24)+DATE(1970,1,1))</f>
        <v>42669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9">
        <f>+E2854/D2854*100</f>
        <v>24.333333333333336</v>
      </c>
      <c r="P2854" s="11">
        <f>AVERAGE(E2854/L2854)</f>
        <v>24.333333333333332</v>
      </c>
      <c r="Q2854" t="str">
        <f>LEFT(N2854,SEARCH("/",N2854,1)-1)</f>
        <v>theater</v>
      </c>
      <c r="R2854" t="str">
        <f>RIGHT(N2854,LEN(N2854)-SEARCH("/",N2854,1))</f>
        <v>plays</v>
      </c>
      <c r="S2854" s="14">
        <f>INT((((J2854/60)/60)/24)+DATE(1970,1,1))</f>
        <v>41880</v>
      </c>
      <c r="T2854" s="14">
        <f>INT((((I2854/60)/60)/24)+DATE(1970,1,1))</f>
        <v>41910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9">
        <f>+E2855/D2855*100</f>
        <v>290</v>
      </c>
      <c r="P2855" s="11">
        <f>AVERAGE(E2855/L2855)</f>
        <v>19.333333333333332</v>
      </c>
      <c r="Q2855" t="str">
        <f>LEFT(N2855,SEARCH("/",N2855,1)-1)</f>
        <v>photography</v>
      </c>
      <c r="R2855" t="str">
        <f>RIGHT(N2855,LEN(N2855)-SEARCH("/",N2855,1))</f>
        <v>photobooks</v>
      </c>
      <c r="S2855" s="14">
        <f>INT((((J2855/60)/60)/24)+DATE(1970,1,1))</f>
        <v>42747</v>
      </c>
      <c r="T2855" s="14">
        <f>INT((((I2855/60)/60)/24)+DATE(1970,1,1))</f>
        <v>42777</v>
      </c>
    </row>
    <row r="2856" spans="1:20" ht="45" x14ac:dyDescent="0.25">
      <c r="A2856">
        <v>3292</v>
      </c>
      <c r="B2856" s="3" t="s">
        <v>3292</v>
      </c>
      <c r="C2856" s="3" t="s">
        <v>7402</v>
      </c>
      <c r="D2856" s="6">
        <v>101</v>
      </c>
      <c r="E2856" s="6">
        <v>289</v>
      </c>
      <c r="F2856" t="s">
        <v>8219</v>
      </c>
      <c r="G2856" t="s">
        <v>8225</v>
      </c>
      <c r="H2856" t="s">
        <v>8247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8271</v>
      </c>
      <c r="O2856" s="9">
        <f>+E2856/D2856*100</f>
        <v>286.13861386138615</v>
      </c>
      <c r="P2856" s="11">
        <f>AVERAGE(E2856/L2856)</f>
        <v>19.266666666666666</v>
      </c>
      <c r="Q2856" t="str">
        <f>LEFT(N2856,SEARCH("/",N2856,1)-1)</f>
        <v>theater</v>
      </c>
      <c r="R2856" t="str">
        <f>RIGHT(N2856,LEN(N2856)-SEARCH("/",N2856,1))</f>
        <v>plays</v>
      </c>
      <c r="S2856" s="14">
        <f>INT((((J2856/60)/60)/24)+DATE(1970,1,1))</f>
        <v>42282</v>
      </c>
      <c r="T2856" s="14">
        <f>INT((((I2856/60)/60)/24)+DATE(1970,1,1))</f>
        <v>42342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9">
        <f>+E2857/D2857*100</f>
        <v>28.9</v>
      </c>
      <c r="P2857" s="11">
        <f>AVERAGE(E2857/L2857)</f>
        <v>26.272727272727273</v>
      </c>
      <c r="Q2857" t="str">
        <f>LEFT(N2857,SEARCH("/",N2857,1)-1)</f>
        <v>photography</v>
      </c>
      <c r="R2857" t="str">
        <f>RIGHT(N2857,LEN(N2857)-SEARCH("/",N2857,1))</f>
        <v>nature</v>
      </c>
      <c r="S2857" s="14">
        <f>INT((((J2857/60)/60)/24)+DATE(1970,1,1))</f>
        <v>41839</v>
      </c>
      <c r="T2857" s="14">
        <f>INT((((I2857/60)/60)/24)+DATE(1970,1,1))</f>
        <v>41899</v>
      </c>
    </row>
    <row r="2858" spans="1:20" ht="30" x14ac:dyDescent="0.25">
      <c r="A2858">
        <v>943</v>
      </c>
      <c r="B2858" s="3" t="s">
        <v>944</v>
      </c>
      <c r="C2858" s="3" t="s">
        <v>5053</v>
      </c>
      <c r="D2858" s="6">
        <v>3000</v>
      </c>
      <c r="E2858" s="6">
        <v>289</v>
      </c>
      <c r="F2858" t="s">
        <v>8221</v>
      </c>
      <c r="G2858" t="s">
        <v>8224</v>
      </c>
      <c r="H2858" t="s">
        <v>8246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8273</v>
      </c>
      <c r="O2858" s="9">
        <f>+E2858/D2858*100</f>
        <v>9.6333333333333346</v>
      </c>
      <c r="P2858" s="11">
        <f>AVERAGE(E2858/L2858)</f>
        <v>24.083333333333332</v>
      </c>
      <c r="Q2858" t="str">
        <f>LEFT(N2858,SEARCH("/",N2858,1)-1)</f>
        <v>technology</v>
      </c>
      <c r="R2858" t="str">
        <f>RIGHT(N2858,LEN(N2858)-SEARCH("/",N2858,1))</f>
        <v>wearables</v>
      </c>
      <c r="S2858" s="14">
        <f>INT((((J2858/60)/60)/24)+DATE(1970,1,1))</f>
        <v>42673</v>
      </c>
      <c r="T2858" s="14">
        <f>INT((((I2858/60)/60)/24)+DATE(1970,1,1))</f>
        <v>42703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9">
        <f>+E2859/D2859*100</f>
        <v>1.9066666666666665</v>
      </c>
      <c r="P2859" s="11">
        <f>AVERAGE(E2859/L2859)</f>
        <v>57.2</v>
      </c>
      <c r="Q2859" t="str">
        <f>LEFT(N2859,SEARCH("/",N2859,1)-1)</f>
        <v>technology</v>
      </c>
      <c r="R2859" t="str">
        <f>RIGHT(N2859,LEN(N2859)-SEARCH("/",N2859,1))</f>
        <v>wearables</v>
      </c>
      <c r="S2859" s="14">
        <f>INT((((J2859/60)/60)/24)+DATE(1970,1,1))</f>
        <v>42592</v>
      </c>
      <c r="T2859" s="14">
        <f>INT((((I2859/60)/60)/24)+DATE(1970,1,1))</f>
        <v>42622</v>
      </c>
    </row>
    <row r="2860" spans="1:20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6">
        <v>285</v>
      </c>
      <c r="F2860" t="s">
        <v>8221</v>
      </c>
      <c r="G2860" t="s">
        <v>8229</v>
      </c>
      <c r="H2860" t="s">
        <v>8251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8271</v>
      </c>
      <c r="O2860" s="9">
        <f>+E2860/D2860*100</f>
        <v>2.85</v>
      </c>
      <c r="P2860" s="11">
        <f>AVERAGE(E2860/L2860)</f>
        <v>57</v>
      </c>
      <c r="Q2860" t="str">
        <f>LEFT(N2860,SEARCH("/",N2860,1)-1)</f>
        <v>theater</v>
      </c>
      <c r="R2860" t="str">
        <f>RIGHT(N2860,LEN(N2860)-SEARCH("/",N2860,1))</f>
        <v>plays</v>
      </c>
      <c r="S2860" s="14">
        <f>INT((((J2860/60)/60)/24)+DATE(1970,1,1))</f>
        <v>41779</v>
      </c>
      <c r="T2860" s="14">
        <f>INT((((I2860/60)/60)/24)+DATE(1970,1,1))</f>
        <v>41813</v>
      </c>
    </row>
    <row r="2861" spans="1:20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6">
        <v>285</v>
      </c>
      <c r="F2861" t="s">
        <v>8221</v>
      </c>
      <c r="G2861" t="s">
        <v>8224</v>
      </c>
      <c r="H2861" t="s">
        <v>8246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8271</v>
      </c>
      <c r="O2861" s="9">
        <f>+E2861/D2861*100</f>
        <v>14.249999999999998</v>
      </c>
      <c r="P2861" s="11">
        <f>AVERAGE(E2861/L2861)</f>
        <v>71.25</v>
      </c>
      <c r="Q2861" t="str">
        <f>LEFT(N2861,SEARCH("/",N2861,1)-1)</f>
        <v>theater</v>
      </c>
      <c r="R2861" t="str">
        <f>RIGHT(N2861,LEN(N2861)-SEARCH("/",N2861,1))</f>
        <v>plays</v>
      </c>
      <c r="S2861" s="14">
        <f>INT((((J2861/60)/60)/24)+DATE(1970,1,1))</f>
        <v>42414</v>
      </c>
      <c r="T2861" s="14">
        <f>INT((((I2861/60)/60)/24)+DATE(1970,1,1))</f>
        <v>42474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9">
        <f>+E2862/D2862*100</f>
        <v>0.56800000000000006</v>
      </c>
      <c r="P2862" s="11">
        <f>AVERAGE(E2862/L2862)</f>
        <v>28.4</v>
      </c>
      <c r="Q2862" t="str">
        <f>LEFT(N2862,SEARCH("/",N2862,1)-1)</f>
        <v>games</v>
      </c>
      <c r="R2862" t="str">
        <f>RIGHT(N2862,LEN(N2862)-SEARCH("/",N2862,1))</f>
        <v>video games</v>
      </c>
      <c r="S2862" s="14">
        <f>INT((((J2862/60)/60)/24)+DATE(1970,1,1))</f>
        <v>42716</v>
      </c>
      <c r="T2862" s="14">
        <f>INT((((I2862/60)/60)/24)+DATE(1970,1,1))</f>
        <v>42746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9">
        <f>+E2863/D2863*100</f>
        <v>2.5545454545454547</v>
      </c>
      <c r="P2863" s="11">
        <f>AVERAGE(E2863/L2863)</f>
        <v>40.142857142857146</v>
      </c>
      <c r="Q2863" t="str">
        <f>LEFT(N2863,SEARCH("/",N2863,1)-1)</f>
        <v>food</v>
      </c>
      <c r="R2863" t="str">
        <f>RIGHT(N2863,LEN(N2863)-SEARCH("/",N2863,1))</f>
        <v>restaurants</v>
      </c>
      <c r="S2863" s="14">
        <f>INT((((J2863/60)/60)/24)+DATE(1970,1,1))</f>
        <v>42244</v>
      </c>
      <c r="T2863" s="14">
        <f>INT((((I2863/60)/60)/24)+DATE(1970,1,1))</f>
        <v>42274</v>
      </c>
    </row>
    <row r="2864" spans="1:20" ht="30" x14ac:dyDescent="0.25">
      <c r="A2864">
        <v>3397</v>
      </c>
      <c r="B2864" s="3" t="s">
        <v>3396</v>
      </c>
      <c r="C2864" s="3" t="s">
        <v>7507</v>
      </c>
      <c r="D2864" s="6">
        <v>250</v>
      </c>
      <c r="E2864" s="6">
        <v>280</v>
      </c>
      <c r="F2864" t="s">
        <v>8219</v>
      </c>
      <c r="G2864" t="s">
        <v>8225</v>
      </c>
      <c r="H2864" t="s">
        <v>8247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8271</v>
      </c>
      <c r="O2864" s="9">
        <f>+E2864/D2864*100</f>
        <v>112.00000000000001</v>
      </c>
      <c r="P2864" s="11">
        <f>AVERAGE(E2864/L2864)</f>
        <v>11.666666666666666</v>
      </c>
      <c r="Q2864" t="str">
        <f>LEFT(N2864,SEARCH("/",N2864,1)-1)</f>
        <v>theater</v>
      </c>
      <c r="R2864" t="str">
        <f>RIGHT(N2864,LEN(N2864)-SEARCH("/",N2864,1))</f>
        <v>plays</v>
      </c>
      <c r="S2864" s="14">
        <f>INT((((J2864/60)/60)/24)+DATE(1970,1,1))</f>
        <v>42378</v>
      </c>
      <c r="T2864" s="14">
        <f>INT((((I2864/60)/60)/24)+DATE(1970,1,1))</f>
        <v>42418</v>
      </c>
    </row>
    <row r="2865" spans="1:20" ht="60" x14ac:dyDescent="0.25">
      <c r="A2865">
        <v>1693</v>
      </c>
      <c r="B2865" s="3" t="s">
        <v>1694</v>
      </c>
      <c r="C2865" s="3" t="s">
        <v>5803</v>
      </c>
      <c r="D2865" s="6">
        <v>3000</v>
      </c>
      <c r="E2865" s="6">
        <v>280</v>
      </c>
      <c r="F2865" t="s">
        <v>8222</v>
      </c>
      <c r="G2865" t="s">
        <v>8225</v>
      </c>
      <c r="H2865" t="s">
        <v>8247</v>
      </c>
      <c r="I2865">
        <v>1491768000</v>
      </c>
      <c r="J2865">
        <v>1489097112</v>
      </c>
      <c r="K2865" t="b">
        <v>0</v>
      </c>
      <c r="L2865">
        <v>8</v>
      </c>
      <c r="M2865" t="b">
        <v>0</v>
      </c>
      <c r="N2865" t="s">
        <v>8293</v>
      </c>
      <c r="O2865" s="9">
        <f>+E2865/D2865*100</f>
        <v>9.3333333333333339</v>
      </c>
      <c r="P2865" s="11">
        <f>AVERAGE(E2865/L2865)</f>
        <v>35</v>
      </c>
      <c r="Q2865" t="str">
        <f>LEFT(N2865,SEARCH("/",N2865,1)-1)</f>
        <v>music</v>
      </c>
      <c r="R2865" t="str">
        <f>RIGHT(N2865,LEN(N2865)-SEARCH("/",N2865,1))</f>
        <v>faith</v>
      </c>
      <c r="S2865" s="14">
        <f>INT((((J2865/60)/60)/24)+DATE(1970,1,1))</f>
        <v>42803</v>
      </c>
      <c r="T2865" s="14">
        <f>INT((((I2865/60)/60)/24)+DATE(1970,1,1))</f>
        <v>42834</v>
      </c>
    </row>
    <row r="2866" spans="1:20" ht="45" x14ac:dyDescent="0.25">
      <c r="A2866">
        <v>899</v>
      </c>
      <c r="B2866" s="3" t="s">
        <v>900</v>
      </c>
      <c r="C2866" s="3" t="s">
        <v>5009</v>
      </c>
      <c r="D2866" s="6">
        <v>750</v>
      </c>
      <c r="E2866" s="6">
        <v>280</v>
      </c>
      <c r="F2866" t="s">
        <v>8221</v>
      </c>
      <c r="G2866" t="s">
        <v>8224</v>
      </c>
      <c r="H2866" t="s">
        <v>8246</v>
      </c>
      <c r="I2866">
        <v>1306549362</v>
      </c>
      <c r="J2866">
        <v>1302661362</v>
      </c>
      <c r="K2866" t="b">
        <v>0</v>
      </c>
      <c r="L2866">
        <v>8</v>
      </c>
      <c r="M2866" t="b">
        <v>0</v>
      </c>
      <c r="N2866" t="s">
        <v>8279</v>
      </c>
      <c r="O2866" s="9">
        <f>+E2866/D2866*100</f>
        <v>37.333333333333336</v>
      </c>
      <c r="P2866" s="11">
        <f>AVERAGE(E2866/L2866)</f>
        <v>35</v>
      </c>
      <c r="Q2866" t="str">
        <f>LEFT(N2866,SEARCH("/",N2866,1)-1)</f>
        <v>music</v>
      </c>
      <c r="R2866" t="str">
        <f>RIGHT(N2866,LEN(N2866)-SEARCH("/",N2866,1))</f>
        <v>indie rock</v>
      </c>
      <c r="S2866" s="14">
        <f>INT((((J2866/60)/60)/24)+DATE(1970,1,1))</f>
        <v>40646</v>
      </c>
      <c r="T2866" s="14">
        <f>INT((((I2866/60)/60)/24)+DATE(1970,1,1))</f>
        <v>40691</v>
      </c>
    </row>
    <row r="2867" spans="1:20" ht="45" x14ac:dyDescent="0.25">
      <c r="A2867">
        <v>1595</v>
      </c>
      <c r="B2867" s="3" t="s">
        <v>1596</v>
      </c>
      <c r="C2867" s="3" t="s">
        <v>5705</v>
      </c>
      <c r="D2867" s="6">
        <v>100000</v>
      </c>
      <c r="E2867" s="6">
        <v>280</v>
      </c>
      <c r="F2867" t="s">
        <v>8221</v>
      </c>
      <c r="G2867" t="s">
        <v>8224</v>
      </c>
      <c r="H2867" t="s">
        <v>8246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8291</v>
      </c>
      <c r="O2867" s="9">
        <f>+E2867/D2867*100</f>
        <v>0.27999999999999997</v>
      </c>
      <c r="P2867" s="11">
        <f>AVERAGE(E2867/L2867)</f>
        <v>40</v>
      </c>
      <c r="Q2867" t="str">
        <f>LEFT(N2867,SEARCH("/",N2867,1)-1)</f>
        <v>photography</v>
      </c>
      <c r="R2867" t="str">
        <f>RIGHT(N2867,LEN(N2867)-SEARCH("/",N2867,1))</f>
        <v>places</v>
      </c>
      <c r="S2867" s="14">
        <f>INT((((J2867/60)/60)/24)+DATE(1970,1,1))</f>
        <v>41780</v>
      </c>
      <c r="T2867" s="14">
        <f>INT((((I2867/60)/60)/24)+DATE(1970,1,1))</f>
        <v>41808</v>
      </c>
    </row>
    <row r="2868" spans="1:20" ht="45" x14ac:dyDescent="0.25">
      <c r="A2868">
        <v>974</v>
      </c>
      <c r="B2868" s="3" t="s">
        <v>975</v>
      </c>
      <c r="C2868" s="3" t="s">
        <v>5084</v>
      </c>
      <c r="D2868" s="6">
        <v>50000</v>
      </c>
      <c r="E2868" s="6">
        <v>280</v>
      </c>
      <c r="F2868" t="s">
        <v>8221</v>
      </c>
      <c r="G2868" t="s">
        <v>8224</v>
      </c>
      <c r="H2868" t="s">
        <v>8246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8273</v>
      </c>
      <c r="O2868" s="9">
        <f>+E2868/D2868*100</f>
        <v>0.55999999999999994</v>
      </c>
      <c r="P2868" s="11">
        <f>AVERAGE(E2868/L2868)</f>
        <v>93.333333333333329</v>
      </c>
      <c r="Q2868" t="str">
        <f>LEFT(N2868,SEARCH("/",N2868,1)-1)</f>
        <v>technology</v>
      </c>
      <c r="R2868" t="str">
        <f>RIGHT(N2868,LEN(N2868)-SEARCH("/",N2868,1))</f>
        <v>wearables</v>
      </c>
      <c r="S2868" s="14">
        <f>INT((((J2868/60)/60)/24)+DATE(1970,1,1))</f>
        <v>42424</v>
      </c>
      <c r="T2868" s="14">
        <f>INT((((I2868/60)/60)/24)+DATE(1970,1,1))</f>
        <v>42454</v>
      </c>
    </row>
    <row r="2869" spans="1:20" ht="45" x14ac:dyDescent="0.25">
      <c r="A2869">
        <v>2957</v>
      </c>
      <c r="B2869" s="3" t="s">
        <v>2957</v>
      </c>
      <c r="C2869" s="3" t="s">
        <v>7067</v>
      </c>
      <c r="D2869" s="6">
        <v>15000</v>
      </c>
      <c r="E2869" s="6">
        <v>280</v>
      </c>
      <c r="F2869" t="s">
        <v>8220</v>
      </c>
      <c r="G2869" t="s">
        <v>8224</v>
      </c>
      <c r="H2869" t="s">
        <v>8246</v>
      </c>
      <c r="I2869">
        <v>1427498172</v>
      </c>
      <c r="J2869">
        <v>1422317772</v>
      </c>
      <c r="K2869" t="b">
        <v>0</v>
      </c>
      <c r="L2869">
        <v>3</v>
      </c>
      <c r="M2869" t="b">
        <v>0</v>
      </c>
      <c r="N2869" t="s">
        <v>8303</v>
      </c>
      <c r="O2869" s="9">
        <f>+E2869/D2869*100</f>
        <v>1.8666666666666669</v>
      </c>
      <c r="P2869" s="11">
        <f>AVERAGE(E2869/L2869)</f>
        <v>93.333333333333329</v>
      </c>
      <c r="Q2869" t="str">
        <f>LEFT(N2869,SEARCH("/",N2869,1)-1)</f>
        <v>theater</v>
      </c>
      <c r="R2869" t="str">
        <f>RIGHT(N2869,LEN(N2869)-SEARCH("/",N2869,1))</f>
        <v>spaces</v>
      </c>
      <c r="S2869" s="14">
        <f>INT((((J2869/60)/60)/24)+DATE(1970,1,1))</f>
        <v>42031</v>
      </c>
      <c r="T2869" s="14">
        <f>INT((((I2869/60)/60)/24)+DATE(1970,1,1))</f>
        <v>42090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9">
        <f>+E2870/D2870*100</f>
        <v>1.1159999999999999</v>
      </c>
      <c r="P2870" s="11">
        <f>AVERAGE(E2870/L2870)</f>
        <v>46.5</v>
      </c>
      <c r="Q2870" t="str">
        <f>LEFT(N2870,SEARCH("/",N2870,1)-1)</f>
        <v>film &amp; video</v>
      </c>
      <c r="R2870" t="str">
        <f>RIGHT(N2870,LEN(N2870)-SEARCH("/",N2870,1))</f>
        <v>drama</v>
      </c>
      <c r="S2870" s="14">
        <f>INT((((J2870/60)/60)/24)+DATE(1970,1,1))</f>
        <v>41887</v>
      </c>
      <c r="T2870" s="14">
        <f>INT((((I2870/60)/60)/24)+DATE(1970,1,1))</f>
        <v>41917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9">
        <f>+E2871/D2871*100</f>
        <v>13.900000000000002</v>
      </c>
      <c r="P2871" s="11">
        <f>AVERAGE(E2871/L2871)</f>
        <v>55.6</v>
      </c>
      <c r="Q2871" t="str">
        <f>LEFT(N2871,SEARCH("/",N2871,1)-1)</f>
        <v>theater</v>
      </c>
      <c r="R2871" t="str">
        <f>RIGHT(N2871,LEN(N2871)-SEARCH("/",N2871,1))</f>
        <v>spaces</v>
      </c>
      <c r="S2871" s="14">
        <f>INT((((J2871/60)/60)/24)+DATE(1970,1,1))</f>
        <v>42382</v>
      </c>
      <c r="T2871" s="14">
        <f>INT((((I2871/60)/60)/24)+DATE(1970,1,1))</f>
        <v>42412</v>
      </c>
    </row>
    <row r="2872" spans="1:20" ht="45" x14ac:dyDescent="0.25">
      <c r="A2872">
        <v>3371</v>
      </c>
      <c r="B2872" s="3" t="s">
        <v>3370</v>
      </c>
      <c r="C2872" s="3" t="s">
        <v>7481</v>
      </c>
      <c r="D2872" s="6">
        <v>200</v>
      </c>
      <c r="E2872" s="6">
        <v>277</v>
      </c>
      <c r="F2872" t="s">
        <v>8219</v>
      </c>
      <c r="G2872" t="s">
        <v>8224</v>
      </c>
      <c r="H2872" t="s">
        <v>8246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8271</v>
      </c>
      <c r="O2872" s="9">
        <f>+E2872/D2872*100</f>
        <v>138.5</v>
      </c>
      <c r="P2872" s="11">
        <f>AVERAGE(E2872/L2872)</f>
        <v>30.777777777777779</v>
      </c>
      <c r="Q2872" t="str">
        <f>LEFT(N2872,SEARCH("/",N2872,1)-1)</f>
        <v>theater</v>
      </c>
      <c r="R2872" t="str">
        <f>RIGHT(N2872,LEN(N2872)-SEARCH("/",N2872,1))</f>
        <v>plays</v>
      </c>
      <c r="S2872" s="14">
        <f>INT((((J2872/60)/60)/24)+DATE(1970,1,1))</f>
        <v>42312</v>
      </c>
      <c r="T2872" s="14">
        <f>INT((((I2872/60)/60)/24)+DATE(1970,1,1))</f>
        <v>42340</v>
      </c>
    </row>
    <row r="2873" spans="1:20" ht="45" x14ac:dyDescent="0.25">
      <c r="A2873">
        <v>2579</v>
      </c>
      <c r="B2873" s="3" t="s">
        <v>2579</v>
      </c>
      <c r="C2873" s="3" t="s">
        <v>6689</v>
      </c>
      <c r="D2873" s="6">
        <v>200000</v>
      </c>
      <c r="E2873" s="6">
        <v>277</v>
      </c>
      <c r="F2873" t="s">
        <v>8220</v>
      </c>
      <c r="G2873" t="s">
        <v>8224</v>
      </c>
      <c r="H2873" t="s">
        <v>8246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8284</v>
      </c>
      <c r="O2873" s="9">
        <f>+E2873/D2873*100</f>
        <v>0.13849999999999998</v>
      </c>
      <c r="P2873" s="11">
        <f>AVERAGE(E2873/L2873)</f>
        <v>23.083333333333332</v>
      </c>
      <c r="Q2873" t="str">
        <f>LEFT(N2873,SEARCH("/",N2873,1)-1)</f>
        <v>food</v>
      </c>
      <c r="R2873" t="str">
        <f>RIGHT(N2873,LEN(N2873)-SEARCH("/",N2873,1))</f>
        <v>food trucks</v>
      </c>
      <c r="S2873" s="14">
        <f>INT((((J2873/60)/60)/24)+DATE(1970,1,1))</f>
        <v>41837</v>
      </c>
      <c r="T2873" s="14">
        <f>INT((((I2873/60)/60)/24)+DATE(1970,1,1))</f>
        <v>41897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9">
        <f>+E2874/D2874*100</f>
        <v>0.86250000000000004</v>
      </c>
      <c r="P2874" s="11">
        <f>AVERAGE(E2874/L2874)</f>
        <v>69</v>
      </c>
      <c r="Q2874" t="str">
        <f>LEFT(N2874,SEARCH("/",N2874,1)-1)</f>
        <v>technology</v>
      </c>
      <c r="R2874" t="str">
        <f>RIGHT(N2874,LEN(N2874)-SEARCH("/",N2874,1))</f>
        <v>makerspaces</v>
      </c>
      <c r="S2874" s="14">
        <f>INT((((J2874/60)/60)/24)+DATE(1970,1,1))</f>
        <v>42436</v>
      </c>
      <c r="T2874" s="14">
        <f>INT((((I2874/60)/60)/24)+DATE(1970,1,1))</f>
        <v>42466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t="s">
        <v>8221</v>
      </c>
      <c r="G2875" t="s">
        <v>8236</v>
      </c>
      <c r="H2875" t="s">
        <v>8249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8273</v>
      </c>
      <c r="O2875" s="9">
        <f>+E2875/D2875*100</f>
        <v>1.365</v>
      </c>
      <c r="P2875" s="11">
        <f>AVERAGE(E2875/L2875)</f>
        <v>39</v>
      </c>
      <c r="Q2875" t="str">
        <f>LEFT(N2875,SEARCH("/",N2875,1)-1)</f>
        <v>technology</v>
      </c>
      <c r="R2875" t="str">
        <f>RIGHT(N2875,LEN(N2875)-SEARCH("/",N2875,1))</f>
        <v>wearables</v>
      </c>
      <c r="S2875" s="14">
        <f>INT((((J2875/60)/60)/24)+DATE(1970,1,1))</f>
        <v>42361</v>
      </c>
      <c r="T2875" s="14">
        <f>INT((((I2875/60)/60)/24)+DATE(1970,1,1))</f>
        <v>42421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9">
        <f>+E2876/D2876*100</f>
        <v>2.73</v>
      </c>
      <c r="P2876" s="11">
        <f>AVERAGE(E2876/L2876)</f>
        <v>27.3</v>
      </c>
      <c r="Q2876" t="str">
        <f>LEFT(N2876,SEARCH("/",N2876,1)-1)</f>
        <v>theater</v>
      </c>
      <c r="R2876" t="str">
        <f>RIGHT(N2876,LEN(N2876)-SEARCH("/",N2876,1))</f>
        <v>plays</v>
      </c>
      <c r="S2876" s="14">
        <f>INT((((J2876/60)/60)/24)+DATE(1970,1,1))</f>
        <v>42415</v>
      </c>
      <c r="T2876" s="14">
        <f>INT((((I2876/60)/60)/24)+DATE(1970,1,1))</f>
        <v>42475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8305</v>
      </c>
      <c r="O2877" s="9">
        <f>+E2877/D2877*100</f>
        <v>3.4125000000000001</v>
      </c>
      <c r="P2877" s="11">
        <f>AVERAGE(E2877/L2877)</f>
        <v>22.75</v>
      </c>
      <c r="Q2877" t="str">
        <f>LEFT(N2877,SEARCH("/",N2877,1)-1)</f>
        <v>theater</v>
      </c>
      <c r="R2877" t="str">
        <f>RIGHT(N2877,LEN(N2877)-SEARCH("/",N2877,1))</f>
        <v>musical</v>
      </c>
      <c r="S2877" s="14">
        <f>INT((((J2877/60)/60)/24)+DATE(1970,1,1))</f>
        <v>42095</v>
      </c>
      <c r="T2877" s="14">
        <f>INT((((I2877/60)/60)/24)+DATE(1970,1,1))</f>
        <v>42125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9">
        <f>+E2878/D2878*100</f>
        <v>136</v>
      </c>
      <c r="P2878" s="11">
        <f>AVERAGE(E2878/L2878)</f>
        <v>13.6</v>
      </c>
      <c r="Q2878" t="str">
        <f>LEFT(N2878,SEARCH("/",N2878,1)-1)</f>
        <v>theater</v>
      </c>
      <c r="R2878" t="str">
        <f>RIGHT(N2878,LEN(N2878)-SEARCH("/",N2878,1))</f>
        <v>plays</v>
      </c>
      <c r="S2878" s="14">
        <f>INT((((J2878/60)/60)/24)+DATE(1970,1,1))</f>
        <v>42401</v>
      </c>
      <c r="T2878" s="14">
        <f>INT((((I2878/60)/60)/24)+DATE(1970,1,1))</f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9">
        <f>+E2879/D2879*100</f>
        <v>5.42</v>
      </c>
      <c r="P2879" s="11">
        <f>AVERAGE(E2879/L2879)</f>
        <v>90.333333333333329</v>
      </c>
      <c r="Q2879" t="str">
        <f>LEFT(N2879,SEARCH("/",N2879,1)-1)</f>
        <v>theater</v>
      </c>
      <c r="R2879" t="str">
        <f>RIGHT(N2879,LEN(N2879)-SEARCH("/",N2879,1))</f>
        <v>plays</v>
      </c>
      <c r="S2879" s="14">
        <f>INT((((J2879/60)/60)/24)+DATE(1970,1,1))</f>
        <v>42722</v>
      </c>
      <c r="T2879" s="14">
        <f>INT((((I2879/60)/60)/24)+DATE(1970,1,1))</f>
        <v>42752</v>
      </c>
    </row>
    <row r="2880" spans="1:20" ht="60" x14ac:dyDescent="0.25">
      <c r="A2880">
        <v>3824</v>
      </c>
      <c r="B2880" s="3" t="s">
        <v>3821</v>
      </c>
      <c r="C2880" s="3" t="s">
        <v>7933</v>
      </c>
      <c r="D2880" s="6">
        <v>250</v>
      </c>
      <c r="E2880" s="6">
        <v>270</v>
      </c>
      <c r="F2880" t="s">
        <v>8219</v>
      </c>
      <c r="G2880" t="s">
        <v>8225</v>
      </c>
      <c r="H2880" t="s">
        <v>8247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8271</v>
      </c>
      <c r="O2880" s="9">
        <f>+E2880/D2880*100</f>
        <v>108</v>
      </c>
      <c r="P2880" s="11">
        <f>AVERAGE(E2880/L2880)</f>
        <v>38.571428571428569</v>
      </c>
      <c r="Q2880" t="str">
        <f>LEFT(N2880,SEARCH("/",N2880,1)-1)</f>
        <v>theater</v>
      </c>
      <c r="R2880" t="str">
        <f>RIGHT(N2880,LEN(N2880)-SEARCH("/",N2880,1))</f>
        <v>plays</v>
      </c>
      <c r="S2880" s="14">
        <f>INT((((J2880/60)/60)/24)+DATE(1970,1,1))</f>
        <v>42571</v>
      </c>
      <c r="T2880" s="14">
        <f>INT((((I2880/60)/60)/24)+DATE(1970,1,1))</f>
        <v>42583</v>
      </c>
    </row>
    <row r="2881" spans="1:20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6">
        <v>270</v>
      </c>
      <c r="F2881" t="s">
        <v>8221</v>
      </c>
      <c r="G2881" t="s">
        <v>8230</v>
      </c>
      <c r="H2881" t="s">
        <v>8249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8283</v>
      </c>
      <c r="O2881" s="9">
        <f>+E2881/D2881*100</f>
        <v>6.4439140811455857</v>
      </c>
      <c r="P2881" s="11">
        <f>AVERAGE(E2881/L2881)</f>
        <v>45</v>
      </c>
      <c r="Q2881" t="str">
        <f>LEFT(N2881,SEARCH("/",N2881,1)-1)</f>
        <v>games</v>
      </c>
      <c r="R2881" t="str">
        <f>RIGHT(N2881,LEN(N2881)-SEARCH("/",N2881,1))</f>
        <v>mobile games</v>
      </c>
      <c r="S2881" s="14">
        <f>INT((((J2881/60)/60)/24)+DATE(1970,1,1))</f>
        <v>42327</v>
      </c>
      <c r="T2881" s="14">
        <f>INT((((I2881/60)/60)/24)+DATE(1970,1,1))</f>
        <v>42357</v>
      </c>
    </row>
    <row r="2882" spans="1:20" ht="60" x14ac:dyDescent="0.25">
      <c r="A2882">
        <v>2348</v>
      </c>
      <c r="B2882" s="3" t="s">
        <v>2349</v>
      </c>
      <c r="C2882" s="3" t="s">
        <v>6458</v>
      </c>
      <c r="D2882" s="6">
        <v>70000</v>
      </c>
      <c r="E2882" s="6">
        <v>270</v>
      </c>
      <c r="F2882" t="s">
        <v>8220</v>
      </c>
      <c r="G2882" t="s">
        <v>8224</v>
      </c>
      <c r="H2882" t="s">
        <v>8246</v>
      </c>
      <c r="I2882">
        <v>1456006938</v>
      </c>
      <c r="J2882">
        <v>1450822938</v>
      </c>
      <c r="K2882" t="b">
        <v>0</v>
      </c>
      <c r="L2882">
        <v>5</v>
      </c>
      <c r="M2882" t="b">
        <v>0</v>
      </c>
      <c r="N2882" t="s">
        <v>8272</v>
      </c>
      <c r="O2882" s="9">
        <f>+E2882/D2882*100</f>
        <v>0.38571428571428573</v>
      </c>
      <c r="P2882" s="11">
        <f>AVERAGE(E2882/L2882)</f>
        <v>54</v>
      </c>
      <c r="Q2882" t="str">
        <f>LEFT(N2882,SEARCH("/",N2882,1)-1)</f>
        <v>technology</v>
      </c>
      <c r="R2882" t="str">
        <f>RIGHT(N2882,LEN(N2882)-SEARCH("/",N2882,1))</f>
        <v>web</v>
      </c>
      <c r="S2882" s="14">
        <f>INT((((J2882/60)/60)/24)+DATE(1970,1,1))</f>
        <v>42360</v>
      </c>
      <c r="T2882" s="14">
        <f>INT((((I2882/60)/60)/24)+DATE(1970,1,1))</f>
        <v>42420</v>
      </c>
    </row>
    <row r="2883" spans="1:20" ht="45" x14ac:dyDescent="0.25">
      <c r="A2883">
        <v>3738</v>
      </c>
      <c r="B2883" s="3" t="s">
        <v>3735</v>
      </c>
      <c r="C2883" s="3" t="s">
        <v>7848</v>
      </c>
      <c r="D2883" s="6">
        <v>1500</v>
      </c>
      <c r="E2883" s="6">
        <v>270</v>
      </c>
      <c r="F2883" t="s">
        <v>8221</v>
      </c>
      <c r="G2883" t="s">
        <v>8225</v>
      </c>
      <c r="H2883" t="s">
        <v>8247</v>
      </c>
      <c r="I2883">
        <v>1405461600</v>
      </c>
      <c r="J2883">
        <v>1403562705</v>
      </c>
      <c r="K2883" t="b">
        <v>0</v>
      </c>
      <c r="L2883">
        <v>6</v>
      </c>
      <c r="M2883" t="b">
        <v>0</v>
      </c>
      <c r="N2883" t="s">
        <v>8271</v>
      </c>
      <c r="O2883" s="9">
        <f>+E2883/D2883*100</f>
        <v>18</v>
      </c>
      <c r="P2883" s="11">
        <f>AVERAGE(E2883/L2883)</f>
        <v>45</v>
      </c>
      <c r="Q2883" t="str">
        <f>LEFT(N2883,SEARCH("/",N2883,1)-1)</f>
        <v>theater</v>
      </c>
      <c r="R2883" t="str">
        <f>RIGHT(N2883,LEN(N2883)-SEARCH("/",N2883,1))</f>
        <v>plays</v>
      </c>
      <c r="S2883" s="14">
        <f>INT((((J2883/60)/60)/24)+DATE(1970,1,1))</f>
        <v>41813</v>
      </c>
      <c r="T2883" s="14">
        <f>INT((((I2883/60)/60)/24)+DATE(1970,1,1))</f>
        <v>41835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8281</v>
      </c>
      <c r="O2884" s="9">
        <f>+E2884/D2884*100</f>
        <v>2.6599999999999997</v>
      </c>
      <c r="P2884" s="11">
        <f>AVERAGE(E2884/L2884)</f>
        <v>33.25</v>
      </c>
      <c r="Q2884" t="str">
        <f>LEFT(N2884,SEARCH("/",N2884,1)-1)</f>
        <v>journalism</v>
      </c>
      <c r="R2884" t="str">
        <f>RIGHT(N2884,LEN(N2884)-SEARCH("/",N2884,1))</f>
        <v>audio</v>
      </c>
      <c r="S2884" s="14">
        <f>INT((((J2884/60)/60)/24)+DATE(1970,1,1))</f>
        <v>41844</v>
      </c>
      <c r="T2884" s="14">
        <f>INT((((I2884/60)/60)/24)+DATE(1970,1,1))</f>
        <v>41874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8271</v>
      </c>
      <c r="O2885" s="9">
        <f>+E2885/D2885*100</f>
        <v>6.65</v>
      </c>
      <c r="P2885" s="11">
        <f>AVERAGE(E2885/L2885)</f>
        <v>29.555555555555557</v>
      </c>
      <c r="Q2885" t="str">
        <f>LEFT(N2885,SEARCH("/",N2885,1)-1)</f>
        <v>theater</v>
      </c>
      <c r="R2885" t="str">
        <f>RIGHT(N2885,LEN(N2885)-SEARCH("/",N2885,1))</f>
        <v>plays</v>
      </c>
      <c r="S2885" s="14">
        <f>INT((((J2885/60)/60)/24)+DATE(1970,1,1))</f>
        <v>42480</v>
      </c>
      <c r="T2885" s="14">
        <f>INT((((I2885/60)/60)/24)+DATE(1970,1,1))</f>
        <v>42540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9">
        <f>+E2886/D2886*100</f>
        <v>2.75</v>
      </c>
      <c r="P2886" s="11">
        <f>AVERAGE(E2886/L2886)</f>
        <v>52.8</v>
      </c>
      <c r="Q2886" t="str">
        <f>LEFT(N2886,SEARCH("/",N2886,1)-1)</f>
        <v>theater</v>
      </c>
      <c r="R2886" t="str">
        <f>RIGHT(N2886,LEN(N2886)-SEARCH("/",N2886,1))</f>
        <v>plays</v>
      </c>
      <c r="S2886" s="14">
        <f>INT((((J2886/60)/60)/24)+DATE(1970,1,1))</f>
        <v>42499</v>
      </c>
      <c r="T2886" s="14">
        <f>INT((((I2886/60)/60)/24)+DATE(1970,1,1))</f>
        <v>42529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9">
        <f>+E2887/D2887*100</f>
        <v>10.48</v>
      </c>
      <c r="P2887" s="11">
        <f>AVERAGE(E2887/L2887)</f>
        <v>32.75</v>
      </c>
      <c r="Q2887" t="str">
        <f>LEFT(N2887,SEARCH("/",N2887,1)-1)</f>
        <v>film &amp; video</v>
      </c>
      <c r="R2887" t="str">
        <f>RIGHT(N2887,LEN(N2887)-SEARCH("/",N2887,1))</f>
        <v>drama</v>
      </c>
      <c r="S2887" s="14">
        <f>INT((((J2887/60)/60)/24)+DATE(1970,1,1))</f>
        <v>42741</v>
      </c>
      <c r="T2887" s="14">
        <f>INT((((I2887/60)/60)/24)+DATE(1970,1,1))</f>
        <v>42783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9">
        <f>+E2888/D2888*100</f>
        <v>1.044</v>
      </c>
      <c r="P2888" s="11">
        <f>AVERAGE(E2888/L2888)</f>
        <v>87</v>
      </c>
      <c r="Q2888" t="str">
        <f>LEFT(N2888,SEARCH("/",N2888,1)-1)</f>
        <v>technology</v>
      </c>
      <c r="R2888" t="str">
        <f>RIGHT(N2888,LEN(N2888)-SEARCH("/",N2888,1))</f>
        <v>web</v>
      </c>
      <c r="S2888" s="14">
        <f>INT((((J2888/60)/60)/24)+DATE(1970,1,1))</f>
        <v>42528</v>
      </c>
      <c r="T2888" s="14">
        <f>INT((((I2888/60)/60)/24)+DATE(1970,1,1))</f>
        <v>42558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8266</v>
      </c>
      <c r="O2889" s="9">
        <f>+E2889/D2889*100</f>
        <v>104</v>
      </c>
      <c r="P2889" s="11">
        <f>AVERAGE(E2889/L2889)</f>
        <v>21.666666666666668</v>
      </c>
      <c r="Q2889" t="str">
        <f>LEFT(N2889,SEARCH("/",N2889,1)-1)</f>
        <v>film &amp; video</v>
      </c>
      <c r="R2889" t="str">
        <f>RIGHT(N2889,LEN(N2889)-SEARCH("/",N2889,1))</f>
        <v>shorts</v>
      </c>
      <c r="S2889" s="14">
        <f>INT((((J2889/60)/60)/24)+DATE(1970,1,1))</f>
        <v>41716</v>
      </c>
      <c r="T2889" s="14">
        <f>INT((((I2889/60)/60)/24)+DATE(1970,1,1))</f>
        <v>41736</v>
      </c>
    </row>
    <row r="2890" spans="1:20" ht="60" x14ac:dyDescent="0.25">
      <c r="A2890">
        <v>891</v>
      </c>
      <c r="B2890" s="3" t="s">
        <v>892</v>
      </c>
      <c r="C2890" s="3" t="s">
        <v>5001</v>
      </c>
      <c r="D2890" s="6">
        <v>8000</v>
      </c>
      <c r="E2890" s="6">
        <v>260</v>
      </c>
      <c r="F2890" t="s">
        <v>8221</v>
      </c>
      <c r="G2890" t="s">
        <v>8224</v>
      </c>
      <c r="H2890" t="s">
        <v>8246</v>
      </c>
      <c r="I2890">
        <v>1408581930</v>
      </c>
      <c r="J2890">
        <v>1405989930</v>
      </c>
      <c r="K2890" t="b">
        <v>0</v>
      </c>
      <c r="L2890">
        <v>9</v>
      </c>
      <c r="M2890" t="b">
        <v>0</v>
      </c>
      <c r="N2890" t="s">
        <v>8279</v>
      </c>
      <c r="O2890" s="9">
        <f>+E2890/D2890*100</f>
        <v>3.25</v>
      </c>
      <c r="P2890" s="11">
        <f>AVERAGE(E2890/L2890)</f>
        <v>28.888888888888889</v>
      </c>
      <c r="Q2890" t="str">
        <f>LEFT(N2890,SEARCH("/",N2890,1)-1)</f>
        <v>music</v>
      </c>
      <c r="R2890" t="str">
        <f>RIGHT(N2890,LEN(N2890)-SEARCH("/",N2890,1))</f>
        <v>indie rock</v>
      </c>
      <c r="S2890" s="14">
        <f>INT((((J2890/60)/60)/24)+DATE(1970,1,1))</f>
        <v>41842</v>
      </c>
      <c r="T2890" s="14">
        <f>INT((((I2890/60)/60)/24)+DATE(1970,1,1))</f>
        <v>41872</v>
      </c>
    </row>
    <row r="2891" spans="1:20" ht="45" x14ac:dyDescent="0.25">
      <c r="A2891">
        <v>2755</v>
      </c>
      <c r="B2891" s="3" t="s">
        <v>2755</v>
      </c>
      <c r="C2891" s="3" t="s">
        <v>6865</v>
      </c>
      <c r="D2891" s="6">
        <v>500</v>
      </c>
      <c r="E2891" s="6">
        <v>260</v>
      </c>
      <c r="F2891" t="s">
        <v>8221</v>
      </c>
      <c r="G2891" t="s">
        <v>8241</v>
      </c>
      <c r="H2891" t="s">
        <v>8249</v>
      </c>
      <c r="I2891">
        <v>1428519527</v>
      </c>
      <c r="J2891">
        <v>1425927527</v>
      </c>
      <c r="K2891" t="b">
        <v>0</v>
      </c>
      <c r="L2891">
        <v>15</v>
      </c>
      <c r="M2891" t="b">
        <v>0</v>
      </c>
      <c r="N2891" t="s">
        <v>8304</v>
      </c>
      <c r="O2891" s="9">
        <f>+E2891/D2891*100</f>
        <v>52</v>
      </c>
      <c r="P2891" s="11">
        <f>AVERAGE(E2891/L2891)</f>
        <v>17.333333333333332</v>
      </c>
      <c r="Q2891" t="str">
        <f>LEFT(N2891,SEARCH("/",N2891,1)-1)</f>
        <v>publishing</v>
      </c>
      <c r="R2891" t="str">
        <f>RIGHT(N2891,LEN(N2891)-SEARCH("/",N2891,1))</f>
        <v>children's books</v>
      </c>
      <c r="S2891" s="14">
        <f>INT((((J2891/60)/60)/24)+DATE(1970,1,1))</f>
        <v>42072</v>
      </c>
      <c r="T2891" s="14">
        <f>INT((((I2891/60)/60)/24)+DATE(1970,1,1))</f>
        <v>42102</v>
      </c>
    </row>
    <row r="2892" spans="1:20" ht="45" x14ac:dyDescent="0.25">
      <c r="A2892">
        <v>691</v>
      </c>
      <c r="B2892" s="3" t="s">
        <v>692</v>
      </c>
      <c r="C2892" s="3" t="s">
        <v>4801</v>
      </c>
      <c r="D2892" s="6">
        <v>50000</v>
      </c>
      <c r="E2892" s="6">
        <v>260</v>
      </c>
      <c r="F2892" t="s">
        <v>8221</v>
      </c>
      <c r="G2892" t="s">
        <v>8224</v>
      </c>
      <c r="H2892" t="s">
        <v>8246</v>
      </c>
      <c r="I2892">
        <v>1435711246</v>
      </c>
      <c r="J2892">
        <v>1433292046</v>
      </c>
      <c r="K2892" t="b">
        <v>0</v>
      </c>
      <c r="L2892">
        <v>10</v>
      </c>
      <c r="M2892" t="b">
        <v>0</v>
      </c>
      <c r="N2892" t="s">
        <v>8273</v>
      </c>
      <c r="O2892" s="9">
        <f>+E2892/D2892*100</f>
        <v>0.52</v>
      </c>
      <c r="P2892" s="11">
        <f>AVERAGE(E2892/L2892)</f>
        <v>26</v>
      </c>
      <c r="Q2892" t="str">
        <f>LEFT(N2892,SEARCH("/",N2892,1)-1)</f>
        <v>technology</v>
      </c>
      <c r="R2892" t="str">
        <f>RIGHT(N2892,LEN(N2892)-SEARCH("/",N2892,1))</f>
        <v>wearables</v>
      </c>
      <c r="S2892" s="14">
        <f>INT((((J2892/60)/60)/24)+DATE(1970,1,1))</f>
        <v>42158</v>
      </c>
      <c r="T2892" s="14">
        <f>INT((((I2892/60)/60)/24)+DATE(1970,1,1))</f>
        <v>42186</v>
      </c>
    </row>
    <row r="2893" spans="1:20" ht="45" x14ac:dyDescent="0.25">
      <c r="A2893">
        <v>1918</v>
      </c>
      <c r="B2893" s="3" t="s">
        <v>1919</v>
      </c>
      <c r="C2893" s="3" t="s">
        <v>6028</v>
      </c>
      <c r="D2893" s="6">
        <v>25000</v>
      </c>
      <c r="E2893" s="6">
        <v>260</v>
      </c>
      <c r="F2893" t="s">
        <v>8221</v>
      </c>
      <c r="G2893" t="s">
        <v>8224</v>
      </c>
      <c r="H2893" t="s">
        <v>8246</v>
      </c>
      <c r="I2893">
        <v>1407869851</v>
      </c>
      <c r="J2893">
        <v>1404845851</v>
      </c>
      <c r="K2893" t="b">
        <v>0</v>
      </c>
      <c r="L2893">
        <v>9</v>
      </c>
      <c r="M2893" t="b">
        <v>0</v>
      </c>
      <c r="N2893" t="s">
        <v>8294</v>
      </c>
      <c r="O2893" s="9">
        <f>+E2893/D2893*100</f>
        <v>1.04</v>
      </c>
      <c r="P2893" s="11">
        <f>AVERAGE(E2893/L2893)</f>
        <v>28.888888888888889</v>
      </c>
      <c r="Q2893" t="str">
        <f>LEFT(N2893,SEARCH("/",N2893,1)-1)</f>
        <v>technology</v>
      </c>
      <c r="R2893" t="str">
        <f>RIGHT(N2893,LEN(N2893)-SEARCH("/",N2893,1))</f>
        <v>gadgets</v>
      </c>
      <c r="S2893" s="14">
        <f>INT((((J2893/60)/60)/24)+DATE(1970,1,1))</f>
        <v>41828</v>
      </c>
      <c r="T2893" s="14">
        <f>INT((((I2893/60)/60)/24)+DATE(1970,1,1))</f>
        <v>41863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t="s">
        <v>8221</v>
      </c>
      <c r="G2894" t="s">
        <v>8224</v>
      </c>
      <c r="H2894" t="s">
        <v>8246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8271</v>
      </c>
      <c r="O2894" s="9">
        <f>+E2894/D2894*100</f>
        <v>5.2</v>
      </c>
      <c r="P2894" s="11">
        <f>AVERAGE(E2894/L2894)</f>
        <v>65</v>
      </c>
      <c r="Q2894" t="str">
        <f>LEFT(N2894,SEARCH("/",N2894,1)-1)</f>
        <v>theater</v>
      </c>
      <c r="R2894" t="str">
        <f>RIGHT(N2894,LEN(N2894)-SEARCH("/",N2894,1))</f>
        <v>plays</v>
      </c>
      <c r="S2894" s="14">
        <f>INT((((J2894/60)/60)/24)+DATE(1970,1,1))</f>
        <v>41829</v>
      </c>
      <c r="T2894" s="14">
        <f>INT((((I2894/60)/60)/24)+DATE(1970,1,1))</f>
        <v>41852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t="s">
        <v>8221</v>
      </c>
      <c r="G2895" t="s">
        <v>8224</v>
      </c>
      <c r="H2895" t="s">
        <v>8246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8271</v>
      </c>
      <c r="O2895" s="9">
        <f>+E2895/D2895*100</f>
        <v>32.5</v>
      </c>
      <c r="P2895" s="11">
        <f>AVERAGE(E2895/L2895)</f>
        <v>37.142857142857146</v>
      </c>
      <c r="Q2895" t="str">
        <f>LEFT(N2895,SEARCH("/",N2895,1)-1)</f>
        <v>theater</v>
      </c>
      <c r="R2895" t="str">
        <f>RIGHT(N2895,LEN(N2895)-SEARCH("/",N2895,1))</f>
        <v>plays</v>
      </c>
      <c r="S2895" s="14">
        <f>INT((((J2895/60)/60)/24)+DATE(1970,1,1))</f>
        <v>42056</v>
      </c>
      <c r="T2895" s="14">
        <f>INT((((I2895/60)/60)/24)+DATE(1970,1,1))</f>
        <v>42086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9">
        <f>+E2896/D2896*100</f>
        <v>0.43166666666666664</v>
      </c>
      <c r="P2896" s="11">
        <f>AVERAGE(E2896/L2896)</f>
        <v>64.75</v>
      </c>
      <c r="Q2896" t="str">
        <f>LEFT(N2896,SEARCH("/",N2896,1)-1)</f>
        <v>technology</v>
      </c>
      <c r="R2896" t="str">
        <f>RIGHT(N2896,LEN(N2896)-SEARCH("/",N2896,1))</f>
        <v>web</v>
      </c>
      <c r="S2896" s="14">
        <f>INT((((J2896/60)/60)/24)+DATE(1970,1,1))</f>
        <v>42138</v>
      </c>
      <c r="T2896" s="14">
        <f>INT((((I2896/60)/60)/24)+DATE(1970,1,1))</f>
        <v>42168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9">
        <f>+E2897/D2897*100</f>
        <v>51.6</v>
      </c>
      <c r="P2897" s="11">
        <f>AVERAGE(E2897/L2897)</f>
        <v>32.25</v>
      </c>
      <c r="Q2897" t="str">
        <f>LEFT(N2897,SEARCH("/",N2897,1)-1)</f>
        <v>theater</v>
      </c>
      <c r="R2897" t="str">
        <f>RIGHT(N2897,LEN(N2897)-SEARCH("/",N2897,1))</f>
        <v>plays</v>
      </c>
      <c r="S2897" s="14">
        <f>INT((((J2897/60)/60)/24)+DATE(1970,1,1))</f>
        <v>42800</v>
      </c>
      <c r="T2897" s="14">
        <f>INT((((I2897/60)/60)/24)+DATE(1970,1,1))</f>
        <v>42841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9">
        <f>+E2898/D2898*100</f>
        <v>0.51</v>
      </c>
      <c r="P2898" s="11">
        <f>AVERAGE(E2898/L2898)</f>
        <v>23.181818181818183</v>
      </c>
      <c r="Q2898" t="str">
        <f>LEFT(N2898,SEARCH("/",N2898,1)-1)</f>
        <v>games</v>
      </c>
      <c r="R2898" t="str">
        <f>RIGHT(N2898,LEN(N2898)-SEARCH("/",N2898,1))</f>
        <v>video games</v>
      </c>
      <c r="S2898" s="14">
        <f>INT((((J2898/60)/60)/24)+DATE(1970,1,1))</f>
        <v>41220</v>
      </c>
      <c r="T2898" s="14">
        <f>INT((((I2898/60)/60)/24)+DATE(1970,1,1))</f>
        <v>41250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t="s">
        <v>8221</v>
      </c>
      <c r="G2899" t="s">
        <v>8224</v>
      </c>
      <c r="H2899" t="s">
        <v>8246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8284</v>
      </c>
      <c r="O2899" s="9">
        <f>+E2899/D2899*100</f>
        <v>10.08</v>
      </c>
      <c r="P2899" s="11">
        <f>AVERAGE(E2899/L2899)</f>
        <v>42</v>
      </c>
      <c r="Q2899" t="str">
        <f>LEFT(N2899,SEARCH("/",N2899,1)-1)</f>
        <v>food</v>
      </c>
      <c r="R2899" t="str">
        <f>RIGHT(N2899,LEN(N2899)-SEARCH("/",N2899,1))</f>
        <v>food trucks</v>
      </c>
      <c r="S2899" s="14">
        <f>INT((((J2899/60)/60)/24)+DATE(1970,1,1))</f>
        <v>42317</v>
      </c>
      <c r="T2899" s="14">
        <f>INT((((I2899/60)/60)/24)+DATE(1970,1,1))</f>
        <v>42377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8221</v>
      </c>
      <c r="G2900" t="s">
        <v>8224</v>
      </c>
      <c r="H2900" t="s">
        <v>8246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8271</v>
      </c>
      <c r="O2900" s="9">
        <f>+E2900/D2900*100</f>
        <v>33.6</v>
      </c>
      <c r="P2900" s="11">
        <f>AVERAGE(E2900/L2900)</f>
        <v>63</v>
      </c>
      <c r="Q2900" t="str">
        <f>LEFT(N2900,SEARCH("/",N2900,1)-1)</f>
        <v>theater</v>
      </c>
      <c r="R2900" t="str">
        <f>RIGHT(N2900,LEN(N2900)-SEARCH("/",N2900,1))</f>
        <v>plays</v>
      </c>
      <c r="S2900" s="14">
        <f>INT((((J2900/60)/60)/24)+DATE(1970,1,1))</f>
        <v>42461</v>
      </c>
      <c r="T2900" s="14">
        <f>INT((((I2900/60)/60)/24)+DATE(1970,1,1))</f>
        <v>42491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9">
        <f>+E2901/D2901*100</f>
        <v>100.4</v>
      </c>
      <c r="P2901" s="11">
        <f>AVERAGE(E2901/L2901)</f>
        <v>31.375</v>
      </c>
      <c r="Q2901" t="str">
        <f>LEFT(N2901,SEARCH("/",N2901,1)-1)</f>
        <v>theater</v>
      </c>
      <c r="R2901" t="str">
        <f>RIGHT(N2901,LEN(N2901)-SEARCH("/",N2901,1))</f>
        <v>plays</v>
      </c>
      <c r="S2901" s="14">
        <f>INT((((J2901/60)/60)/24)+DATE(1970,1,1))</f>
        <v>42075</v>
      </c>
      <c r="T2901" s="14">
        <f>INT((((I2901/60)/60)/24)+DATE(1970,1,1))</f>
        <v>42105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9">
        <f>+E2902/D2902*100</f>
        <v>12.55</v>
      </c>
      <c r="P2902" s="11">
        <f>AVERAGE(E2902/L2902)</f>
        <v>50.2</v>
      </c>
      <c r="Q2902" t="str">
        <f>LEFT(N2902,SEARCH("/",N2902,1)-1)</f>
        <v>theater</v>
      </c>
      <c r="R2902" t="str">
        <f>RIGHT(N2902,LEN(N2902)-SEARCH("/",N2902,1))</f>
        <v>plays</v>
      </c>
      <c r="S2902" s="14">
        <f>INT((((J2902/60)/60)/24)+DATE(1970,1,1))</f>
        <v>42509</v>
      </c>
      <c r="T2902" s="14">
        <f>INT((((I2902/60)/60)/24)+DATE(1970,1,1))</f>
        <v>42539</v>
      </c>
    </row>
    <row r="2903" spans="1:20" ht="60" x14ac:dyDescent="0.25">
      <c r="A2903">
        <v>3442</v>
      </c>
      <c r="B2903" s="3" t="s">
        <v>3441</v>
      </c>
      <c r="C2903" s="3" t="s">
        <v>7552</v>
      </c>
      <c r="D2903" s="6">
        <v>250</v>
      </c>
      <c r="E2903" s="6">
        <v>250</v>
      </c>
      <c r="F2903" t="s">
        <v>8219</v>
      </c>
      <c r="G2903" t="s">
        <v>8224</v>
      </c>
      <c r="H2903" t="s">
        <v>8246</v>
      </c>
      <c r="I2903">
        <v>1433016672</v>
      </c>
      <c r="J2903">
        <v>1430424672</v>
      </c>
      <c r="K2903" t="b">
        <v>0</v>
      </c>
      <c r="L2903">
        <v>8</v>
      </c>
      <c r="M2903" t="b">
        <v>1</v>
      </c>
      <c r="N2903" t="s">
        <v>8271</v>
      </c>
      <c r="O2903" s="9">
        <f>+E2903/D2903*100</f>
        <v>100</v>
      </c>
      <c r="P2903" s="11">
        <f>AVERAGE(E2903/L2903)</f>
        <v>31.25</v>
      </c>
      <c r="Q2903" t="str">
        <f>LEFT(N2903,SEARCH("/",N2903,1)-1)</f>
        <v>theater</v>
      </c>
      <c r="R2903" t="str">
        <f>RIGHT(N2903,LEN(N2903)-SEARCH("/",N2903,1))</f>
        <v>plays</v>
      </c>
      <c r="S2903" s="14">
        <f>INT((((J2903/60)/60)/24)+DATE(1970,1,1))</f>
        <v>42124</v>
      </c>
      <c r="T2903" s="14">
        <f>INT((((I2903/60)/60)/24)+DATE(1970,1,1))</f>
        <v>42154</v>
      </c>
    </row>
    <row r="2904" spans="1:20" ht="45" x14ac:dyDescent="0.25">
      <c r="A2904">
        <v>3336</v>
      </c>
      <c r="B2904" s="3" t="s">
        <v>3336</v>
      </c>
      <c r="C2904" s="3" t="s">
        <v>7446</v>
      </c>
      <c r="D2904" s="6">
        <v>250</v>
      </c>
      <c r="E2904" s="6">
        <v>250</v>
      </c>
      <c r="F2904" t="s">
        <v>8219</v>
      </c>
      <c r="G2904" t="s">
        <v>8225</v>
      </c>
      <c r="H2904" t="s">
        <v>8247</v>
      </c>
      <c r="I2904">
        <v>1459845246</v>
      </c>
      <c r="J2904">
        <v>1457429646</v>
      </c>
      <c r="K2904" t="b">
        <v>0</v>
      </c>
      <c r="L2904">
        <v>9</v>
      </c>
      <c r="M2904" t="b">
        <v>1</v>
      </c>
      <c r="N2904" t="s">
        <v>8271</v>
      </c>
      <c r="O2904" s="9">
        <f>+E2904/D2904*100</f>
        <v>100</v>
      </c>
      <c r="P2904" s="11">
        <f>AVERAGE(E2904/L2904)</f>
        <v>27.777777777777779</v>
      </c>
      <c r="Q2904" t="str">
        <f>LEFT(N2904,SEARCH("/",N2904,1)-1)</f>
        <v>theater</v>
      </c>
      <c r="R2904" t="str">
        <f>RIGHT(N2904,LEN(N2904)-SEARCH("/",N2904,1))</f>
        <v>plays</v>
      </c>
      <c r="S2904" s="14">
        <f>INT((((J2904/60)/60)/24)+DATE(1970,1,1))</f>
        <v>42437</v>
      </c>
      <c r="T2904" s="14">
        <f>INT((((I2904/60)/60)/24)+DATE(1970,1,1))</f>
        <v>42465</v>
      </c>
    </row>
    <row r="2905" spans="1:20" ht="60" x14ac:dyDescent="0.25">
      <c r="A2905">
        <v>3660</v>
      </c>
      <c r="B2905" s="3" t="s">
        <v>3657</v>
      </c>
      <c r="C2905" s="3" t="s">
        <v>7770</v>
      </c>
      <c r="D2905" s="6">
        <v>250</v>
      </c>
      <c r="E2905" s="6">
        <v>250</v>
      </c>
      <c r="F2905" t="s">
        <v>8219</v>
      </c>
      <c r="G2905" t="s">
        <v>8225</v>
      </c>
      <c r="H2905" t="s">
        <v>8247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8271</v>
      </c>
      <c r="O2905" s="9">
        <f>+E2905/D2905*100</f>
        <v>100</v>
      </c>
      <c r="P2905" s="11">
        <f>AVERAGE(E2905/L2905)</f>
        <v>11.363636363636363</v>
      </c>
      <c r="Q2905" t="str">
        <f>LEFT(N2905,SEARCH("/",N2905,1)-1)</f>
        <v>theater</v>
      </c>
      <c r="R2905" t="str">
        <f>RIGHT(N2905,LEN(N2905)-SEARCH("/",N2905,1))</f>
        <v>plays</v>
      </c>
      <c r="S2905" s="14">
        <f>INT((((J2905/60)/60)/24)+DATE(1970,1,1))</f>
        <v>41971</v>
      </c>
      <c r="T2905" s="14">
        <f>INT((((I2905/60)/60)/24)+DATE(1970,1,1))</f>
        <v>41996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t="s">
        <v>8221</v>
      </c>
      <c r="G2906" t="s">
        <v>8224</v>
      </c>
      <c r="H2906" t="s">
        <v>8246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8270</v>
      </c>
      <c r="O2906" s="9">
        <f>+E2906/D2906*100</f>
        <v>0.125</v>
      </c>
      <c r="P2906" s="11">
        <f>AVERAGE(E2906/L2906)</f>
        <v>250</v>
      </c>
      <c r="Q2906" t="str">
        <f>LEFT(N2906,SEARCH("/",N2906,1)-1)</f>
        <v>film &amp; video</v>
      </c>
      <c r="R2906" t="str">
        <f>RIGHT(N2906,LEN(N2906)-SEARCH("/",N2906,1))</f>
        <v>animation</v>
      </c>
      <c r="S2906" s="14">
        <f>INT((((J2906/60)/60)/24)+DATE(1970,1,1))</f>
        <v>41466</v>
      </c>
      <c r="T2906" s="14">
        <f>INT((((I2906/60)/60)/24)+DATE(1970,1,1))</f>
        <v>41496</v>
      </c>
    </row>
    <row r="2907" spans="1:20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6">
        <v>250</v>
      </c>
      <c r="F2907" t="s">
        <v>8221</v>
      </c>
      <c r="G2907" t="s">
        <v>8225</v>
      </c>
      <c r="H2907" t="s">
        <v>8247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8268</v>
      </c>
      <c r="O2907" s="9">
        <f>+E2907/D2907*100</f>
        <v>0.86206896551724133</v>
      </c>
      <c r="P2907" s="11">
        <f>AVERAGE(E2907/L2907)</f>
        <v>125</v>
      </c>
      <c r="Q2907" t="str">
        <f>LEFT(N2907,SEARCH("/",N2907,1)-1)</f>
        <v>film &amp; video</v>
      </c>
      <c r="R2907" t="str">
        <f>RIGHT(N2907,LEN(N2907)-SEARCH("/",N2907,1))</f>
        <v>drama</v>
      </c>
      <c r="S2907" s="14">
        <f>INT((((J2907/60)/60)/24)+DATE(1970,1,1))</f>
        <v>42106</v>
      </c>
      <c r="T2907" s="14">
        <f>INT((((I2907/60)/60)/24)+DATE(1970,1,1))</f>
        <v>42155</v>
      </c>
    </row>
    <row r="2908" spans="1:20" ht="45" x14ac:dyDescent="0.25">
      <c r="A2908">
        <v>191</v>
      </c>
      <c r="B2908" s="3" t="s">
        <v>193</v>
      </c>
      <c r="C2908" s="3" t="s">
        <v>4301</v>
      </c>
      <c r="D2908" s="6">
        <v>5000</v>
      </c>
      <c r="E2908" s="6">
        <v>250</v>
      </c>
      <c r="F2908" t="s">
        <v>8221</v>
      </c>
      <c r="G2908" t="s">
        <v>8226</v>
      </c>
      <c r="H2908" t="s">
        <v>8248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8268</v>
      </c>
      <c r="O2908" s="9">
        <f>+E2908/D2908*100</f>
        <v>5</v>
      </c>
      <c r="P2908" s="11">
        <f>AVERAGE(E2908/L2908)</f>
        <v>83.333333333333329</v>
      </c>
      <c r="Q2908" t="str">
        <f>LEFT(N2908,SEARCH("/",N2908,1)-1)</f>
        <v>film &amp; video</v>
      </c>
      <c r="R2908" t="str">
        <f>RIGHT(N2908,LEN(N2908)-SEARCH("/",N2908,1))</f>
        <v>drama</v>
      </c>
      <c r="S2908" s="14">
        <f>INT((((J2908/60)/60)/24)+DATE(1970,1,1))</f>
        <v>42239</v>
      </c>
      <c r="T2908" s="14">
        <f>INT((((I2908/60)/60)/24)+DATE(1970,1,1))</f>
        <v>42279</v>
      </c>
    </row>
    <row r="2909" spans="1:20" ht="45" x14ac:dyDescent="0.25">
      <c r="A2909">
        <v>239</v>
      </c>
      <c r="B2909" s="3" t="s">
        <v>241</v>
      </c>
      <c r="C2909" s="3" t="s">
        <v>4349</v>
      </c>
      <c r="D2909" s="6">
        <v>1000</v>
      </c>
      <c r="E2909" s="6">
        <v>250</v>
      </c>
      <c r="F2909" t="s">
        <v>8221</v>
      </c>
      <c r="G2909" t="s">
        <v>8226</v>
      </c>
      <c r="H2909" t="s">
        <v>8248</v>
      </c>
      <c r="I2909">
        <v>1446984000</v>
      </c>
      <c r="J2909">
        <v>1445308730</v>
      </c>
      <c r="K2909" t="b">
        <v>0</v>
      </c>
      <c r="L2909">
        <v>5</v>
      </c>
      <c r="M2909" t="b">
        <v>0</v>
      </c>
      <c r="N2909" t="s">
        <v>8268</v>
      </c>
      <c r="O2909" s="9">
        <f>+E2909/D2909*100</f>
        <v>25</v>
      </c>
      <c r="P2909" s="11">
        <f>AVERAGE(E2909/L2909)</f>
        <v>50</v>
      </c>
      <c r="Q2909" t="str">
        <f>LEFT(N2909,SEARCH("/",N2909,1)-1)</f>
        <v>film &amp; video</v>
      </c>
      <c r="R2909" t="str">
        <f>RIGHT(N2909,LEN(N2909)-SEARCH("/",N2909,1))</f>
        <v>drama</v>
      </c>
      <c r="S2909" s="14">
        <f>INT((((J2909/60)/60)/24)+DATE(1970,1,1))</f>
        <v>42297</v>
      </c>
      <c r="T2909" s="14">
        <f>INT((((I2909/60)/60)/24)+DATE(1970,1,1))</f>
        <v>42316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t="s">
        <v>8220</v>
      </c>
      <c r="G2910" t="s">
        <v>8226</v>
      </c>
      <c r="H2910" t="s">
        <v>8248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8284</v>
      </c>
      <c r="O2910" s="9">
        <f>+E2910/D2910*100</f>
        <v>0.25</v>
      </c>
      <c r="P2910" s="11">
        <f>AVERAGE(E2910/L2910)</f>
        <v>62.5</v>
      </c>
      <c r="Q2910" t="str">
        <f>LEFT(N2910,SEARCH("/",N2910,1)-1)</f>
        <v>food</v>
      </c>
      <c r="R2910" t="str">
        <f>RIGHT(N2910,LEN(N2910)-SEARCH("/",N2910,1))</f>
        <v>food trucks</v>
      </c>
      <c r="S2910" s="14">
        <f>INT((((J2910/60)/60)/24)+DATE(1970,1,1))</f>
        <v>42449</v>
      </c>
      <c r="T2910" s="14">
        <f>INT((((I2910/60)/60)/24)+DATE(1970,1,1))</f>
        <v>42509</v>
      </c>
    </row>
    <row r="2911" spans="1:20" ht="60" x14ac:dyDescent="0.25">
      <c r="A2911">
        <v>1040</v>
      </c>
      <c r="B2911" s="3" t="s">
        <v>1041</v>
      </c>
      <c r="C2911" s="3" t="s">
        <v>5150</v>
      </c>
      <c r="D2911" s="6">
        <v>85000</v>
      </c>
      <c r="E2911" s="6">
        <v>250</v>
      </c>
      <c r="F2911" t="s">
        <v>8220</v>
      </c>
      <c r="G2911" t="s">
        <v>8224</v>
      </c>
      <c r="H2911" t="s">
        <v>8246</v>
      </c>
      <c r="I2911">
        <v>1472317209</v>
      </c>
      <c r="J2911">
        <v>1469725209</v>
      </c>
      <c r="K2911" t="b">
        <v>0</v>
      </c>
      <c r="L2911">
        <v>1</v>
      </c>
      <c r="M2911" t="b">
        <v>0</v>
      </c>
      <c r="N2911" t="s">
        <v>8281</v>
      </c>
      <c r="O2911" s="9">
        <f>+E2911/D2911*100</f>
        <v>0.29411764705882354</v>
      </c>
      <c r="P2911" s="11">
        <f>AVERAGE(E2911/L2911)</f>
        <v>250</v>
      </c>
      <c r="Q2911" t="str">
        <f>LEFT(N2911,SEARCH("/",N2911,1)-1)</f>
        <v>journalism</v>
      </c>
      <c r="R2911" t="str">
        <f>RIGHT(N2911,LEN(N2911)-SEARCH("/",N2911,1))</f>
        <v>audio</v>
      </c>
      <c r="S2911" s="14">
        <f>INT((((J2911/60)/60)/24)+DATE(1970,1,1))</f>
        <v>42579</v>
      </c>
      <c r="T2911" s="14">
        <f>INT((((I2911/60)/60)/24)+DATE(1970,1,1))</f>
        <v>42609</v>
      </c>
    </row>
    <row r="2912" spans="1:20" ht="60" x14ac:dyDescent="0.25">
      <c r="A2912">
        <v>1008</v>
      </c>
      <c r="B2912" s="3" t="s">
        <v>1009</v>
      </c>
      <c r="C2912" s="3" t="s">
        <v>5118</v>
      </c>
      <c r="D2912" s="6">
        <v>93500</v>
      </c>
      <c r="E2912" s="6">
        <v>250</v>
      </c>
      <c r="F2912" t="s">
        <v>8220</v>
      </c>
      <c r="G2912" t="s">
        <v>8238</v>
      </c>
      <c r="H2912" t="s">
        <v>8256</v>
      </c>
      <c r="I2912">
        <v>1482953115</v>
      </c>
      <c r="J2912">
        <v>1480361115</v>
      </c>
      <c r="K2912" t="b">
        <v>0</v>
      </c>
      <c r="L2912">
        <v>1</v>
      </c>
      <c r="M2912" t="b">
        <v>0</v>
      </c>
      <c r="N2912" t="s">
        <v>8273</v>
      </c>
      <c r="O2912" s="9">
        <f>+E2912/D2912*100</f>
        <v>0.26737967914438499</v>
      </c>
      <c r="P2912" s="11">
        <f>AVERAGE(E2912/L2912)</f>
        <v>250</v>
      </c>
      <c r="Q2912" t="str">
        <f>LEFT(N2912,SEARCH("/",N2912,1)-1)</f>
        <v>technology</v>
      </c>
      <c r="R2912" t="str">
        <f>RIGHT(N2912,LEN(N2912)-SEARCH("/",N2912,1))</f>
        <v>wearables</v>
      </c>
      <c r="S2912" s="14">
        <f>INT((((J2912/60)/60)/24)+DATE(1970,1,1))</f>
        <v>42702</v>
      </c>
      <c r="T2912" s="14">
        <f>INT((((I2912/60)/60)/24)+DATE(1970,1,1))</f>
        <v>42732</v>
      </c>
    </row>
    <row r="2913" spans="1:20" ht="60" x14ac:dyDescent="0.25">
      <c r="A2913">
        <v>592</v>
      </c>
      <c r="B2913" s="3" t="s">
        <v>593</v>
      </c>
      <c r="C2913" s="3" t="s">
        <v>4702</v>
      </c>
      <c r="D2913" s="6">
        <v>7500</v>
      </c>
      <c r="E2913" s="6">
        <v>250</v>
      </c>
      <c r="F2913" t="s">
        <v>8221</v>
      </c>
      <c r="G2913" t="s">
        <v>8224</v>
      </c>
      <c r="H2913" t="s">
        <v>8246</v>
      </c>
      <c r="I2913">
        <v>1417584860</v>
      </c>
      <c r="J2913">
        <v>1414992860</v>
      </c>
      <c r="K2913" t="b">
        <v>0</v>
      </c>
      <c r="L2913">
        <v>1</v>
      </c>
      <c r="M2913" t="b">
        <v>0</v>
      </c>
      <c r="N2913" t="s">
        <v>8272</v>
      </c>
      <c r="O2913" s="9">
        <f>+E2913/D2913*100</f>
        <v>3.3333333333333335</v>
      </c>
      <c r="P2913" s="11">
        <f>AVERAGE(E2913/L2913)</f>
        <v>250</v>
      </c>
      <c r="Q2913" t="str">
        <f>LEFT(N2913,SEARCH("/",N2913,1)-1)</f>
        <v>technology</v>
      </c>
      <c r="R2913" t="str">
        <f>RIGHT(N2913,LEN(N2913)-SEARCH("/",N2913,1))</f>
        <v>web</v>
      </c>
      <c r="S2913" s="14">
        <f>INT((((J2913/60)/60)/24)+DATE(1970,1,1))</f>
        <v>41946</v>
      </c>
      <c r="T2913" s="14">
        <f>INT((((I2913/60)/60)/24)+DATE(1970,1,1))</f>
        <v>41976</v>
      </c>
    </row>
    <row r="2914" spans="1:20" ht="45" x14ac:dyDescent="0.25">
      <c r="A2914">
        <v>4059</v>
      </c>
      <c r="B2914" s="3" t="s">
        <v>4055</v>
      </c>
      <c r="C2914" s="3" t="s">
        <v>8163</v>
      </c>
      <c r="D2914" s="6">
        <v>10000</v>
      </c>
      <c r="E2914" s="6">
        <v>250</v>
      </c>
      <c r="F2914" t="s">
        <v>8221</v>
      </c>
      <c r="G2914" t="s">
        <v>8229</v>
      </c>
      <c r="H2914" t="s">
        <v>8251</v>
      </c>
      <c r="I2914">
        <v>1410836400</v>
      </c>
      <c r="J2914">
        <v>1408116152</v>
      </c>
      <c r="K2914" t="b">
        <v>0</v>
      </c>
      <c r="L2914">
        <v>7</v>
      </c>
      <c r="M2914" t="b">
        <v>0</v>
      </c>
      <c r="N2914" t="s">
        <v>8271</v>
      </c>
      <c r="O2914" s="9">
        <f>+E2914/D2914*100</f>
        <v>2.5</v>
      </c>
      <c r="P2914" s="11">
        <f>AVERAGE(E2914/L2914)</f>
        <v>35.714285714285715</v>
      </c>
      <c r="Q2914" t="str">
        <f>LEFT(N2914,SEARCH("/",N2914,1)-1)</f>
        <v>theater</v>
      </c>
      <c r="R2914" t="str">
        <f>RIGHT(N2914,LEN(N2914)-SEARCH("/",N2914,1))</f>
        <v>plays</v>
      </c>
      <c r="S2914" s="14">
        <f>INT((((J2914/60)/60)/24)+DATE(1970,1,1))</f>
        <v>41866</v>
      </c>
      <c r="T2914" s="14">
        <f>INT((((I2914/60)/60)/24)+DATE(1970,1,1))</f>
        <v>41898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t="s">
        <v>8221</v>
      </c>
      <c r="G2915" t="s">
        <v>8230</v>
      </c>
      <c r="H2915" t="s">
        <v>8249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8271</v>
      </c>
      <c r="O2915" s="9">
        <f>+E2915/D2915*100</f>
        <v>5</v>
      </c>
      <c r="P2915" s="11">
        <f>AVERAGE(E2915/L2915)</f>
        <v>62.5</v>
      </c>
      <c r="Q2915" t="str">
        <f>LEFT(N2915,SEARCH("/",N2915,1)-1)</f>
        <v>theater</v>
      </c>
      <c r="R2915" t="str">
        <f>RIGHT(N2915,LEN(N2915)-SEARCH("/",N2915,1))</f>
        <v>plays</v>
      </c>
      <c r="S2915" s="14">
        <f>INT((((J2915/60)/60)/24)+DATE(1970,1,1))</f>
        <v>42151</v>
      </c>
      <c r="T2915" s="14">
        <f>INT((((I2915/60)/60)/24)+DATE(1970,1,1))</f>
        <v>42211</v>
      </c>
    </row>
    <row r="2916" spans="1:20" ht="45" x14ac:dyDescent="0.25">
      <c r="A2916">
        <v>3203</v>
      </c>
      <c r="B2916" s="3" t="s">
        <v>3203</v>
      </c>
      <c r="C2916" s="3" t="s">
        <v>7313</v>
      </c>
      <c r="D2916" s="6">
        <v>1000</v>
      </c>
      <c r="E2916" s="6">
        <v>250</v>
      </c>
      <c r="F2916" t="s">
        <v>8221</v>
      </c>
      <c r="G2916" t="s">
        <v>8224</v>
      </c>
      <c r="H2916" t="s">
        <v>8246</v>
      </c>
      <c r="I2916">
        <v>1443224622</v>
      </c>
      <c r="J2916">
        <v>1440632622</v>
      </c>
      <c r="K2916" t="b">
        <v>0</v>
      </c>
      <c r="L2916">
        <v>6</v>
      </c>
      <c r="M2916" t="b">
        <v>0</v>
      </c>
      <c r="N2916" t="s">
        <v>8305</v>
      </c>
      <c r="O2916" s="9">
        <f>+E2916/D2916*100</f>
        <v>25</v>
      </c>
      <c r="P2916" s="11">
        <f>AVERAGE(E2916/L2916)</f>
        <v>41.666666666666664</v>
      </c>
      <c r="Q2916" t="str">
        <f>LEFT(N2916,SEARCH("/",N2916,1)-1)</f>
        <v>theater</v>
      </c>
      <c r="R2916" t="str">
        <f>RIGHT(N2916,LEN(N2916)-SEARCH("/",N2916,1))</f>
        <v>musical</v>
      </c>
      <c r="S2916" s="14">
        <f>INT((((J2916/60)/60)/24)+DATE(1970,1,1))</f>
        <v>42242</v>
      </c>
      <c r="T2916" s="14">
        <f>INT((((I2916/60)/60)/24)+DATE(1970,1,1))</f>
        <v>42272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9">
        <f>+E2917/D2917*100</f>
        <v>1</v>
      </c>
      <c r="P2917" s="11">
        <f>AVERAGE(E2917/L2917)</f>
        <v>49</v>
      </c>
      <c r="Q2917" t="str">
        <f>LEFT(N2917,SEARCH("/",N2917,1)-1)</f>
        <v>technology</v>
      </c>
      <c r="R2917" t="str">
        <f>RIGHT(N2917,LEN(N2917)-SEARCH("/",N2917,1))</f>
        <v>web</v>
      </c>
      <c r="S2917" s="14">
        <f>INT((((J2917/60)/60)/24)+DATE(1970,1,1))</f>
        <v>42348</v>
      </c>
      <c r="T2917" s="14">
        <f>INT((((I2917/60)/60)/24)+DATE(1970,1,1))</f>
        <v>42385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9">
        <f>+E2918/D2918*100</f>
        <v>1.6199999999999999</v>
      </c>
      <c r="P2918" s="11">
        <f>AVERAGE(E2918/L2918)</f>
        <v>16.2</v>
      </c>
      <c r="Q2918" t="str">
        <f>LEFT(N2918,SEARCH("/",N2918,1)-1)</f>
        <v>games</v>
      </c>
      <c r="R2918" t="str">
        <f>RIGHT(N2918,LEN(N2918)-SEARCH("/",N2918,1))</f>
        <v>video games</v>
      </c>
      <c r="S2918" s="14">
        <f>INT((((J2918/60)/60)/24)+DATE(1970,1,1))</f>
        <v>42479</v>
      </c>
      <c r="T2918" s="14">
        <f>INT((((I2918/60)/60)/24)+DATE(1970,1,1))</f>
        <v>42539</v>
      </c>
    </row>
    <row r="2919" spans="1:20" ht="60" x14ac:dyDescent="0.25">
      <c r="A2919">
        <v>3670</v>
      </c>
      <c r="B2919" s="3" t="s">
        <v>3667</v>
      </c>
      <c r="C2919" s="3" t="s">
        <v>7780</v>
      </c>
      <c r="D2919" s="6">
        <v>220</v>
      </c>
      <c r="E2919" s="6">
        <v>241</v>
      </c>
      <c r="F2919" t="s">
        <v>8219</v>
      </c>
      <c r="G2919" t="s">
        <v>8225</v>
      </c>
      <c r="H2919" t="s">
        <v>8247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8271</v>
      </c>
      <c r="O2919" s="9">
        <f>+E2919/D2919*100</f>
        <v>109.54545454545455</v>
      </c>
      <c r="P2919" s="11">
        <f>AVERAGE(E2919/L2919)</f>
        <v>20.083333333333332</v>
      </c>
      <c r="Q2919" t="str">
        <f>LEFT(N2919,SEARCH("/",N2919,1)-1)</f>
        <v>theater</v>
      </c>
      <c r="R2919" t="str">
        <f>RIGHT(N2919,LEN(N2919)-SEARCH("/",N2919,1))</f>
        <v>plays</v>
      </c>
      <c r="S2919" s="14">
        <f>INT((((J2919/60)/60)/24)+DATE(1970,1,1))</f>
        <v>42142</v>
      </c>
      <c r="T2919" s="14">
        <f>INT((((I2919/60)/60)/24)+DATE(1970,1,1))</f>
        <v>42155</v>
      </c>
    </row>
    <row r="2920" spans="1:20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6">
        <v>241</v>
      </c>
      <c r="F2920" t="s">
        <v>8220</v>
      </c>
      <c r="G2920" t="s">
        <v>8224</v>
      </c>
      <c r="H2920" t="s">
        <v>8246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8286</v>
      </c>
      <c r="O2920" s="9">
        <f>+E2920/D2920*100</f>
        <v>3.0124999999999997</v>
      </c>
      <c r="P2920" s="11">
        <f>AVERAGE(E2920/L2920)</f>
        <v>30.125</v>
      </c>
      <c r="Q2920" t="str">
        <f>LEFT(N2920,SEARCH("/",N2920,1)-1)</f>
        <v>music</v>
      </c>
      <c r="R2920" t="str">
        <f>RIGHT(N2920,LEN(N2920)-SEARCH("/",N2920,1))</f>
        <v>world music</v>
      </c>
      <c r="S2920" s="14">
        <f>INT((((J2920/60)/60)/24)+DATE(1970,1,1))</f>
        <v>41409</v>
      </c>
      <c r="T2920" s="14">
        <f>INT((((I2920/60)/60)/24)+DATE(1970,1,1))</f>
        <v>41467</v>
      </c>
    </row>
    <row r="2921" spans="1:20" ht="60" x14ac:dyDescent="0.25">
      <c r="A2921">
        <v>1404</v>
      </c>
      <c r="B2921" s="3" t="s">
        <v>1405</v>
      </c>
      <c r="C2921" s="3" t="s">
        <v>5514</v>
      </c>
      <c r="D2921" s="6">
        <v>14500</v>
      </c>
      <c r="E2921" s="6">
        <v>241</v>
      </c>
      <c r="F2921" t="s">
        <v>8221</v>
      </c>
      <c r="G2921" t="s">
        <v>8225</v>
      </c>
      <c r="H2921" t="s">
        <v>8247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8287</v>
      </c>
      <c r="O2921" s="9">
        <f>+E2921/D2921*100</f>
        <v>1.6620689655172414</v>
      </c>
      <c r="P2921" s="11">
        <f>AVERAGE(E2921/L2921)</f>
        <v>48.2</v>
      </c>
      <c r="Q2921" t="str">
        <f>LEFT(N2921,SEARCH("/",N2921,1)-1)</f>
        <v>publishing</v>
      </c>
      <c r="R2921" t="str">
        <f>RIGHT(N2921,LEN(N2921)-SEARCH("/",N2921,1))</f>
        <v>translations</v>
      </c>
      <c r="S2921" s="14">
        <f>INT((((J2921/60)/60)/24)+DATE(1970,1,1))</f>
        <v>42032</v>
      </c>
      <c r="T2921" s="14">
        <f>INT((((I2921/60)/60)/24)+DATE(1970,1,1))</f>
        <v>42057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8273</v>
      </c>
      <c r="O2922" s="9">
        <f>+E2922/D2922*100</f>
        <v>2.666666666666667</v>
      </c>
      <c r="P2922" s="11">
        <f>AVERAGE(E2922/L2922)</f>
        <v>40</v>
      </c>
      <c r="Q2922" t="str">
        <f>LEFT(N2922,SEARCH("/",N2922,1)-1)</f>
        <v>technology</v>
      </c>
      <c r="R2922" t="str">
        <f>RIGHT(N2922,LEN(N2922)-SEARCH("/",N2922,1))</f>
        <v>wearables</v>
      </c>
      <c r="S2922" s="14">
        <f>INT((((J2922/60)/60)/24)+DATE(1970,1,1))</f>
        <v>42303</v>
      </c>
      <c r="T2922" s="14">
        <f>INT((((I2922/60)/60)/24)+DATE(1970,1,1))</f>
        <v>42333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8271</v>
      </c>
      <c r="O2923" s="9">
        <f>+E2923/D2923*100</f>
        <v>4.8</v>
      </c>
      <c r="P2923" s="11">
        <f>AVERAGE(E2923/L2923)</f>
        <v>30</v>
      </c>
      <c r="Q2923" t="str">
        <f>LEFT(N2923,SEARCH("/",N2923,1)-1)</f>
        <v>theater</v>
      </c>
      <c r="R2923" t="str">
        <f>RIGHT(N2923,LEN(N2923)-SEARCH("/",N2923,1))</f>
        <v>plays</v>
      </c>
      <c r="S2923" s="14">
        <f>INT((((J2923/60)/60)/24)+DATE(1970,1,1))</f>
        <v>42122</v>
      </c>
      <c r="T2923" s="14">
        <f>INT((((I2923/60)/60)/24)+DATE(1970,1,1))</f>
        <v>42155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9">
        <f>+E2924/D2924*100</f>
        <v>47.4</v>
      </c>
      <c r="P2924" s="11">
        <f>AVERAGE(E2924/L2924)</f>
        <v>29.625</v>
      </c>
      <c r="Q2924" t="str">
        <f>LEFT(N2924,SEARCH("/",N2924,1)-1)</f>
        <v>technology</v>
      </c>
      <c r="R2924" t="str">
        <f>RIGHT(N2924,LEN(N2924)-SEARCH("/",N2924,1))</f>
        <v>gadgets</v>
      </c>
      <c r="S2924" s="14">
        <f>INT((((J2924/60)/60)/24)+DATE(1970,1,1))</f>
        <v>42113</v>
      </c>
      <c r="T2924" s="14">
        <f>INT((((I2924/60)/60)/24)+DATE(1970,1,1))</f>
        <v>42143</v>
      </c>
    </row>
    <row r="2925" spans="1:20" ht="60" x14ac:dyDescent="0.25">
      <c r="A2925">
        <v>2129</v>
      </c>
      <c r="B2925" s="3" t="s">
        <v>2130</v>
      </c>
      <c r="C2925" s="3" t="s">
        <v>6239</v>
      </c>
      <c r="D2925" s="6">
        <v>2000</v>
      </c>
      <c r="E2925" s="6">
        <v>236</v>
      </c>
      <c r="F2925" t="s">
        <v>8221</v>
      </c>
      <c r="G2925" t="s">
        <v>8224</v>
      </c>
      <c r="H2925" t="s">
        <v>8246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8282</v>
      </c>
      <c r="O2925" s="9">
        <f>+E2925/D2925*100</f>
        <v>11.799999999999999</v>
      </c>
      <c r="P2925" s="11">
        <f>AVERAGE(E2925/L2925)</f>
        <v>19.666666666666668</v>
      </c>
      <c r="Q2925" t="str">
        <f>LEFT(N2925,SEARCH("/",N2925,1)-1)</f>
        <v>games</v>
      </c>
      <c r="R2925" t="str">
        <f>RIGHT(N2925,LEN(N2925)-SEARCH("/",N2925,1))</f>
        <v>video games</v>
      </c>
      <c r="S2925" s="14">
        <f>INT((((J2925/60)/60)/24)+DATE(1970,1,1))</f>
        <v>42409</v>
      </c>
      <c r="T2925" s="14">
        <f>INT((((I2925/60)/60)/24)+DATE(1970,1,1))</f>
        <v>42439</v>
      </c>
    </row>
    <row r="2926" spans="1:20" ht="45" x14ac:dyDescent="0.25">
      <c r="A2926">
        <v>1999</v>
      </c>
      <c r="B2926" s="3" t="s">
        <v>2000</v>
      </c>
      <c r="C2926" s="3" t="s">
        <v>6109</v>
      </c>
      <c r="D2926" s="6">
        <v>31000</v>
      </c>
      <c r="E2926" s="6">
        <v>236</v>
      </c>
      <c r="F2926" t="s">
        <v>8221</v>
      </c>
      <c r="G2926" t="s">
        <v>8225</v>
      </c>
      <c r="H2926" t="s">
        <v>8247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8296</v>
      </c>
      <c r="O2926" s="9">
        <f>+E2926/D2926*100</f>
        <v>0.76129032258064511</v>
      </c>
      <c r="P2926" s="11">
        <f>AVERAGE(E2926/L2926)</f>
        <v>33.714285714285715</v>
      </c>
      <c r="Q2926" t="str">
        <f>LEFT(N2926,SEARCH("/",N2926,1)-1)</f>
        <v>photography</v>
      </c>
      <c r="R2926" t="str">
        <f>RIGHT(N2926,LEN(N2926)-SEARCH("/",N2926,1))</f>
        <v>people</v>
      </c>
      <c r="S2926" s="14">
        <f>INT((((J2926/60)/60)/24)+DATE(1970,1,1))</f>
        <v>41926</v>
      </c>
      <c r="T2926" s="14">
        <f>INT((((I2926/60)/60)/24)+DATE(1970,1,1))</f>
        <v>41956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9">
        <f>+E2927/D2927*100</f>
        <v>4.7</v>
      </c>
      <c r="P2927" s="11">
        <f>AVERAGE(E2927/L2927)</f>
        <v>39.166666666666664</v>
      </c>
      <c r="Q2927" t="str">
        <f>LEFT(N2927,SEARCH("/",N2927,1)-1)</f>
        <v>publishing</v>
      </c>
      <c r="R2927" t="str">
        <f>RIGHT(N2927,LEN(N2927)-SEARCH("/",N2927,1))</f>
        <v>fiction</v>
      </c>
      <c r="S2927" s="14">
        <f>INT((((J2927/60)/60)/24)+DATE(1970,1,1))</f>
        <v>41642</v>
      </c>
      <c r="T2927" s="14">
        <f>INT((((I2927/60)/60)/24)+DATE(1970,1,1))</f>
        <v>41672</v>
      </c>
    </row>
    <row r="2928" spans="1:20" ht="60" x14ac:dyDescent="0.25">
      <c r="A2928">
        <v>3663</v>
      </c>
      <c r="B2928" s="3" t="s">
        <v>3660</v>
      </c>
      <c r="C2928" s="3" t="s">
        <v>7773</v>
      </c>
      <c r="D2928" s="6">
        <v>225</v>
      </c>
      <c r="E2928" s="6">
        <v>234</v>
      </c>
      <c r="F2928" t="s">
        <v>8219</v>
      </c>
      <c r="G2928" t="s">
        <v>8225</v>
      </c>
      <c r="H2928" t="s">
        <v>8247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8271</v>
      </c>
      <c r="O2928" s="9">
        <f>+E2928/D2928*100</f>
        <v>104</v>
      </c>
      <c r="P2928" s="11">
        <f>AVERAGE(E2928/L2928)</f>
        <v>26</v>
      </c>
      <c r="Q2928" t="str">
        <f>LEFT(N2928,SEARCH("/",N2928,1)-1)</f>
        <v>theater</v>
      </c>
      <c r="R2928" t="str">
        <f>RIGHT(N2928,LEN(N2928)-SEARCH("/",N2928,1))</f>
        <v>plays</v>
      </c>
      <c r="S2928" s="14">
        <f>INT((((J2928/60)/60)/24)+DATE(1970,1,1))</f>
        <v>42665</v>
      </c>
      <c r="T2928" s="14">
        <f>INT((((I2928/60)/60)/24)+DATE(1970,1,1))</f>
        <v>42725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9">
        <f>+E2929/D2929*100</f>
        <v>11.700000000000001</v>
      </c>
      <c r="P2929" s="11">
        <f>AVERAGE(E2929/L2929)</f>
        <v>39</v>
      </c>
      <c r="Q2929" t="str">
        <f>LEFT(N2929,SEARCH("/",N2929,1)-1)</f>
        <v>publishing</v>
      </c>
      <c r="R2929" t="str">
        <f>RIGHT(N2929,LEN(N2929)-SEARCH("/",N2929,1))</f>
        <v>children's books</v>
      </c>
      <c r="S2929" s="14">
        <f>INT((((J2929/60)/60)/24)+DATE(1970,1,1))</f>
        <v>42639</v>
      </c>
      <c r="T2929" s="14">
        <f>INT((((I2929/60)/60)/24)+DATE(1970,1,1))</f>
        <v>42653</v>
      </c>
    </row>
    <row r="2930" spans="1:20" ht="45" x14ac:dyDescent="0.25">
      <c r="A2930">
        <v>1006</v>
      </c>
      <c r="B2930" s="3" t="s">
        <v>1007</v>
      </c>
      <c r="C2930" s="3" t="s">
        <v>5116</v>
      </c>
      <c r="D2930" s="6">
        <v>4000</v>
      </c>
      <c r="E2930" s="6">
        <v>234</v>
      </c>
      <c r="F2930" t="s">
        <v>8220</v>
      </c>
      <c r="G2930" t="s">
        <v>8224</v>
      </c>
      <c r="H2930" t="s">
        <v>8246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8273</v>
      </c>
      <c r="O2930" s="9">
        <f>+E2930/D2930*100</f>
        <v>5.8500000000000005</v>
      </c>
      <c r="P2930" s="11">
        <f>AVERAGE(E2930/L2930)</f>
        <v>29.25</v>
      </c>
      <c r="Q2930" t="str">
        <f>LEFT(N2930,SEARCH("/",N2930,1)-1)</f>
        <v>technology</v>
      </c>
      <c r="R2930" t="str">
        <f>RIGHT(N2930,LEN(N2930)-SEARCH("/",N2930,1))</f>
        <v>wearables</v>
      </c>
      <c r="S2930" s="14">
        <f>INT((((J2930/60)/60)/24)+DATE(1970,1,1))</f>
        <v>41977</v>
      </c>
      <c r="T2930" s="14">
        <f>INT((((I2930/60)/60)/24)+DATE(1970,1,1))</f>
        <v>41985</v>
      </c>
    </row>
    <row r="2931" spans="1:20" ht="60" x14ac:dyDescent="0.25">
      <c r="A2931">
        <v>2588</v>
      </c>
      <c r="B2931" s="3" t="s">
        <v>2588</v>
      </c>
      <c r="C2931" s="3" t="s">
        <v>6698</v>
      </c>
      <c r="D2931" s="6">
        <v>6000</v>
      </c>
      <c r="E2931" s="6">
        <v>233</v>
      </c>
      <c r="F2931" t="s">
        <v>8221</v>
      </c>
      <c r="G2931" t="s">
        <v>8224</v>
      </c>
      <c r="H2931" t="s">
        <v>8246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8284</v>
      </c>
      <c r="O2931" s="9">
        <f>+E2931/D2931*100</f>
        <v>3.8833333333333329</v>
      </c>
      <c r="P2931" s="11">
        <f>AVERAGE(E2931/L2931)</f>
        <v>29.125</v>
      </c>
      <c r="Q2931" t="str">
        <f>LEFT(N2931,SEARCH("/",N2931,1)-1)</f>
        <v>food</v>
      </c>
      <c r="R2931" t="str">
        <f>RIGHT(N2931,LEN(N2931)-SEARCH("/",N2931,1))</f>
        <v>food trucks</v>
      </c>
      <c r="S2931" s="14">
        <f>INT((((J2931/60)/60)/24)+DATE(1970,1,1))</f>
        <v>42042</v>
      </c>
      <c r="T2931" s="14">
        <f>INT((((I2931/60)/60)/24)+DATE(1970,1,1))</f>
        <v>42094</v>
      </c>
    </row>
    <row r="2932" spans="1:20" ht="30" x14ac:dyDescent="0.25">
      <c r="A2932">
        <v>957</v>
      </c>
      <c r="B2932" s="3" t="s">
        <v>958</v>
      </c>
      <c r="C2932" s="3" t="s">
        <v>5067</v>
      </c>
      <c r="D2932" s="6">
        <v>12000</v>
      </c>
      <c r="E2932" s="6">
        <v>233</v>
      </c>
      <c r="F2932" t="s">
        <v>8221</v>
      </c>
      <c r="G2932" t="s">
        <v>8224</v>
      </c>
      <c r="H2932" t="s">
        <v>8246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8273</v>
      </c>
      <c r="O2932" s="9">
        <f>+E2932/D2932*100</f>
        <v>1.9416666666666664</v>
      </c>
      <c r="P2932" s="11">
        <f>AVERAGE(E2932/L2932)</f>
        <v>33.285714285714285</v>
      </c>
      <c r="Q2932" t="str">
        <f>LEFT(N2932,SEARCH("/",N2932,1)-1)</f>
        <v>technology</v>
      </c>
      <c r="R2932" t="str">
        <f>RIGHT(N2932,LEN(N2932)-SEARCH("/",N2932,1))</f>
        <v>wearables</v>
      </c>
      <c r="S2932" s="14">
        <f>INT((((J2932/60)/60)/24)+DATE(1970,1,1))</f>
        <v>42660</v>
      </c>
      <c r="T2932" s="14">
        <f>INT((((I2932/60)/60)/24)+DATE(1970,1,1))</f>
        <v>42691</v>
      </c>
    </row>
    <row r="2933" spans="1:20" ht="60" x14ac:dyDescent="0.25">
      <c r="A2933">
        <v>3536</v>
      </c>
      <c r="B2933" s="3" t="s">
        <v>3535</v>
      </c>
      <c r="C2933" s="3" t="s">
        <v>7646</v>
      </c>
      <c r="D2933" s="6">
        <v>150</v>
      </c>
      <c r="E2933" s="6">
        <v>230</v>
      </c>
      <c r="F2933" t="s">
        <v>8219</v>
      </c>
      <c r="G2933" t="s">
        <v>8225</v>
      </c>
      <c r="H2933" t="s">
        <v>8247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8271</v>
      </c>
      <c r="O2933" s="9">
        <f>+E2933/D2933*100</f>
        <v>153.33333333333334</v>
      </c>
      <c r="P2933" s="11">
        <f>AVERAGE(E2933/L2933)</f>
        <v>13.529411764705882</v>
      </c>
      <c r="Q2933" t="str">
        <f>LEFT(N2933,SEARCH("/",N2933,1)-1)</f>
        <v>theater</v>
      </c>
      <c r="R2933" t="str">
        <f>RIGHT(N2933,LEN(N2933)-SEARCH("/",N2933,1))</f>
        <v>plays</v>
      </c>
      <c r="S2933" s="14">
        <f>INT((((J2933/60)/60)/24)+DATE(1970,1,1))</f>
        <v>42328</v>
      </c>
      <c r="T2933" s="14">
        <f>INT((((I2933/60)/60)/24)+DATE(1970,1,1))</f>
        <v>42358</v>
      </c>
    </row>
    <row r="2934" spans="1:20" ht="60" x14ac:dyDescent="0.25">
      <c r="A2934">
        <v>502</v>
      </c>
      <c r="B2934" s="3" t="s">
        <v>503</v>
      </c>
      <c r="C2934" s="3" t="s">
        <v>4612</v>
      </c>
      <c r="D2934" s="6">
        <v>20000</v>
      </c>
      <c r="E2934" s="6">
        <v>230</v>
      </c>
      <c r="F2934" t="s">
        <v>8221</v>
      </c>
      <c r="G2934" t="s">
        <v>8224</v>
      </c>
      <c r="H2934" t="s">
        <v>8246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8270</v>
      </c>
      <c r="O2934" s="9">
        <f>+E2934/D2934*100</f>
        <v>1.1499999999999999</v>
      </c>
      <c r="P2934" s="11">
        <f>AVERAGE(E2934/L2934)</f>
        <v>57.5</v>
      </c>
      <c r="Q2934" t="str">
        <f>LEFT(N2934,SEARCH("/",N2934,1)-1)</f>
        <v>film &amp; video</v>
      </c>
      <c r="R2934" t="str">
        <f>RIGHT(N2934,LEN(N2934)-SEARCH("/",N2934,1))</f>
        <v>animation</v>
      </c>
      <c r="S2934" s="14">
        <f>INT((((J2934/60)/60)/24)+DATE(1970,1,1))</f>
        <v>40956</v>
      </c>
      <c r="T2934" s="14">
        <f>INT((((I2934/60)/60)/24)+DATE(1970,1,1))</f>
        <v>40986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9">
        <f>+E2935/D2935*100</f>
        <v>0.22599999999999998</v>
      </c>
      <c r="P2935" s="11">
        <f>AVERAGE(E2935/L2935)</f>
        <v>45.2</v>
      </c>
      <c r="Q2935" t="str">
        <f>LEFT(N2935,SEARCH("/",N2935,1)-1)</f>
        <v>technology</v>
      </c>
      <c r="R2935" t="str">
        <f>RIGHT(N2935,LEN(N2935)-SEARCH("/",N2935,1))</f>
        <v>wearables</v>
      </c>
      <c r="S2935" s="14">
        <f>INT((((J2935/60)/60)/24)+DATE(1970,1,1))</f>
        <v>42111</v>
      </c>
      <c r="T2935" s="14">
        <f>INT((((I2935/60)/60)/24)+DATE(1970,1,1))</f>
        <v>42156</v>
      </c>
    </row>
    <row r="2936" spans="1:20" ht="45" x14ac:dyDescent="0.25">
      <c r="A2936">
        <v>3830</v>
      </c>
      <c r="B2936" s="3" t="s">
        <v>3827</v>
      </c>
      <c r="C2936" s="3" t="s">
        <v>7939</v>
      </c>
      <c r="D2936" s="6">
        <v>100</v>
      </c>
      <c r="E2936" s="6">
        <v>225</v>
      </c>
      <c r="F2936" t="s">
        <v>8219</v>
      </c>
      <c r="G2936" t="s">
        <v>8224</v>
      </c>
      <c r="H2936" t="s">
        <v>8246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8271</v>
      </c>
      <c r="O2936" s="9">
        <f>+E2936/D2936*100</f>
        <v>225</v>
      </c>
      <c r="P2936" s="11">
        <f>AVERAGE(E2936/L2936)</f>
        <v>75</v>
      </c>
      <c r="Q2936" t="str">
        <f>LEFT(N2936,SEARCH("/",N2936,1)-1)</f>
        <v>theater</v>
      </c>
      <c r="R2936" t="str">
        <f>RIGHT(N2936,LEN(N2936)-SEARCH("/",N2936,1))</f>
        <v>plays</v>
      </c>
      <c r="S2936" s="14">
        <f>INT((((J2936/60)/60)/24)+DATE(1970,1,1))</f>
        <v>42503</v>
      </c>
      <c r="T2936" s="14">
        <f>INT((((I2936/60)/60)/24)+DATE(1970,1,1))</f>
        <v>42517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t="s">
        <v>8221</v>
      </c>
      <c r="G2937" t="s">
        <v>8224</v>
      </c>
      <c r="H2937" t="s">
        <v>8246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8282</v>
      </c>
      <c r="O2937" s="9">
        <f>+E2937/D2937*100</f>
        <v>11.25</v>
      </c>
      <c r="P2937" s="11">
        <f>AVERAGE(E2937/L2937)</f>
        <v>45</v>
      </c>
      <c r="Q2937" t="str">
        <f>LEFT(N2937,SEARCH("/",N2937,1)-1)</f>
        <v>games</v>
      </c>
      <c r="R2937" t="str">
        <f>RIGHT(N2937,LEN(N2937)-SEARCH("/",N2937,1))</f>
        <v>video games</v>
      </c>
      <c r="S2937" s="14">
        <f>INT((((J2937/60)/60)/24)+DATE(1970,1,1))</f>
        <v>40332</v>
      </c>
      <c r="T2937" s="14">
        <f>INT((((I2937/60)/60)/24)+DATE(1970,1,1))</f>
        <v>40380</v>
      </c>
    </row>
    <row r="2938" spans="1:20" ht="60" x14ac:dyDescent="0.25">
      <c r="A2938">
        <v>1720</v>
      </c>
      <c r="B2938" s="3" t="s">
        <v>1721</v>
      </c>
      <c r="C2938" s="3" t="s">
        <v>5830</v>
      </c>
      <c r="D2938" s="6">
        <v>4000</v>
      </c>
      <c r="E2938" s="6">
        <v>225</v>
      </c>
      <c r="F2938" t="s">
        <v>8221</v>
      </c>
      <c r="G2938" t="s">
        <v>8224</v>
      </c>
      <c r="H2938" t="s">
        <v>8246</v>
      </c>
      <c r="I2938">
        <v>1415562471</v>
      </c>
      <c r="J2938">
        <v>1412966871</v>
      </c>
      <c r="K2938" t="b">
        <v>0</v>
      </c>
      <c r="L2938">
        <v>8</v>
      </c>
      <c r="M2938" t="b">
        <v>0</v>
      </c>
      <c r="N2938" t="s">
        <v>8293</v>
      </c>
      <c r="O2938" s="9">
        <f>+E2938/D2938*100</f>
        <v>5.625</v>
      </c>
      <c r="P2938" s="11">
        <f>AVERAGE(E2938/L2938)</f>
        <v>28.125</v>
      </c>
      <c r="Q2938" t="str">
        <f>LEFT(N2938,SEARCH("/",N2938,1)-1)</f>
        <v>music</v>
      </c>
      <c r="R2938" t="str">
        <f>RIGHT(N2938,LEN(N2938)-SEARCH("/",N2938,1))</f>
        <v>faith</v>
      </c>
      <c r="S2938" s="14">
        <f>INT((((J2938/60)/60)/24)+DATE(1970,1,1))</f>
        <v>41922</v>
      </c>
      <c r="T2938" s="14">
        <f>INT((((I2938/60)/60)/24)+DATE(1970,1,1))</f>
        <v>41952</v>
      </c>
    </row>
    <row r="2939" spans="1:20" ht="60" x14ac:dyDescent="0.25">
      <c r="A2939">
        <v>3134</v>
      </c>
      <c r="B2939" s="3" t="s">
        <v>3134</v>
      </c>
      <c r="C2939" s="3" t="s">
        <v>7244</v>
      </c>
      <c r="D2939" s="6">
        <v>1000</v>
      </c>
      <c r="E2939" s="6">
        <v>225</v>
      </c>
      <c r="F2939" t="s">
        <v>8222</v>
      </c>
      <c r="G2939" t="s">
        <v>8225</v>
      </c>
      <c r="H2939" t="s">
        <v>8247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8271</v>
      </c>
      <c r="O2939" s="9">
        <f>+E2939/D2939*100</f>
        <v>22.5</v>
      </c>
      <c r="P2939" s="11">
        <f>AVERAGE(E2939/L2939)</f>
        <v>18.75</v>
      </c>
      <c r="Q2939" t="str">
        <f>LEFT(N2939,SEARCH("/",N2939,1)-1)</f>
        <v>theater</v>
      </c>
      <c r="R2939" t="str">
        <f>RIGHT(N2939,LEN(N2939)-SEARCH("/",N2939,1))</f>
        <v>plays</v>
      </c>
      <c r="S2939" s="14">
        <f>INT((((J2939/60)/60)/24)+DATE(1970,1,1))</f>
        <v>42800</v>
      </c>
      <c r="T2939" s="14">
        <f>INT((((I2939/60)/60)/24)+DATE(1970,1,1))</f>
        <v>42821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t="s">
        <v>8221</v>
      </c>
      <c r="G2940" t="s">
        <v>8224</v>
      </c>
      <c r="H2940" t="s">
        <v>8246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8271</v>
      </c>
      <c r="O2940" s="9">
        <f>+E2940/D2940*100</f>
        <v>37.5</v>
      </c>
      <c r="P2940" s="11">
        <f>AVERAGE(E2940/L2940)</f>
        <v>56.25</v>
      </c>
      <c r="Q2940" t="str">
        <f>LEFT(N2940,SEARCH("/",N2940,1)-1)</f>
        <v>theater</v>
      </c>
      <c r="R2940" t="str">
        <f>RIGHT(N2940,LEN(N2940)-SEARCH("/",N2940,1))</f>
        <v>plays</v>
      </c>
      <c r="S2940" s="14">
        <f>INT((((J2940/60)/60)/24)+DATE(1970,1,1))</f>
        <v>42074</v>
      </c>
      <c r="T2940" s="14">
        <f>INT((((I2940/60)/60)/24)+DATE(1970,1,1))</f>
        <v>42104</v>
      </c>
    </row>
    <row r="2941" spans="1:20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6">
        <v>223</v>
      </c>
      <c r="F2941" t="s">
        <v>8220</v>
      </c>
      <c r="G2941" t="s">
        <v>8229</v>
      </c>
      <c r="H2941" t="s">
        <v>8251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8290</v>
      </c>
      <c r="O2941" s="9">
        <f>+E2941/D2941*100</f>
        <v>2.4777777777777779</v>
      </c>
      <c r="P2941" s="11">
        <f>AVERAGE(E2941/L2941)</f>
        <v>74.333333333333329</v>
      </c>
      <c r="Q2941" t="str">
        <f>LEFT(N2941,SEARCH("/",N2941,1)-1)</f>
        <v>publishing</v>
      </c>
      <c r="R2941" t="str">
        <f>RIGHT(N2941,LEN(N2941)-SEARCH("/",N2941,1))</f>
        <v>art books</v>
      </c>
      <c r="S2941" s="14">
        <f>INT((((J2941/60)/60)/24)+DATE(1970,1,1))</f>
        <v>42786</v>
      </c>
      <c r="T2941" s="14">
        <f>INT((((I2941/60)/60)/24)+DATE(1970,1,1))</f>
        <v>42826</v>
      </c>
    </row>
    <row r="2942" spans="1:20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6">
        <v>223</v>
      </c>
      <c r="F2942" t="s">
        <v>8221</v>
      </c>
      <c r="G2942" t="s">
        <v>8225</v>
      </c>
      <c r="H2942" t="s">
        <v>8247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8272</v>
      </c>
      <c r="O2942" s="9">
        <f>+E2942/D2942*100</f>
        <v>4.46</v>
      </c>
      <c r="P2942" s="11">
        <f>AVERAGE(E2942/L2942)</f>
        <v>24.777777777777779</v>
      </c>
      <c r="Q2942" t="str">
        <f>LEFT(N2942,SEARCH("/",N2942,1)-1)</f>
        <v>technology</v>
      </c>
      <c r="R2942" t="str">
        <f>RIGHT(N2942,LEN(N2942)-SEARCH("/",N2942,1))</f>
        <v>web</v>
      </c>
      <c r="S2942" s="14">
        <f>INT((((J2942/60)/60)/24)+DATE(1970,1,1))</f>
        <v>42377</v>
      </c>
      <c r="T2942" s="14">
        <f>INT((((I2942/60)/60)/24)+DATE(1970,1,1))</f>
        <v>42408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9">
        <f>+E2943/D2943*100</f>
        <v>0.19088937093275488</v>
      </c>
      <c r="P2943" s="11">
        <f>AVERAGE(E2943/L2943)</f>
        <v>55</v>
      </c>
      <c r="Q2943" t="str">
        <f>LEFT(N2943,SEARCH("/",N2943,1)-1)</f>
        <v>technology</v>
      </c>
      <c r="R2943" t="str">
        <f>RIGHT(N2943,LEN(N2943)-SEARCH("/",N2943,1))</f>
        <v>wearables</v>
      </c>
      <c r="S2943" s="14">
        <f>INT((((J2943/60)/60)/24)+DATE(1970,1,1))</f>
        <v>42561</v>
      </c>
      <c r="T2943" s="14">
        <f>INT((((I2943/60)/60)/24)+DATE(1970,1,1))</f>
        <v>42618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t="s">
        <v>8222</v>
      </c>
      <c r="G2944" t="s">
        <v>8224</v>
      </c>
      <c r="H2944" t="s">
        <v>8246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8293</v>
      </c>
      <c r="O2944" s="9">
        <f>+E2944/D2944*100</f>
        <v>4.2311459353574925</v>
      </c>
      <c r="P2944" s="11">
        <f>AVERAGE(E2944/L2944)</f>
        <v>54</v>
      </c>
      <c r="Q2944" t="str">
        <f>LEFT(N2944,SEARCH("/",N2944,1)-1)</f>
        <v>music</v>
      </c>
      <c r="R2944" t="str">
        <f>RIGHT(N2944,LEN(N2944)-SEARCH("/",N2944,1))</f>
        <v>faith</v>
      </c>
      <c r="S2944" s="14">
        <f>INT((((J2944/60)/60)/24)+DATE(1970,1,1))</f>
        <v>42806</v>
      </c>
      <c r="T2944" s="14">
        <f>INT((((I2944/60)/60)/24)+DATE(1970,1,1))</f>
        <v>42836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8305</v>
      </c>
      <c r="O2945" s="9">
        <f>+E2945/D2945*100</f>
        <v>6.5454545454545459</v>
      </c>
      <c r="P2945" s="11">
        <f>AVERAGE(E2945/L2945)</f>
        <v>108</v>
      </c>
      <c r="Q2945" t="str">
        <f>LEFT(N2945,SEARCH("/",N2945,1)-1)</f>
        <v>theater</v>
      </c>
      <c r="R2945" t="str">
        <f>RIGHT(N2945,LEN(N2945)-SEARCH("/",N2945,1))</f>
        <v>musical</v>
      </c>
      <c r="S2945" s="14">
        <f>INT((((J2945/60)/60)/24)+DATE(1970,1,1))</f>
        <v>42053</v>
      </c>
      <c r="T2945" s="14">
        <f>INT((((I2945/60)/60)/24)+DATE(1970,1,1))</f>
        <v>42113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t="s">
        <v>8221</v>
      </c>
      <c r="G2946" t="s">
        <v>8225</v>
      </c>
      <c r="H2946" t="s">
        <v>8247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8271</v>
      </c>
      <c r="O2946" s="9">
        <f>+E2946/D2946*100</f>
        <v>10.8</v>
      </c>
      <c r="P2946" s="11">
        <f>AVERAGE(E2946/L2946)</f>
        <v>72</v>
      </c>
      <c r="Q2946" t="str">
        <f>LEFT(N2946,SEARCH("/",N2946,1)-1)</f>
        <v>theater</v>
      </c>
      <c r="R2946" t="str">
        <f>RIGHT(N2946,LEN(N2946)-SEARCH("/",N2946,1))</f>
        <v>plays</v>
      </c>
      <c r="S2946" s="14">
        <f>INT((((J2946/60)/60)/24)+DATE(1970,1,1))</f>
        <v>41990</v>
      </c>
      <c r="T2946" s="14">
        <f>INT((((I2946/60)/60)/24)+DATE(1970,1,1))</f>
        <v>42020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t="s">
        <v>8221</v>
      </c>
      <c r="G2947" t="s">
        <v>8224</v>
      </c>
      <c r="H2947" t="s">
        <v>8246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8270</v>
      </c>
      <c r="O2947" s="9">
        <f>+E2947/D2947*100</f>
        <v>0.28667813379201834</v>
      </c>
      <c r="P2947" s="11">
        <f>AVERAGE(E2947/L2947)</f>
        <v>71.666666666666671</v>
      </c>
      <c r="Q2947" t="str">
        <f>LEFT(N2947,SEARCH("/",N2947,1)-1)</f>
        <v>film &amp; video</v>
      </c>
      <c r="R2947" t="str">
        <f>RIGHT(N2947,LEN(N2947)-SEARCH("/",N2947,1))</f>
        <v>animation</v>
      </c>
      <c r="S2947" s="14">
        <f>INT((((J2947/60)/60)/24)+DATE(1970,1,1))</f>
        <v>40882</v>
      </c>
      <c r="T2947" s="14">
        <f>INT((((I2947/60)/60)/24)+DATE(1970,1,1))</f>
        <v>40913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8270</v>
      </c>
      <c r="O2948" s="9">
        <f>+E2948/D2948*100</f>
        <v>3.3076923076923079</v>
      </c>
      <c r="P2948" s="11">
        <f>AVERAGE(E2948/L2948)</f>
        <v>53.75</v>
      </c>
      <c r="Q2948" t="str">
        <f>LEFT(N2948,SEARCH("/",N2948,1)-1)</f>
        <v>film &amp; video</v>
      </c>
      <c r="R2948" t="str">
        <f>RIGHT(N2948,LEN(N2948)-SEARCH("/",N2948,1))</f>
        <v>animation</v>
      </c>
      <c r="S2948" s="14">
        <f>INT((((J2948/60)/60)/24)+DATE(1970,1,1))</f>
        <v>40247</v>
      </c>
      <c r="T2948" s="14">
        <f>INT((((I2948/60)/60)/24)+DATE(1970,1,1))</f>
        <v>40306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8221</v>
      </c>
      <c r="G2949" t="s">
        <v>8224</v>
      </c>
      <c r="H2949" t="s">
        <v>8246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8271</v>
      </c>
      <c r="O2949" s="9">
        <f>+E2949/D2949*100</f>
        <v>7.166666666666667</v>
      </c>
      <c r="P2949" s="11">
        <f>AVERAGE(E2949/L2949)</f>
        <v>30.714285714285715</v>
      </c>
      <c r="Q2949" t="str">
        <f>LEFT(N2949,SEARCH("/",N2949,1)-1)</f>
        <v>theater</v>
      </c>
      <c r="R2949" t="str">
        <f>RIGHT(N2949,LEN(N2949)-SEARCH("/",N2949,1))</f>
        <v>plays</v>
      </c>
      <c r="S2949" s="14">
        <f>INT((((J2949/60)/60)/24)+DATE(1970,1,1))</f>
        <v>42768</v>
      </c>
      <c r="T2949" s="14">
        <f>INT((((I2949/60)/60)/24)+DATE(1970,1,1))</f>
        <v>42789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9">
        <f>+E2950/D2950*100</f>
        <v>10.7</v>
      </c>
      <c r="P2950" s="11">
        <f>AVERAGE(E2950/L2950)</f>
        <v>26.75</v>
      </c>
      <c r="Q2950" t="str">
        <f>LEFT(N2950,SEARCH("/",N2950,1)-1)</f>
        <v>theater</v>
      </c>
      <c r="R2950" t="str">
        <f>RIGHT(N2950,LEN(N2950)-SEARCH("/",N2950,1))</f>
        <v>plays</v>
      </c>
      <c r="S2950" s="14">
        <f>INT((((J2950/60)/60)/24)+DATE(1970,1,1))</f>
        <v>41975</v>
      </c>
      <c r="T2950" s="14">
        <f>INT((((I2950/60)/60)/24)+DATE(1970,1,1))</f>
        <v>42035</v>
      </c>
    </row>
    <row r="2951" spans="1:20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6">
        <v>212</v>
      </c>
      <c r="F2951" t="s">
        <v>8221</v>
      </c>
      <c r="G2951" t="s">
        <v>8224</v>
      </c>
      <c r="H2951" t="s">
        <v>8246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8283</v>
      </c>
      <c r="O2951" s="9">
        <f>+E2951/D2951*100</f>
        <v>1.06</v>
      </c>
      <c r="P2951" s="11">
        <f>AVERAGE(E2951/L2951)</f>
        <v>16.307692307692307</v>
      </c>
      <c r="Q2951" t="str">
        <f>LEFT(N2951,SEARCH("/",N2951,1)-1)</f>
        <v>games</v>
      </c>
      <c r="R2951" t="str">
        <f>RIGHT(N2951,LEN(N2951)-SEARCH("/",N2951,1))</f>
        <v>mobile games</v>
      </c>
      <c r="S2951" s="14">
        <f>INT((((J2951/60)/60)/24)+DATE(1970,1,1))</f>
        <v>42155</v>
      </c>
      <c r="T2951" s="14">
        <f>INT((((I2951/60)/60)/24)+DATE(1970,1,1))</f>
        <v>42185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8281</v>
      </c>
      <c r="O2952" s="9">
        <f>+E2952/D2952*100</f>
        <v>1.4133333333333333</v>
      </c>
      <c r="P2952" s="11">
        <f>AVERAGE(E2952/L2952)</f>
        <v>53</v>
      </c>
      <c r="Q2952" t="str">
        <f>LEFT(N2952,SEARCH("/",N2952,1)-1)</f>
        <v>journalism</v>
      </c>
      <c r="R2952" t="str">
        <f>RIGHT(N2952,LEN(N2952)-SEARCH("/",N2952,1))</f>
        <v>audio</v>
      </c>
      <c r="S2952" s="14">
        <f>INT((((J2952/60)/60)/24)+DATE(1970,1,1))</f>
        <v>42598</v>
      </c>
      <c r="T2952" s="14">
        <f>INT((((I2952/60)/60)/24)+DATE(1970,1,1))</f>
        <v>42638</v>
      </c>
    </row>
    <row r="2953" spans="1:20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6">
        <v>212</v>
      </c>
      <c r="F2953" t="s">
        <v>8221</v>
      </c>
      <c r="G2953" t="s">
        <v>8225</v>
      </c>
      <c r="H2953" t="s">
        <v>8247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8273</v>
      </c>
      <c r="O2953" s="9">
        <f>+E2953/D2953*100</f>
        <v>4.24</v>
      </c>
      <c r="P2953" s="11">
        <f>AVERAGE(E2953/L2953)</f>
        <v>30.285714285714285</v>
      </c>
      <c r="Q2953" t="str">
        <f>LEFT(N2953,SEARCH("/",N2953,1)-1)</f>
        <v>technology</v>
      </c>
      <c r="R2953" t="str">
        <f>RIGHT(N2953,LEN(N2953)-SEARCH("/",N2953,1))</f>
        <v>wearables</v>
      </c>
      <c r="S2953" s="14">
        <f>INT((((J2953/60)/60)/24)+DATE(1970,1,1))</f>
        <v>42538</v>
      </c>
      <c r="T2953" s="14">
        <f>INT((((I2953/60)/60)/24)+DATE(1970,1,1))</f>
        <v>42563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8271</v>
      </c>
      <c r="O2954" s="9">
        <f>+E2954/D2954*100</f>
        <v>7.4690265486725664</v>
      </c>
      <c r="P2954" s="11">
        <f>AVERAGE(E2954/L2954)</f>
        <v>35.166666666666664</v>
      </c>
      <c r="Q2954" t="str">
        <f>LEFT(N2954,SEARCH("/",N2954,1)-1)</f>
        <v>theater</v>
      </c>
      <c r="R2954" t="str">
        <f>RIGHT(N2954,LEN(N2954)-SEARCH("/",N2954,1))</f>
        <v>plays</v>
      </c>
      <c r="S2954" s="14">
        <f>INT((((J2954/60)/60)/24)+DATE(1970,1,1))</f>
        <v>42601</v>
      </c>
      <c r="T2954" s="14">
        <f>INT((((I2954/60)/60)/24)+DATE(1970,1,1))</f>
        <v>42611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8271</v>
      </c>
      <c r="O2955" s="9">
        <f>+E2955/D2955*100</f>
        <v>21.099999999999998</v>
      </c>
      <c r="P2955" s="11">
        <f>AVERAGE(E2955/L2955)</f>
        <v>26.375</v>
      </c>
      <c r="Q2955" t="str">
        <f>LEFT(N2955,SEARCH("/",N2955,1)-1)</f>
        <v>theater</v>
      </c>
      <c r="R2955" t="str">
        <f>RIGHT(N2955,LEN(N2955)-SEARCH("/",N2955,1))</f>
        <v>plays</v>
      </c>
      <c r="S2955" s="14">
        <f>INT((((J2955/60)/60)/24)+DATE(1970,1,1))</f>
        <v>41981</v>
      </c>
      <c r="T2955" s="14">
        <f>INT((((I2955/60)/60)/24)+DATE(1970,1,1))</f>
        <v>42041</v>
      </c>
    </row>
    <row r="2956" spans="1:20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6">
        <v>210</v>
      </c>
      <c r="F2956" t="s">
        <v>8221</v>
      </c>
      <c r="G2956" t="s">
        <v>8224</v>
      </c>
      <c r="H2956" t="s">
        <v>8246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8299</v>
      </c>
      <c r="O2956" s="9">
        <f>+E2956/D2956*100</f>
        <v>1.7500000000000002</v>
      </c>
      <c r="P2956" s="11">
        <f>AVERAGE(E2956/L2956)</f>
        <v>52.5</v>
      </c>
      <c r="Q2956" t="str">
        <f>LEFT(N2956,SEARCH("/",N2956,1)-1)</f>
        <v>food</v>
      </c>
      <c r="R2956" t="str">
        <f>RIGHT(N2956,LEN(N2956)-SEARCH("/",N2956,1))</f>
        <v>restaurants</v>
      </c>
      <c r="S2956" s="14">
        <f>INT((((J2956/60)/60)/24)+DATE(1970,1,1))</f>
        <v>41854</v>
      </c>
      <c r="T2956" s="14">
        <f>INT((((I2956/60)/60)/24)+DATE(1970,1,1))</f>
        <v>41871</v>
      </c>
    </row>
    <row r="2957" spans="1:20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6">
        <v>210</v>
      </c>
      <c r="F2957" t="s">
        <v>8220</v>
      </c>
      <c r="G2957" t="s">
        <v>8224</v>
      </c>
      <c r="H2957" t="s">
        <v>8246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8286</v>
      </c>
      <c r="O2957" s="9">
        <f>+E2957/D2957*100</f>
        <v>2.7873639500929119</v>
      </c>
      <c r="P2957" s="11">
        <f>AVERAGE(E2957/L2957)</f>
        <v>35</v>
      </c>
      <c r="Q2957" t="str">
        <f>LEFT(N2957,SEARCH("/",N2957,1)-1)</f>
        <v>music</v>
      </c>
      <c r="R2957" t="str">
        <f>RIGHT(N2957,LEN(N2957)-SEARCH("/",N2957,1))</f>
        <v>world music</v>
      </c>
      <c r="S2957" s="14">
        <f>INT((((J2957/60)/60)/24)+DATE(1970,1,1))</f>
        <v>41583</v>
      </c>
      <c r="T2957" s="14">
        <f>INT((((I2957/60)/60)/24)+DATE(1970,1,1))</f>
        <v>41623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9">
        <f>+E2958/D2958*100</f>
        <v>102.49999999999999</v>
      </c>
      <c r="P2958" s="11">
        <f>AVERAGE(E2958/L2958)</f>
        <v>15.76923076923077</v>
      </c>
      <c r="Q2958" t="str">
        <f>LEFT(N2958,SEARCH("/",N2958,1)-1)</f>
        <v>film &amp; video</v>
      </c>
      <c r="R2958" t="str">
        <f>RIGHT(N2958,LEN(N2958)-SEARCH("/",N2958,1))</f>
        <v>shorts</v>
      </c>
      <c r="S2958" s="14">
        <f>INT((((J2958/60)/60)/24)+DATE(1970,1,1))</f>
        <v>42042</v>
      </c>
      <c r="T2958" s="14">
        <f>INT((((I2958/60)/60)/24)+DATE(1970,1,1))</f>
        <v>42057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8270</v>
      </c>
      <c r="O2959" s="9">
        <f>+E2959/D2959*100</f>
        <v>1.3666666666666667</v>
      </c>
      <c r="P2959" s="11">
        <f>AVERAGE(E2959/L2959)</f>
        <v>68.333333333333329</v>
      </c>
      <c r="Q2959" t="str">
        <f>LEFT(N2959,SEARCH("/",N2959,1)-1)</f>
        <v>film &amp; video</v>
      </c>
      <c r="R2959" t="str">
        <f>RIGHT(N2959,LEN(N2959)-SEARCH("/",N2959,1))</f>
        <v>animation</v>
      </c>
      <c r="S2959" s="14">
        <f>INT((((J2959/60)/60)/24)+DATE(1970,1,1))</f>
        <v>42738</v>
      </c>
      <c r="T2959" s="14">
        <f>INT((((I2959/60)/60)/24)+DATE(1970,1,1))</f>
        <v>42768</v>
      </c>
    </row>
    <row r="2960" spans="1:20" ht="60" x14ac:dyDescent="0.25">
      <c r="A2960">
        <v>886</v>
      </c>
      <c r="B2960" s="3" t="s">
        <v>887</v>
      </c>
      <c r="C2960" s="3" t="s">
        <v>4996</v>
      </c>
      <c r="D2960" s="6">
        <v>500</v>
      </c>
      <c r="E2960" s="6">
        <v>205</v>
      </c>
      <c r="F2960" t="s">
        <v>8221</v>
      </c>
      <c r="G2960" t="s">
        <v>8224</v>
      </c>
      <c r="H2960" t="s">
        <v>8246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8279</v>
      </c>
      <c r="O2960" s="9">
        <f>+E2960/D2960*100</f>
        <v>41</v>
      </c>
      <c r="P2960" s="11">
        <f>AVERAGE(E2960/L2960)</f>
        <v>29.285714285714285</v>
      </c>
      <c r="Q2960" t="str">
        <f>LEFT(N2960,SEARCH("/",N2960,1)-1)</f>
        <v>music</v>
      </c>
      <c r="R2960" t="str">
        <f>RIGHT(N2960,LEN(N2960)-SEARCH("/",N2960,1))</f>
        <v>indie rock</v>
      </c>
      <c r="S2960" s="14">
        <f>INT((((J2960/60)/60)/24)+DATE(1970,1,1))</f>
        <v>42603</v>
      </c>
      <c r="T2960" s="14">
        <f>INT((((I2960/60)/60)/24)+DATE(1970,1,1))</f>
        <v>42628</v>
      </c>
    </row>
    <row r="2961" spans="1:20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6">
        <v>205</v>
      </c>
      <c r="F2961" t="s">
        <v>8221</v>
      </c>
      <c r="G2961" t="s">
        <v>8224</v>
      </c>
      <c r="H2961" t="s">
        <v>8246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8291</v>
      </c>
      <c r="O2961" s="9">
        <f>+E2961/D2961*100</f>
        <v>20.5</v>
      </c>
      <c r="P2961" s="11">
        <f>AVERAGE(E2961/L2961)</f>
        <v>20.5</v>
      </c>
      <c r="Q2961" t="str">
        <f>LEFT(N2961,SEARCH("/",N2961,1)-1)</f>
        <v>photography</v>
      </c>
      <c r="R2961" t="str">
        <f>RIGHT(N2961,LEN(N2961)-SEARCH("/",N2961,1))</f>
        <v>places</v>
      </c>
      <c r="S2961" s="14">
        <f>INT((((J2961/60)/60)/24)+DATE(1970,1,1))</f>
        <v>42445</v>
      </c>
      <c r="T2961" s="14">
        <f>INT((((I2961/60)/60)/24)+DATE(1970,1,1))</f>
        <v>42505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t="s">
        <v>8220</v>
      </c>
      <c r="G2962" t="s">
        <v>8224</v>
      </c>
      <c r="H2962" t="s">
        <v>8246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8290</v>
      </c>
      <c r="O2962" s="9">
        <f>+E2962/D2962*100</f>
        <v>10.806536636794938</v>
      </c>
      <c r="P2962" s="11">
        <f>AVERAGE(E2962/L2962)</f>
        <v>51.25</v>
      </c>
      <c r="Q2962" t="str">
        <f>LEFT(N2962,SEARCH("/",N2962,1)-1)</f>
        <v>publishing</v>
      </c>
      <c r="R2962" t="str">
        <f>RIGHT(N2962,LEN(N2962)-SEARCH("/",N2962,1))</f>
        <v>art books</v>
      </c>
      <c r="S2962" s="14">
        <f>INT((((J2962/60)/60)/24)+DATE(1970,1,1))</f>
        <v>40399</v>
      </c>
      <c r="T2962" s="14">
        <f>INT((((I2962/60)/60)/24)+DATE(1970,1,1))</f>
        <v>40423</v>
      </c>
    </row>
    <row r="2963" spans="1:20" ht="60" x14ac:dyDescent="0.25">
      <c r="A2963">
        <v>673</v>
      </c>
      <c r="B2963" s="3" t="s">
        <v>674</v>
      </c>
      <c r="C2963" s="3" t="s">
        <v>4783</v>
      </c>
      <c r="D2963" s="6">
        <v>100000</v>
      </c>
      <c r="E2963" s="6">
        <v>205</v>
      </c>
      <c r="F2963" t="s">
        <v>8221</v>
      </c>
      <c r="G2963" t="s">
        <v>8224</v>
      </c>
      <c r="H2963" t="s">
        <v>8246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8273</v>
      </c>
      <c r="O2963" s="9">
        <f>+E2963/D2963*100</f>
        <v>0.20500000000000002</v>
      </c>
      <c r="P2963" s="11">
        <f>AVERAGE(E2963/L2963)</f>
        <v>68.333333333333329</v>
      </c>
      <c r="Q2963" t="str">
        <f>LEFT(N2963,SEARCH("/",N2963,1)-1)</f>
        <v>technology</v>
      </c>
      <c r="R2963" t="str">
        <f>RIGHT(N2963,LEN(N2963)-SEARCH("/",N2963,1))</f>
        <v>wearables</v>
      </c>
      <c r="S2963" s="14">
        <f>INT((((J2963/60)/60)/24)+DATE(1970,1,1))</f>
        <v>41838</v>
      </c>
      <c r="T2963" s="14">
        <f>INT((((I2963/60)/60)/24)+DATE(1970,1,1))</f>
        <v>41883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9">
        <f>+E2964/D2964*100</f>
        <v>12.75</v>
      </c>
      <c r="P2964" s="11">
        <f>AVERAGE(E2964/L2964)</f>
        <v>25.5</v>
      </c>
      <c r="Q2964" t="str">
        <f>LEFT(N2964,SEARCH("/",N2964,1)-1)</f>
        <v>theater</v>
      </c>
      <c r="R2964" t="str">
        <f>RIGHT(N2964,LEN(N2964)-SEARCH("/",N2964,1))</f>
        <v>plays</v>
      </c>
      <c r="S2964" s="14">
        <f>INT((((J2964/60)/60)/24)+DATE(1970,1,1))</f>
        <v>41990</v>
      </c>
      <c r="T2964" s="14">
        <f>INT((((I2964/60)/60)/24)+DATE(1970,1,1))</f>
        <v>42020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9">
        <f>+E2965/D2965*100</f>
        <v>6.7966666666666677</v>
      </c>
      <c r="P2965" s="11">
        <f>AVERAGE(E2965/L2965)</f>
        <v>40.78</v>
      </c>
      <c r="Q2965" t="str">
        <f>LEFT(N2965,SEARCH("/",N2965,1)-1)</f>
        <v>film &amp; video</v>
      </c>
      <c r="R2965" t="str">
        <f>RIGHT(N2965,LEN(N2965)-SEARCH("/",N2965,1))</f>
        <v>animation</v>
      </c>
      <c r="S2965" s="14">
        <f>INT((((J2965/60)/60)/24)+DATE(1970,1,1))</f>
        <v>40934</v>
      </c>
      <c r="T2965" s="14">
        <f>INT((((I2965/60)/60)/24)+DATE(1970,1,1))</f>
        <v>40994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8284</v>
      </c>
      <c r="O2966" s="9">
        <f>+E2966/D2966*100</f>
        <v>16.833333333333332</v>
      </c>
      <c r="P2966" s="11">
        <f>AVERAGE(E2966/L2966)</f>
        <v>16.833333333333332</v>
      </c>
      <c r="Q2966" t="str">
        <f>LEFT(N2966,SEARCH("/",N2966,1)-1)</f>
        <v>food</v>
      </c>
      <c r="R2966" t="str">
        <f>RIGHT(N2966,LEN(N2966)-SEARCH("/",N2966,1))</f>
        <v>food trucks</v>
      </c>
      <c r="S2966" s="14">
        <f>INT((((J2966/60)/60)/24)+DATE(1970,1,1))</f>
        <v>42399</v>
      </c>
      <c r="T2966" s="14">
        <f>INT((((I2966/60)/60)/24)+DATE(1970,1,1))</f>
        <v>42459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8271</v>
      </c>
      <c r="O2967" s="9">
        <f>+E2967/D2967*100</f>
        <v>2.3764705882352941</v>
      </c>
      <c r="P2967" s="11">
        <f>AVERAGE(E2967/L2967)</f>
        <v>202</v>
      </c>
      <c r="Q2967" t="str">
        <f>LEFT(N2967,SEARCH("/",N2967,1)-1)</f>
        <v>theater</v>
      </c>
      <c r="R2967" t="str">
        <f>RIGHT(N2967,LEN(N2967)-SEARCH("/",N2967,1))</f>
        <v>plays</v>
      </c>
      <c r="S2967" s="14">
        <f>INT((((J2967/60)/60)/24)+DATE(1970,1,1))</f>
        <v>42621</v>
      </c>
      <c r="T2967" s="14">
        <f>INT((((I2967/60)/60)/24)+DATE(1970,1,1))</f>
        <v>42651</v>
      </c>
    </row>
    <row r="2968" spans="1:20" ht="45" x14ac:dyDescent="0.25">
      <c r="A2968">
        <v>3588</v>
      </c>
      <c r="B2968" s="3" t="s">
        <v>3587</v>
      </c>
      <c r="C2968" s="3" t="s">
        <v>7698</v>
      </c>
      <c r="D2968" s="6">
        <v>200</v>
      </c>
      <c r="E2968" s="6">
        <v>201</v>
      </c>
      <c r="F2968" t="s">
        <v>8219</v>
      </c>
      <c r="G2968" t="s">
        <v>8225</v>
      </c>
      <c r="H2968" t="s">
        <v>8247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8271</v>
      </c>
      <c r="O2968" s="9">
        <f>+E2968/D2968*100</f>
        <v>100.49999999999999</v>
      </c>
      <c r="P2968" s="11">
        <f>AVERAGE(E2968/L2968)</f>
        <v>18.272727272727273</v>
      </c>
      <c r="Q2968" t="str">
        <f>LEFT(N2968,SEARCH("/",N2968,1)-1)</f>
        <v>theater</v>
      </c>
      <c r="R2968" t="str">
        <f>RIGHT(N2968,LEN(N2968)-SEARCH("/",N2968,1))</f>
        <v>plays</v>
      </c>
      <c r="S2968" s="14">
        <f>INT((((J2968/60)/60)/24)+DATE(1970,1,1))</f>
        <v>42101</v>
      </c>
      <c r="T2968" s="14">
        <f>INT((((I2968/60)/60)/24)+DATE(1970,1,1))</f>
        <v>42123</v>
      </c>
    </row>
    <row r="2969" spans="1:20" ht="60" x14ac:dyDescent="0.25">
      <c r="A2969">
        <v>2401</v>
      </c>
      <c r="B2969" s="3" t="s">
        <v>2402</v>
      </c>
      <c r="C2969" s="3" t="s">
        <v>6511</v>
      </c>
      <c r="D2969" s="6">
        <v>28000</v>
      </c>
      <c r="E2969" s="6">
        <v>201</v>
      </c>
      <c r="F2969" t="s">
        <v>8221</v>
      </c>
      <c r="G2969" t="s">
        <v>8224</v>
      </c>
      <c r="H2969" t="s">
        <v>8246</v>
      </c>
      <c r="I2969">
        <v>1457207096</v>
      </c>
      <c r="J2969">
        <v>1452023096</v>
      </c>
      <c r="K2969" t="b">
        <v>0</v>
      </c>
      <c r="L2969">
        <v>9</v>
      </c>
      <c r="M2969" t="b">
        <v>0</v>
      </c>
      <c r="N2969" t="s">
        <v>8284</v>
      </c>
      <c r="O2969" s="9">
        <f>+E2969/D2969*100</f>
        <v>0.71785714285714286</v>
      </c>
      <c r="P2969" s="11">
        <f>AVERAGE(E2969/L2969)</f>
        <v>22.333333333333332</v>
      </c>
      <c r="Q2969" t="str">
        <f>LEFT(N2969,SEARCH("/",N2969,1)-1)</f>
        <v>food</v>
      </c>
      <c r="R2969" t="str">
        <f>RIGHT(N2969,LEN(N2969)-SEARCH("/",N2969,1))</f>
        <v>food trucks</v>
      </c>
      <c r="S2969" s="14">
        <f>INT((((J2969/60)/60)/24)+DATE(1970,1,1))</f>
        <v>42374</v>
      </c>
      <c r="T2969" s="14">
        <f>INT((((I2969/60)/60)/24)+DATE(1970,1,1))</f>
        <v>42434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t="s">
        <v>8221</v>
      </c>
      <c r="G2970" t="s">
        <v>8224</v>
      </c>
      <c r="H2970" t="s">
        <v>8246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8271</v>
      </c>
      <c r="O2970" s="9">
        <f>+E2970/D2970*100</f>
        <v>10.050000000000001</v>
      </c>
      <c r="P2970" s="11">
        <f>AVERAGE(E2970/L2970)</f>
        <v>100.5</v>
      </c>
      <c r="Q2970" t="str">
        <f>LEFT(N2970,SEARCH("/",N2970,1)-1)</f>
        <v>theater</v>
      </c>
      <c r="R2970" t="str">
        <f>RIGHT(N2970,LEN(N2970)-SEARCH("/",N2970,1))</f>
        <v>plays</v>
      </c>
      <c r="S2970" s="14">
        <f>INT((((J2970/60)/60)/24)+DATE(1970,1,1))</f>
        <v>42020</v>
      </c>
      <c r="T2970" s="14">
        <f>INT((((I2970/60)/60)/24)+DATE(1970,1,1))</f>
        <v>42050</v>
      </c>
    </row>
    <row r="2971" spans="1:20" ht="60" x14ac:dyDescent="0.25">
      <c r="A2971">
        <v>1363</v>
      </c>
      <c r="B2971" s="3" t="s">
        <v>1364</v>
      </c>
      <c r="C2971" s="3" t="s">
        <v>5473</v>
      </c>
      <c r="D2971" s="6">
        <v>200</v>
      </c>
      <c r="E2971" s="6">
        <v>200</v>
      </c>
      <c r="F2971" t="s">
        <v>8219</v>
      </c>
      <c r="G2971" t="s">
        <v>8224</v>
      </c>
      <c r="H2971" t="s">
        <v>8246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8274</v>
      </c>
      <c r="O2971" s="9">
        <f>+E2971/D2971*100</f>
        <v>100</v>
      </c>
      <c r="P2971" s="11">
        <f>AVERAGE(E2971/L2971)</f>
        <v>40</v>
      </c>
      <c r="Q2971" t="str">
        <f>LEFT(N2971,SEARCH("/",N2971,1)-1)</f>
        <v>publishing</v>
      </c>
      <c r="R2971" t="str">
        <f>RIGHT(N2971,LEN(N2971)-SEARCH("/",N2971,1))</f>
        <v>nonfiction</v>
      </c>
      <c r="S2971" s="14">
        <f>INT((((J2971/60)/60)/24)+DATE(1970,1,1))</f>
        <v>42396</v>
      </c>
      <c r="T2971" s="14">
        <f>INT((((I2971/60)/60)/24)+DATE(1970,1,1))</f>
        <v>42415</v>
      </c>
    </row>
    <row r="2972" spans="1:20" ht="45" x14ac:dyDescent="0.25">
      <c r="A2972">
        <v>3415</v>
      </c>
      <c r="B2972" s="3" t="s">
        <v>3414</v>
      </c>
      <c r="C2972" s="3" t="s">
        <v>7525</v>
      </c>
      <c r="D2972" s="6">
        <v>200</v>
      </c>
      <c r="E2972" s="6">
        <v>200</v>
      </c>
      <c r="F2972" t="s">
        <v>8219</v>
      </c>
      <c r="G2972" t="s">
        <v>8224</v>
      </c>
      <c r="H2972" t="s">
        <v>8246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8271</v>
      </c>
      <c r="O2972" s="9">
        <f>+E2972/D2972*100</f>
        <v>100</v>
      </c>
      <c r="P2972" s="11">
        <f>AVERAGE(E2972/L2972)</f>
        <v>22.222222222222221</v>
      </c>
      <c r="Q2972" t="str">
        <f>LEFT(N2972,SEARCH("/",N2972,1)-1)</f>
        <v>theater</v>
      </c>
      <c r="R2972" t="str">
        <f>RIGHT(N2972,LEN(N2972)-SEARCH("/",N2972,1))</f>
        <v>plays</v>
      </c>
      <c r="S2972" s="14">
        <f>INT((((J2972/60)/60)/24)+DATE(1970,1,1))</f>
        <v>42467</v>
      </c>
      <c r="T2972" s="14">
        <f>INT((((I2972/60)/60)/24)+DATE(1970,1,1))</f>
        <v>42477</v>
      </c>
    </row>
    <row r="2973" spans="1:20" ht="30" x14ac:dyDescent="0.25">
      <c r="A2973">
        <v>179</v>
      </c>
      <c r="B2973" s="3" t="s">
        <v>181</v>
      </c>
      <c r="C2973" s="3" t="s">
        <v>4289</v>
      </c>
      <c r="D2973" s="6">
        <v>1000</v>
      </c>
      <c r="E2973" s="6">
        <v>200</v>
      </c>
      <c r="F2973" t="s">
        <v>8221</v>
      </c>
      <c r="G2973" t="s">
        <v>8224</v>
      </c>
      <c r="H2973" t="s">
        <v>8246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8268</v>
      </c>
      <c r="O2973" s="9">
        <f>+E2973/D2973*100</f>
        <v>20</v>
      </c>
      <c r="P2973" s="11">
        <f>AVERAGE(E2973/L2973)</f>
        <v>100</v>
      </c>
      <c r="Q2973" t="str">
        <f>LEFT(N2973,SEARCH("/",N2973,1)-1)</f>
        <v>film &amp; video</v>
      </c>
      <c r="R2973" t="str">
        <f>RIGHT(N2973,LEN(N2973)-SEARCH("/",N2973,1))</f>
        <v>drama</v>
      </c>
      <c r="S2973" s="14">
        <f>INT((((J2973/60)/60)/24)+DATE(1970,1,1))</f>
        <v>42403</v>
      </c>
      <c r="T2973" s="14">
        <f>INT((((I2973/60)/60)/24)+DATE(1970,1,1))</f>
        <v>42433</v>
      </c>
    </row>
    <row r="2974" spans="1:20" ht="45" x14ac:dyDescent="0.25">
      <c r="A2974">
        <v>893</v>
      </c>
      <c r="B2974" s="3" t="s">
        <v>894</v>
      </c>
      <c r="C2974" s="3" t="s">
        <v>5003</v>
      </c>
      <c r="D2974" s="6">
        <v>2000</v>
      </c>
      <c r="E2974" s="6">
        <v>200</v>
      </c>
      <c r="F2974" t="s">
        <v>8221</v>
      </c>
      <c r="G2974" t="s">
        <v>8224</v>
      </c>
      <c r="H2974" t="s">
        <v>8246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8279</v>
      </c>
      <c r="O2974" s="9">
        <f>+E2974/D2974*100</f>
        <v>10</v>
      </c>
      <c r="P2974" s="11">
        <f>AVERAGE(E2974/L2974)</f>
        <v>40</v>
      </c>
      <c r="Q2974" t="str">
        <f>LEFT(N2974,SEARCH("/",N2974,1)-1)</f>
        <v>music</v>
      </c>
      <c r="R2974" t="str">
        <f>RIGHT(N2974,LEN(N2974)-SEARCH("/",N2974,1))</f>
        <v>indie rock</v>
      </c>
      <c r="S2974" s="14">
        <f>INT((((J2974/60)/60)/24)+DATE(1970,1,1))</f>
        <v>42065</v>
      </c>
      <c r="T2974" s="14">
        <f>INT((((I2974/60)/60)/24)+DATE(1970,1,1))</f>
        <v>42095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t="s">
        <v>8221</v>
      </c>
      <c r="G2975" t="s">
        <v>8235</v>
      </c>
      <c r="H2975" t="s">
        <v>8255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8287</v>
      </c>
      <c r="O2975" s="9">
        <f>+E2975/D2975*100</f>
        <v>0.1</v>
      </c>
      <c r="P2975" s="11">
        <f>AVERAGE(E2975/L2975)</f>
        <v>100</v>
      </c>
      <c r="Q2975" t="str">
        <f>LEFT(N2975,SEARCH("/",N2975,1)-1)</f>
        <v>publishing</v>
      </c>
      <c r="R2975" t="str">
        <f>RIGHT(N2975,LEN(N2975)-SEARCH("/",N2975,1))</f>
        <v>translations</v>
      </c>
      <c r="S2975" s="14">
        <f>INT((((J2975/60)/60)/24)+DATE(1970,1,1))</f>
        <v>42013</v>
      </c>
      <c r="T2975" s="14">
        <f>INT((((I2975/60)/60)/24)+DATE(1970,1,1))</f>
        <v>42043</v>
      </c>
    </row>
    <row r="2976" spans="1:20" ht="30" x14ac:dyDescent="0.25">
      <c r="A2976">
        <v>556</v>
      </c>
      <c r="B2976" s="3" t="s">
        <v>557</v>
      </c>
      <c r="C2976" s="3" t="s">
        <v>4666</v>
      </c>
      <c r="D2976" s="6">
        <v>8000</v>
      </c>
      <c r="E2976" s="6">
        <v>200</v>
      </c>
      <c r="F2976" t="s">
        <v>8221</v>
      </c>
      <c r="G2976" t="s">
        <v>8224</v>
      </c>
      <c r="H2976" t="s">
        <v>8246</v>
      </c>
      <c r="I2976">
        <v>1452112717</v>
      </c>
      <c r="J2976">
        <v>1449520717</v>
      </c>
      <c r="K2976" t="b">
        <v>0</v>
      </c>
      <c r="L2976">
        <v>1</v>
      </c>
      <c r="M2976" t="b">
        <v>0</v>
      </c>
      <c r="N2976" t="s">
        <v>8272</v>
      </c>
      <c r="O2976" s="9">
        <f>+E2976/D2976*100</f>
        <v>2.5</v>
      </c>
      <c r="P2976" s="11">
        <f>AVERAGE(E2976/L2976)</f>
        <v>200</v>
      </c>
      <c r="Q2976" t="str">
        <f>LEFT(N2976,SEARCH("/",N2976,1)-1)</f>
        <v>technology</v>
      </c>
      <c r="R2976" t="str">
        <f>RIGHT(N2976,LEN(N2976)-SEARCH("/",N2976,1))</f>
        <v>web</v>
      </c>
      <c r="S2976" s="14">
        <f>INT((((J2976/60)/60)/24)+DATE(1970,1,1))</f>
        <v>42345</v>
      </c>
      <c r="T2976" s="14">
        <f>INT((((I2976/60)/60)/24)+DATE(1970,1,1))</f>
        <v>42375</v>
      </c>
    </row>
    <row r="2977" spans="1:20" ht="60" x14ac:dyDescent="0.25">
      <c r="A2977">
        <v>4034</v>
      </c>
      <c r="B2977" s="3" t="s">
        <v>4030</v>
      </c>
      <c r="C2977" s="3" t="s">
        <v>8139</v>
      </c>
      <c r="D2977" s="6">
        <v>13500</v>
      </c>
      <c r="E2977" s="6">
        <v>200</v>
      </c>
      <c r="F2977" t="s">
        <v>8221</v>
      </c>
      <c r="G2977" t="s">
        <v>8224</v>
      </c>
      <c r="H2977" t="s">
        <v>8246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8271</v>
      </c>
      <c r="O2977" s="9">
        <f>+E2977/D2977*100</f>
        <v>1.4814814814814816</v>
      </c>
      <c r="P2977" s="11">
        <f>AVERAGE(E2977/L2977)</f>
        <v>100</v>
      </c>
      <c r="Q2977" t="str">
        <f>LEFT(N2977,SEARCH("/",N2977,1)-1)</f>
        <v>theater</v>
      </c>
      <c r="R2977" t="str">
        <f>RIGHT(N2977,LEN(N2977)-SEARCH("/",N2977,1))</f>
        <v>plays</v>
      </c>
      <c r="S2977" s="14">
        <f>INT((((J2977/60)/60)/24)+DATE(1970,1,1))</f>
        <v>42067</v>
      </c>
      <c r="T2977" s="14">
        <f>INT((((I2977/60)/60)/24)+DATE(1970,1,1))</f>
        <v>42097</v>
      </c>
    </row>
    <row r="2978" spans="1:20" ht="60" x14ac:dyDescent="0.25">
      <c r="A2978">
        <v>3067</v>
      </c>
      <c r="B2978" s="3" t="s">
        <v>3067</v>
      </c>
      <c r="C2978" s="3" t="s">
        <v>7177</v>
      </c>
      <c r="D2978" s="6">
        <v>8000</v>
      </c>
      <c r="E2978" s="6">
        <v>200</v>
      </c>
      <c r="F2978" t="s">
        <v>8221</v>
      </c>
      <c r="G2978" t="s">
        <v>8228</v>
      </c>
      <c r="H2978" t="s">
        <v>8250</v>
      </c>
      <c r="I2978">
        <v>1441837879</v>
      </c>
      <c r="J2978">
        <v>1439245879</v>
      </c>
      <c r="K2978" t="b">
        <v>0</v>
      </c>
      <c r="L2978">
        <v>1</v>
      </c>
      <c r="M2978" t="b">
        <v>0</v>
      </c>
      <c r="N2978" t="s">
        <v>8303</v>
      </c>
      <c r="O2978" s="9">
        <f>+E2978/D2978*100</f>
        <v>2.5</v>
      </c>
      <c r="P2978" s="11">
        <f>AVERAGE(E2978/L2978)</f>
        <v>200</v>
      </c>
      <c r="Q2978" t="str">
        <f>LEFT(N2978,SEARCH("/",N2978,1)-1)</f>
        <v>theater</v>
      </c>
      <c r="R2978" t="str">
        <f>RIGHT(N2978,LEN(N2978)-SEARCH("/",N2978,1))</f>
        <v>spaces</v>
      </c>
      <c r="S2978" s="14">
        <f>INT((((J2978/60)/60)/24)+DATE(1970,1,1))</f>
        <v>42226</v>
      </c>
      <c r="T2978" s="14">
        <f>INT((((I2978/60)/60)/24)+DATE(1970,1,1))</f>
        <v>42256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9">
        <f>+E2979/D2979*100</f>
        <v>0.79600000000000004</v>
      </c>
      <c r="P2979" s="11">
        <f>AVERAGE(E2979/L2979)</f>
        <v>199</v>
      </c>
      <c r="Q2979" t="str">
        <f>LEFT(N2979,SEARCH("/",N2979,1)-1)</f>
        <v>technology</v>
      </c>
      <c r="R2979" t="str">
        <f>RIGHT(N2979,LEN(N2979)-SEARCH("/",N2979,1))</f>
        <v>wearables</v>
      </c>
      <c r="S2979" s="14">
        <f>INT((((J2979/60)/60)/24)+DATE(1970,1,1))</f>
        <v>42496</v>
      </c>
      <c r="T2979" s="14">
        <f>INT((((I2979/60)/60)/24)+DATE(1970,1,1))</f>
        <v>42526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t="s">
        <v>8221</v>
      </c>
      <c r="G2980" t="s">
        <v>8224</v>
      </c>
      <c r="H2980" t="s">
        <v>8246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8278</v>
      </c>
      <c r="O2980" s="9">
        <f>+E2980/D2980*100</f>
        <v>3.0153846153846153</v>
      </c>
      <c r="P2980" s="11">
        <f>AVERAGE(E2980/L2980)</f>
        <v>32.666666666666664</v>
      </c>
      <c r="Q2980" t="str">
        <f>LEFT(N2980,SEARCH("/",N2980,1)-1)</f>
        <v>music</v>
      </c>
      <c r="R2980" t="str">
        <f>RIGHT(N2980,LEN(N2980)-SEARCH("/",N2980,1))</f>
        <v>jazz</v>
      </c>
      <c r="S2980" s="14">
        <f>INT((((J2980/60)/60)/24)+DATE(1970,1,1))</f>
        <v>40507</v>
      </c>
      <c r="T2980" s="14">
        <f>INT((((I2980/60)/60)/24)+DATE(1970,1,1))</f>
        <v>40567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t="s">
        <v>8221</v>
      </c>
      <c r="G2981" t="s">
        <v>8225</v>
      </c>
      <c r="H2981" t="s">
        <v>8247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8278</v>
      </c>
      <c r="O2981" s="9">
        <f>+E2981/D2981*100</f>
        <v>5.0256410256410255</v>
      </c>
      <c r="P2981" s="11">
        <f>AVERAGE(E2981/L2981)</f>
        <v>19.600000000000001</v>
      </c>
      <c r="Q2981" t="str">
        <f>LEFT(N2981,SEARCH("/",N2981,1)-1)</f>
        <v>music</v>
      </c>
      <c r="R2981" t="str">
        <f>RIGHT(N2981,LEN(N2981)-SEARCH("/",N2981,1))</f>
        <v>jazz</v>
      </c>
      <c r="S2981" s="14">
        <f>INT((((J2981/60)/60)/24)+DATE(1970,1,1))</f>
        <v>41944</v>
      </c>
      <c r="T2981" s="14">
        <f>INT((((I2981/60)/60)/24)+DATE(1970,1,1))</f>
        <v>41974</v>
      </c>
    </row>
    <row r="2982" spans="1:20" ht="60" x14ac:dyDescent="0.25">
      <c r="A2982">
        <v>3429</v>
      </c>
      <c r="B2982" s="3" t="s">
        <v>3428</v>
      </c>
      <c r="C2982" s="3" t="s">
        <v>7539</v>
      </c>
      <c r="D2982" s="6">
        <v>150</v>
      </c>
      <c r="E2982" s="6">
        <v>195</v>
      </c>
      <c r="F2982" t="s">
        <v>8219</v>
      </c>
      <c r="G2982" t="s">
        <v>8225</v>
      </c>
      <c r="H2982" t="s">
        <v>8247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8271</v>
      </c>
      <c r="O2982" s="9">
        <f>+E2982/D2982*100</f>
        <v>130</v>
      </c>
      <c r="P2982" s="11">
        <f>AVERAGE(E2982/L2982)</f>
        <v>16.25</v>
      </c>
      <c r="Q2982" t="str">
        <f>LEFT(N2982,SEARCH("/",N2982,1)-1)</f>
        <v>theater</v>
      </c>
      <c r="R2982" t="str">
        <f>RIGHT(N2982,LEN(N2982)-SEARCH("/",N2982,1))</f>
        <v>plays</v>
      </c>
      <c r="S2982" s="14">
        <f>INT((((J2982/60)/60)/24)+DATE(1970,1,1))</f>
        <v>42662</v>
      </c>
      <c r="T2982" s="14">
        <f>INT((((I2982/60)/60)/24)+DATE(1970,1,1))</f>
        <v>42676</v>
      </c>
    </row>
    <row r="2983" spans="1:20" ht="60" x14ac:dyDescent="0.25">
      <c r="A2983">
        <v>895</v>
      </c>
      <c r="B2983" s="3" t="s">
        <v>896</v>
      </c>
      <c r="C2983" s="3" t="s">
        <v>5005</v>
      </c>
      <c r="D2983" s="6">
        <v>8000</v>
      </c>
      <c r="E2983" s="6">
        <v>195</v>
      </c>
      <c r="F2983" t="s">
        <v>8221</v>
      </c>
      <c r="G2983" t="s">
        <v>8224</v>
      </c>
      <c r="H2983" t="s">
        <v>8246</v>
      </c>
      <c r="I2983">
        <v>1287975829</v>
      </c>
      <c r="J2983">
        <v>1284087829</v>
      </c>
      <c r="K2983" t="b">
        <v>0</v>
      </c>
      <c r="L2983">
        <v>7</v>
      </c>
      <c r="M2983" t="b">
        <v>0</v>
      </c>
      <c r="N2983" t="s">
        <v>8279</v>
      </c>
      <c r="O2983" s="9">
        <f>+E2983/D2983*100</f>
        <v>2.4375</v>
      </c>
      <c r="P2983" s="11">
        <f>AVERAGE(E2983/L2983)</f>
        <v>27.857142857142858</v>
      </c>
      <c r="Q2983" t="str">
        <f>LEFT(N2983,SEARCH("/",N2983,1)-1)</f>
        <v>music</v>
      </c>
      <c r="R2983" t="str">
        <f>RIGHT(N2983,LEN(N2983)-SEARCH("/",N2983,1))</f>
        <v>indie rock</v>
      </c>
      <c r="S2983" s="14">
        <f>INT((((J2983/60)/60)/24)+DATE(1970,1,1))</f>
        <v>40431</v>
      </c>
      <c r="T2983" s="14">
        <f>INT((((I2983/60)/60)/24)+DATE(1970,1,1))</f>
        <v>40476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9">
        <f>+E2984/D2984*100</f>
        <v>3.25</v>
      </c>
      <c r="P2984" s="11">
        <f>AVERAGE(E2984/L2984)</f>
        <v>39</v>
      </c>
      <c r="Q2984" t="str">
        <f>LEFT(N2984,SEARCH("/",N2984,1)-1)</f>
        <v>theater</v>
      </c>
      <c r="R2984" t="str">
        <f>RIGHT(N2984,LEN(N2984)-SEARCH("/",N2984,1))</f>
        <v>plays</v>
      </c>
      <c r="S2984" s="14">
        <f>INT((((J2984/60)/60)/24)+DATE(1970,1,1))</f>
        <v>42031</v>
      </c>
      <c r="T2984" s="14">
        <f>INT((((I2984/60)/60)/24)+DATE(1970,1,1))</f>
        <v>42063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9">
        <f>+E2985/D2985*100</f>
        <v>1.2933333333333332</v>
      </c>
      <c r="P2985" s="11">
        <f>AVERAGE(E2985/L2985)</f>
        <v>19.399999999999999</v>
      </c>
      <c r="Q2985" t="str">
        <f>LEFT(N2985,SEARCH("/",N2985,1)-1)</f>
        <v>technology</v>
      </c>
      <c r="R2985" t="str">
        <f>RIGHT(N2985,LEN(N2985)-SEARCH("/",N2985,1))</f>
        <v>wearables</v>
      </c>
      <c r="S2985" s="14">
        <f>INT((((J2985/60)/60)/24)+DATE(1970,1,1))</f>
        <v>42409</v>
      </c>
      <c r="T2985" s="14">
        <f>INT((((I2985/60)/60)/24)+DATE(1970,1,1))</f>
        <v>42423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8220</v>
      </c>
      <c r="G2986" t="s">
        <v>8224</v>
      </c>
      <c r="H2986" t="s">
        <v>8246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8267</v>
      </c>
      <c r="O2986" s="9">
        <f>+E2986/D2986*100</f>
        <v>2.375</v>
      </c>
      <c r="P2986" s="11">
        <f>AVERAGE(E2986/L2986)</f>
        <v>47.5</v>
      </c>
      <c r="Q2986" t="str">
        <f>LEFT(N2986,SEARCH("/",N2986,1)-1)</f>
        <v>film &amp; video</v>
      </c>
      <c r="R2986" t="str">
        <f>RIGHT(N2986,LEN(N2986)-SEARCH("/",N2986,1))</f>
        <v>science fiction</v>
      </c>
      <c r="S2986" s="14">
        <f>INT((((J2986/60)/60)/24)+DATE(1970,1,1))</f>
        <v>42067</v>
      </c>
      <c r="T2986" s="14">
        <f>INT((((I2986/60)/60)/24)+DATE(1970,1,1))</f>
        <v>42097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t="s">
        <v>8220</v>
      </c>
      <c r="G2987" t="s">
        <v>8224</v>
      </c>
      <c r="H2987" t="s">
        <v>8246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8281</v>
      </c>
      <c r="O2987" s="9">
        <f>+E2987/D2987*100</f>
        <v>95.477386934673376</v>
      </c>
      <c r="P2987" s="11">
        <f>AVERAGE(E2987/L2987)</f>
        <v>47.5</v>
      </c>
      <c r="Q2987" t="str">
        <f>LEFT(N2987,SEARCH("/",N2987,1)-1)</f>
        <v>journalism</v>
      </c>
      <c r="R2987" t="str">
        <f>RIGHT(N2987,LEN(N2987)-SEARCH("/",N2987,1))</f>
        <v>audio</v>
      </c>
      <c r="S2987" s="14">
        <f>INT((((J2987/60)/60)/24)+DATE(1970,1,1))</f>
        <v>42556</v>
      </c>
      <c r="T2987" s="14">
        <f>INT((((I2987/60)/60)/24)+DATE(1970,1,1))</f>
        <v>42563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9">
        <f>+E2988/D2988*100</f>
        <v>2.7</v>
      </c>
      <c r="P2988" s="11">
        <f>AVERAGE(E2988/L2988)</f>
        <v>23.625</v>
      </c>
      <c r="Q2988" t="str">
        <f>LEFT(N2988,SEARCH("/",N2988,1)-1)</f>
        <v>theater</v>
      </c>
      <c r="R2988" t="str">
        <f>RIGHT(N2988,LEN(N2988)-SEARCH("/",N2988,1))</f>
        <v>plays</v>
      </c>
      <c r="S2988" s="14">
        <f>INT((((J2988/60)/60)/24)+DATE(1970,1,1))</f>
        <v>41885</v>
      </c>
      <c r="T2988" s="14">
        <f>INT((((I2988/60)/60)/24)+DATE(1970,1,1))</f>
        <v>41916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9">
        <f>+E2989/D2989*100</f>
        <v>0.752</v>
      </c>
      <c r="P2989" s="11">
        <f>AVERAGE(E2989/L2989)</f>
        <v>23.5</v>
      </c>
      <c r="Q2989" t="str">
        <f>LEFT(N2989,SEARCH("/",N2989,1)-1)</f>
        <v>food</v>
      </c>
      <c r="R2989" t="str">
        <f>RIGHT(N2989,LEN(N2989)-SEARCH("/",N2989,1))</f>
        <v>food trucks</v>
      </c>
      <c r="S2989" s="14">
        <f>INT((((J2989/60)/60)/24)+DATE(1970,1,1))</f>
        <v>41835</v>
      </c>
      <c r="T2989" s="14">
        <f>INT((((I2989/60)/60)/24)+DATE(1970,1,1))</f>
        <v>41865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9">
        <f>+E2990/D2990*100</f>
        <v>3.74</v>
      </c>
      <c r="P2990" s="11">
        <f>AVERAGE(E2990/L2990)</f>
        <v>12.466666666666667</v>
      </c>
      <c r="Q2990" t="str">
        <f>LEFT(N2990,SEARCH("/",N2990,1)-1)</f>
        <v>photography</v>
      </c>
      <c r="R2990" t="str">
        <f>RIGHT(N2990,LEN(N2990)-SEARCH("/",N2990,1))</f>
        <v>photobooks</v>
      </c>
      <c r="S2990" s="14">
        <f>INT((((J2990/60)/60)/24)+DATE(1970,1,1))</f>
        <v>41849</v>
      </c>
      <c r="T2990" s="14">
        <f>INT((((I2990/60)/60)/24)+DATE(1970,1,1))</f>
        <v>41909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9">
        <f>+E2991/D2991*100</f>
        <v>0.41333333333333333</v>
      </c>
      <c r="P2991" s="11">
        <f>AVERAGE(E2991/L2991)</f>
        <v>23.25</v>
      </c>
      <c r="Q2991" t="str">
        <f>LEFT(N2991,SEARCH("/",N2991,1)-1)</f>
        <v>games</v>
      </c>
      <c r="R2991" t="str">
        <f>RIGHT(N2991,LEN(N2991)-SEARCH("/",N2991,1))</f>
        <v>mobile games</v>
      </c>
      <c r="S2991" s="14">
        <f>INT((((J2991/60)/60)/24)+DATE(1970,1,1))</f>
        <v>42325</v>
      </c>
      <c r="T2991" s="14">
        <f>INT((((I2991/60)/60)/24)+DATE(1970,1,1))</f>
        <v>42355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8221</v>
      </c>
      <c r="G2992" t="s">
        <v>8224</v>
      </c>
      <c r="H2992" t="s">
        <v>8246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8271</v>
      </c>
      <c r="O2992" s="9">
        <f>+E2992/D2992*100</f>
        <v>0.41111111111111115</v>
      </c>
      <c r="P2992" s="11">
        <f>AVERAGE(E2992/L2992)</f>
        <v>46.25</v>
      </c>
      <c r="Q2992" t="str">
        <f>LEFT(N2992,SEARCH("/",N2992,1)-1)</f>
        <v>theater</v>
      </c>
      <c r="R2992" t="str">
        <f>RIGHT(N2992,LEN(N2992)-SEARCH("/",N2992,1))</f>
        <v>plays</v>
      </c>
      <c r="S2992" s="14">
        <f>INT((((J2992/60)/60)/24)+DATE(1970,1,1))</f>
        <v>41948</v>
      </c>
      <c r="T2992" s="14">
        <f>INT((((I2992/60)/60)/24)+DATE(1970,1,1))</f>
        <v>41978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8221</v>
      </c>
      <c r="G2993" t="s">
        <v>8224</v>
      </c>
      <c r="H2993" t="s">
        <v>8246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8271</v>
      </c>
      <c r="O2993" s="9">
        <f>+E2993/D2993*100</f>
        <v>3.0833333333333335</v>
      </c>
      <c r="P2993" s="11">
        <f>AVERAGE(E2993/L2993)</f>
        <v>61.666666666666664</v>
      </c>
      <c r="Q2993" t="str">
        <f>LEFT(N2993,SEARCH("/",N2993,1)-1)</f>
        <v>theater</v>
      </c>
      <c r="R2993" t="str">
        <f>RIGHT(N2993,LEN(N2993)-SEARCH("/",N2993,1))</f>
        <v>plays</v>
      </c>
      <c r="S2993" s="14">
        <f>INT((((J2993/60)/60)/24)+DATE(1970,1,1))</f>
        <v>42224</v>
      </c>
      <c r="T2993" s="14">
        <f>INT((((I2993/60)/60)/24)+DATE(1970,1,1))</f>
        <v>42254</v>
      </c>
    </row>
    <row r="2994" spans="1:20" ht="30" x14ac:dyDescent="0.25">
      <c r="A2994">
        <v>2167</v>
      </c>
      <c r="B2994" s="3" t="s">
        <v>2168</v>
      </c>
      <c r="C2994" s="3" t="s">
        <v>6277</v>
      </c>
      <c r="D2994" s="6">
        <v>150</v>
      </c>
      <c r="E2994" s="6">
        <v>180</v>
      </c>
      <c r="F2994" t="s">
        <v>8219</v>
      </c>
      <c r="G2994" t="s">
        <v>8224</v>
      </c>
      <c r="H2994" t="s">
        <v>8246</v>
      </c>
      <c r="I2994">
        <v>1347672937</v>
      </c>
      <c r="J2994">
        <v>1346463337</v>
      </c>
      <c r="K2994" t="b">
        <v>0</v>
      </c>
      <c r="L2994">
        <v>8</v>
      </c>
      <c r="M2994" t="b">
        <v>1</v>
      </c>
      <c r="N2994" t="s">
        <v>8276</v>
      </c>
      <c r="O2994" s="9">
        <f>+E2994/D2994*100</f>
        <v>120</v>
      </c>
      <c r="P2994" s="11">
        <f>AVERAGE(E2994/L2994)</f>
        <v>22.5</v>
      </c>
      <c r="Q2994" t="str">
        <f>LEFT(N2994,SEARCH("/",N2994,1)-1)</f>
        <v>music</v>
      </c>
      <c r="R2994" t="str">
        <f>RIGHT(N2994,LEN(N2994)-SEARCH("/",N2994,1))</f>
        <v>rock</v>
      </c>
      <c r="S2994" s="14">
        <f>INT((((J2994/60)/60)/24)+DATE(1970,1,1))</f>
        <v>41153</v>
      </c>
      <c r="T2994" s="14">
        <f>INT((((I2994/60)/60)/24)+DATE(1970,1,1))</f>
        <v>41167</v>
      </c>
    </row>
    <row r="2995" spans="1:20" ht="60" x14ac:dyDescent="0.25">
      <c r="A2995">
        <v>3508</v>
      </c>
      <c r="B2995" s="3" t="s">
        <v>3507</v>
      </c>
      <c r="C2995" s="3" t="s">
        <v>7618</v>
      </c>
      <c r="D2995" s="6">
        <v>100</v>
      </c>
      <c r="E2995" s="6">
        <v>180</v>
      </c>
      <c r="F2995" t="s">
        <v>8219</v>
      </c>
      <c r="G2995" t="s">
        <v>8225</v>
      </c>
      <c r="H2995" t="s">
        <v>8247</v>
      </c>
      <c r="I2995">
        <v>1462914000</v>
      </c>
      <c r="J2995">
        <v>1460914253</v>
      </c>
      <c r="K2995" t="b">
        <v>0</v>
      </c>
      <c r="L2995">
        <v>15</v>
      </c>
      <c r="M2995" t="b">
        <v>1</v>
      </c>
      <c r="N2995" t="s">
        <v>8271</v>
      </c>
      <c r="O2995" s="9">
        <f>+E2995/D2995*100</f>
        <v>180</v>
      </c>
      <c r="P2995" s="11">
        <f>AVERAGE(E2995/L2995)</f>
        <v>12</v>
      </c>
      <c r="Q2995" t="str">
        <f>LEFT(N2995,SEARCH("/",N2995,1)-1)</f>
        <v>theater</v>
      </c>
      <c r="R2995" t="str">
        <f>RIGHT(N2995,LEN(N2995)-SEARCH("/",N2995,1))</f>
        <v>plays</v>
      </c>
      <c r="S2995" s="14">
        <f>INT((((J2995/60)/60)/24)+DATE(1970,1,1))</f>
        <v>42477</v>
      </c>
      <c r="T2995" s="14">
        <f>INT((((I2995/60)/60)/24)+DATE(1970,1,1))</f>
        <v>42500</v>
      </c>
    </row>
    <row r="2996" spans="1:20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6">
        <v>180</v>
      </c>
      <c r="F2996" t="s">
        <v>8221</v>
      </c>
      <c r="G2996" t="s">
        <v>8224</v>
      </c>
      <c r="H2996" t="s">
        <v>8246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8268</v>
      </c>
      <c r="O2996" s="9">
        <f>+E2996/D2996*100</f>
        <v>40</v>
      </c>
      <c r="P2996" s="11">
        <f>AVERAGE(E2996/L2996)</f>
        <v>25.714285714285715</v>
      </c>
      <c r="Q2996" t="str">
        <f>LEFT(N2996,SEARCH("/",N2996,1)-1)</f>
        <v>film &amp; video</v>
      </c>
      <c r="R2996" t="str">
        <f>RIGHT(N2996,LEN(N2996)-SEARCH("/",N2996,1))</f>
        <v>drama</v>
      </c>
      <c r="S2996" s="14">
        <f>INT((((J2996/60)/60)/24)+DATE(1970,1,1))</f>
        <v>42070</v>
      </c>
      <c r="T2996" s="14">
        <f>INT((((I2996/60)/60)/24)+DATE(1970,1,1))</f>
        <v>42087</v>
      </c>
    </row>
    <row r="2997" spans="1:20" ht="45" x14ac:dyDescent="0.25">
      <c r="A2997">
        <v>1439</v>
      </c>
      <c r="B2997" s="3" t="s">
        <v>1440</v>
      </c>
      <c r="C2997" s="3" t="s">
        <v>5549</v>
      </c>
      <c r="D2997" s="6">
        <v>2725</v>
      </c>
      <c r="E2997" s="6">
        <v>180</v>
      </c>
      <c r="F2997" t="s">
        <v>8221</v>
      </c>
      <c r="G2997" t="s">
        <v>8229</v>
      </c>
      <c r="H2997" t="s">
        <v>8251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8287</v>
      </c>
      <c r="O2997" s="9">
        <f>+E2997/D2997*100</f>
        <v>6.6055045871559637</v>
      </c>
      <c r="P2997" s="11">
        <f>AVERAGE(E2997/L2997)</f>
        <v>30</v>
      </c>
      <c r="Q2997" t="str">
        <f>LEFT(N2997,SEARCH("/",N2997,1)-1)</f>
        <v>publishing</v>
      </c>
      <c r="R2997" t="str">
        <f>RIGHT(N2997,LEN(N2997)-SEARCH("/",N2997,1))</f>
        <v>translations</v>
      </c>
      <c r="S2997" s="14">
        <f>INT((((J2997/60)/60)/24)+DATE(1970,1,1))</f>
        <v>42040</v>
      </c>
      <c r="T2997" s="14">
        <f>INT((((I2997/60)/60)/24)+DATE(1970,1,1))</f>
        <v>42070</v>
      </c>
    </row>
    <row r="2998" spans="1:20" ht="60" x14ac:dyDescent="0.25">
      <c r="A2998">
        <v>2372</v>
      </c>
      <c r="B2998" s="3" t="s">
        <v>2373</v>
      </c>
      <c r="C2998" s="3" t="s">
        <v>6482</v>
      </c>
      <c r="D2998" s="6">
        <v>5500</v>
      </c>
      <c r="E2998" s="6">
        <v>180</v>
      </c>
      <c r="F2998" t="s">
        <v>8220</v>
      </c>
      <c r="G2998" t="s">
        <v>8226</v>
      </c>
      <c r="H2998" t="s">
        <v>8248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8272</v>
      </c>
      <c r="O2998" s="9">
        <f>+E2998/D2998*100</f>
        <v>3.2727272727272729</v>
      </c>
      <c r="P2998" s="11">
        <f>AVERAGE(E2998/L2998)</f>
        <v>30</v>
      </c>
      <c r="Q2998" t="str">
        <f>LEFT(N2998,SEARCH("/",N2998,1)-1)</f>
        <v>technology</v>
      </c>
      <c r="R2998" t="str">
        <f>RIGHT(N2998,LEN(N2998)-SEARCH("/",N2998,1))</f>
        <v>web</v>
      </c>
      <c r="S2998" s="14">
        <f>INT((((J2998/60)/60)/24)+DATE(1970,1,1))</f>
        <v>42088</v>
      </c>
      <c r="T2998" s="14">
        <f>INT((((I2998/60)/60)/24)+DATE(1970,1,1))</f>
        <v>42118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9">
        <f>+E2999/D2999*100</f>
        <v>3.5704000000000007E-2</v>
      </c>
      <c r="P2999" s="11">
        <f>AVERAGE(E2999/L2999)</f>
        <v>17.852</v>
      </c>
      <c r="Q2999" t="str">
        <f>LEFT(N2999,SEARCH("/",N2999,1)-1)</f>
        <v>games</v>
      </c>
      <c r="R2999" t="str">
        <f>RIGHT(N2999,LEN(N2999)-SEARCH("/",N2999,1))</f>
        <v>video games</v>
      </c>
      <c r="S2999" s="14">
        <f>INT((((J2999/60)/60)/24)+DATE(1970,1,1))</f>
        <v>41009</v>
      </c>
      <c r="T2999" s="14">
        <f>INT((((I2999/60)/60)/24)+DATE(1970,1,1))</f>
        <v>41069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9">
        <f>+E3000/D3000*100</f>
        <v>17.8</v>
      </c>
      <c r="P3000" s="11">
        <f>AVERAGE(E3000/L3000)</f>
        <v>59.333333333333336</v>
      </c>
      <c r="Q3000" t="str">
        <f>LEFT(N3000,SEARCH("/",N3000,1)-1)</f>
        <v>music</v>
      </c>
      <c r="R3000" t="str">
        <f>RIGHT(N3000,LEN(N3000)-SEARCH("/",N3000,1))</f>
        <v>world music</v>
      </c>
      <c r="S3000" s="14">
        <f>INT((((J3000/60)/60)/24)+DATE(1970,1,1))</f>
        <v>40731</v>
      </c>
      <c r="T3000" s="14">
        <f>INT((((I3000/60)/60)/24)+DATE(1970,1,1))</f>
        <v>40761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s="9">
        <f>+E3001/D3001*100</f>
        <v>3.54</v>
      </c>
      <c r="P3001" s="11">
        <f>AVERAGE(E3001/L3001)</f>
        <v>59</v>
      </c>
      <c r="Q3001" t="str">
        <f>LEFT(N3001,SEARCH("/",N3001,1)-1)</f>
        <v>publishing</v>
      </c>
      <c r="R3001" t="str">
        <f>RIGHT(N3001,LEN(N3001)-SEARCH("/",N3001,1))</f>
        <v>fiction</v>
      </c>
      <c r="S3001" s="14">
        <f>INT((((J3001/60)/60)/24)+DATE(1970,1,1))</f>
        <v>42115</v>
      </c>
      <c r="T3001" s="14">
        <f>INT((((I3001/60)/60)/24)+DATE(1970,1,1))</f>
        <v>42145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8271</v>
      </c>
      <c r="O3002" s="9">
        <f>+E3002/D3002*100</f>
        <v>0.88500000000000001</v>
      </c>
      <c r="P3002" s="11">
        <f>AVERAGE(E3002/L3002)</f>
        <v>35.4</v>
      </c>
      <c r="Q3002" t="str">
        <f>LEFT(N3002,SEARCH("/",N3002,1)-1)</f>
        <v>theater</v>
      </c>
      <c r="R3002" t="str">
        <f>RIGHT(N3002,LEN(N3002)-SEARCH("/",N3002,1))</f>
        <v>plays</v>
      </c>
      <c r="S3002" s="14">
        <f>INT((((J3002/60)/60)/24)+DATE(1970,1,1))</f>
        <v>42540</v>
      </c>
      <c r="T3002" s="14">
        <f>INT((((I3002/60)/60)/24)+DATE(1970,1,1))</f>
        <v>42570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9">
        <f>+E3003/D3003*100</f>
        <v>1.4583333333333333</v>
      </c>
      <c r="P3003" s="11">
        <f>AVERAGE(E3003/L3003)</f>
        <v>35</v>
      </c>
      <c r="Q3003" t="str">
        <f>LEFT(N3003,SEARCH("/",N3003,1)-1)</f>
        <v>technology</v>
      </c>
      <c r="R3003" t="str">
        <f>RIGHT(N3003,LEN(N3003)-SEARCH("/",N3003,1))</f>
        <v>web</v>
      </c>
      <c r="S3003" s="14">
        <f>INT((((J3003/60)/60)/24)+DATE(1970,1,1))</f>
        <v>41968</v>
      </c>
      <c r="T3003" s="14">
        <f>INT((((I3003/60)/60)/24)+DATE(1970,1,1))</f>
        <v>41998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9">
        <f>+E3004/D3004*100</f>
        <v>6.9999999999999993E-2</v>
      </c>
      <c r="P3004" s="11">
        <f>AVERAGE(E3004/L3004)</f>
        <v>87.5</v>
      </c>
      <c r="Q3004" t="str">
        <f>LEFT(N3004,SEARCH("/",N3004,1)-1)</f>
        <v>theater</v>
      </c>
      <c r="R3004" t="str">
        <f>RIGHT(N3004,LEN(N3004)-SEARCH("/",N3004,1))</f>
        <v>spaces</v>
      </c>
      <c r="S3004" s="14">
        <f>INT((((J3004/60)/60)/24)+DATE(1970,1,1))</f>
        <v>42263</v>
      </c>
      <c r="T3004" s="14">
        <f>INT((((I3004/60)/60)/24)+DATE(1970,1,1))</f>
        <v>42293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9">
        <f>+E3005/D3005*100</f>
        <v>11.533333333333333</v>
      </c>
      <c r="P3005" s="11">
        <f>AVERAGE(E3005/L3005)</f>
        <v>24.714285714285715</v>
      </c>
      <c r="Q3005" t="str">
        <f>LEFT(N3005,SEARCH("/",N3005,1)-1)</f>
        <v>theater</v>
      </c>
      <c r="R3005" t="str">
        <f>RIGHT(N3005,LEN(N3005)-SEARCH("/",N3005,1))</f>
        <v>plays</v>
      </c>
      <c r="S3005" s="14">
        <f>INT((((J3005/60)/60)/24)+DATE(1970,1,1))</f>
        <v>42124</v>
      </c>
      <c r="T3005" s="14">
        <f>INT((((I3005/60)/60)/24)+DATE(1970,1,1))</f>
        <v>42166</v>
      </c>
    </row>
    <row r="3006" spans="1:20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6">
        <v>170</v>
      </c>
      <c r="F3006" t="s">
        <v>8221</v>
      </c>
      <c r="G3006" t="s">
        <v>8225</v>
      </c>
      <c r="H3006" t="s">
        <v>8247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8278</v>
      </c>
      <c r="O3006" s="9">
        <f>+E3006/D3006*100</f>
        <v>0.33999999999999997</v>
      </c>
      <c r="P3006" s="11">
        <f>AVERAGE(E3006/L3006)</f>
        <v>42.5</v>
      </c>
      <c r="Q3006" t="str">
        <f>LEFT(N3006,SEARCH("/",N3006,1)-1)</f>
        <v>music</v>
      </c>
      <c r="R3006" t="str">
        <f>RIGHT(N3006,LEN(N3006)-SEARCH("/",N3006,1))</f>
        <v>jazz</v>
      </c>
      <c r="S3006" s="14">
        <f>INT((((J3006/60)/60)/24)+DATE(1970,1,1))</f>
        <v>41559</v>
      </c>
      <c r="T3006" s="14">
        <f>INT((((I3006/60)/60)/24)+DATE(1970,1,1))</f>
        <v>41589</v>
      </c>
    </row>
    <row r="3007" spans="1:20" ht="45" x14ac:dyDescent="0.25">
      <c r="A3007">
        <v>1549</v>
      </c>
      <c r="B3007" s="3" t="s">
        <v>1550</v>
      </c>
      <c r="C3007" s="3" t="s">
        <v>5659</v>
      </c>
      <c r="D3007" s="6">
        <v>500</v>
      </c>
      <c r="E3007" s="6">
        <v>170</v>
      </c>
      <c r="F3007" t="s">
        <v>8221</v>
      </c>
      <c r="G3007" t="s">
        <v>8224</v>
      </c>
      <c r="H3007" t="s">
        <v>8246</v>
      </c>
      <c r="I3007">
        <v>1446524159</v>
      </c>
      <c r="J3007">
        <v>1443928559</v>
      </c>
      <c r="K3007" t="b">
        <v>0</v>
      </c>
      <c r="L3007">
        <v>6</v>
      </c>
      <c r="M3007" t="b">
        <v>0</v>
      </c>
      <c r="N3007" t="s">
        <v>8289</v>
      </c>
      <c r="O3007" s="9">
        <f>+E3007/D3007*100</f>
        <v>34</v>
      </c>
      <c r="P3007" s="11">
        <f>AVERAGE(E3007/L3007)</f>
        <v>28.333333333333332</v>
      </c>
      <c r="Q3007" t="str">
        <f>LEFT(N3007,SEARCH("/",N3007,1)-1)</f>
        <v>photography</v>
      </c>
      <c r="R3007" t="str">
        <f>RIGHT(N3007,LEN(N3007)-SEARCH("/",N3007,1))</f>
        <v>nature</v>
      </c>
      <c r="S3007" s="14">
        <f>INT((((J3007/60)/60)/24)+DATE(1970,1,1))</f>
        <v>42281</v>
      </c>
      <c r="T3007" s="14">
        <f>INT((((I3007/60)/60)/24)+DATE(1970,1,1))</f>
        <v>42311</v>
      </c>
    </row>
    <row r="3008" spans="1:20" ht="45" x14ac:dyDescent="0.25">
      <c r="A3008">
        <v>775</v>
      </c>
      <c r="B3008" s="3" t="s">
        <v>776</v>
      </c>
      <c r="C3008" s="3" t="s">
        <v>4885</v>
      </c>
      <c r="D3008" s="6">
        <v>10000</v>
      </c>
      <c r="E3008" s="6">
        <v>170</v>
      </c>
      <c r="F3008" t="s">
        <v>8221</v>
      </c>
      <c r="G3008" t="s">
        <v>8224</v>
      </c>
      <c r="H3008" t="s">
        <v>8246</v>
      </c>
      <c r="I3008">
        <v>1323998795</v>
      </c>
      <c r="J3008">
        <v>1321406795</v>
      </c>
      <c r="K3008" t="b">
        <v>0</v>
      </c>
      <c r="L3008">
        <v>5</v>
      </c>
      <c r="M3008" t="b">
        <v>0</v>
      </c>
      <c r="N3008" t="s">
        <v>8275</v>
      </c>
      <c r="O3008" s="9">
        <f>+E3008/D3008*100</f>
        <v>1.7000000000000002</v>
      </c>
      <c r="P3008" s="11">
        <f>AVERAGE(E3008/L3008)</f>
        <v>34</v>
      </c>
      <c r="Q3008" t="str">
        <f>LEFT(N3008,SEARCH("/",N3008,1)-1)</f>
        <v>publishing</v>
      </c>
      <c r="R3008" t="str">
        <f>RIGHT(N3008,LEN(N3008)-SEARCH("/",N3008,1))</f>
        <v>fiction</v>
      </c>
      <c r="S3008" s="14">
        <f>INT((((J3008/60)/60)/24)+DATE(1970,1,1))</f>
        <v>40863</v>
      </c>
      <c r="T3008" s="14">
        <f>INT((((I3008/60)/60)/24)+DATE(1970,1,1))</f>
        <v>40893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t="s">
        <v>8221</v>
      </c>
      <c r="G3009" t="s">
        <v>8224</v>
      </c>
      <c r="H3009" t="s">
        <v>8246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8271</v>
      </c>
      <c r="O3009" s="9">
        <f>+E3009/D3009*100</f>
        <v>10.625</v>
      </c>
      <c r="P3009" s="11">
        <f>AVERAGE(E3009/L3009)</f>
        <v>42.5</v>
      </c>
      <c r="Q3009" t="str">
        <f>LEFT(N3009,SEARCH("/",N3009,1)-1)</f>
        <v>theater</v>
      </c>
      <c r="R3009" t="str">
        <f>RIGHT(N3009,LEN(N3009)-SEARCH("/",N3009,1))</f>
        <v>plays</v>
      </c>
      <c r="S3009" s="14">
        <f>INT((((J3009/60)/60)/24)+DATE(1970,1,1))</f>
        <v>41793</v>
      </c>
      <c r="T3009" s="14">
        <f>INT((((I3009/60)/60)/24)+DATE(1970,1,1))</f>
        <v>41807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t="s">
        <v>8221</v>
      </c>
      <c r="G3010" t="s">
        <v>8225</v>
      </c>
      <c r="H3010" t="s">
        <v>8247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8271</v>
      </c>
      <c r="O3010" s="9">
        <f>+E3010/D3010*100</f>
        <v>20</v>
      </c>
      <c r="P3010" s="11">
        <f>AVERAGE(E3010/L3010)</f>
        <v>34</v>
      </c>
      <c r="Q3010" t="str">
        <f>LEFT(N3010,SEARCH("/",N3010,1)-1)</f>
        <v>theater</v>
      </c>
      <c r="R3010" t="str">
        <f>RIGHT(N3010,LEN(N3010)-SEARCH("/",N3010,1))</f>
        <v>plays</v>
      </c>
      <c r="S3010" s="14">
        <f>INT((((J3010/60)/60)/24)+DATE(1970,1,1))</f>
        <v>42132</v>
      </c>
      <c r="T3010" s="14">
        <f>INT((((I3010/60)/60)/24)+DATE(1970,1,1))</f>
        <v>42192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8282</v>
      </c>
      <c r="O3011" s="9">
        <f>+E3011/D3011*100</f>
        <v>41.25</v>
      </c>
      <c r="P3011" s="11">
        <f>AVERAGE(E3011/L3011)</f>
        <v>23.571428571428573</v>
      </c>
      <c r="Q3011" t="str">
        <f>LEFT(N3011,SEARCH("/",N3011,1)-1)</f>
        <v>games</v>
      </c>
      <c r="R3011" t="str">
        <f>RIGHT(N3011,LEN(N3011)-SEARCH("/",N3011,1))</f>
        <v>video games</v>
      </c>
      <c r="S3011" s="14">
        <f>INT((((J3011/60)/60)/24)+DATE(1970,1,1))</f>
        <v>40973</v>
      </c>
      <c r="T3011" s="14">
        <f>INT((((I3011/60)/60)/24)+DATE(1970,1,1))</f>
        <v>41003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8271</v>
      </c>
      <c r="O3012" s="9">
        <f>+E3012/D3012*100</f>
        <v>16.5</v>
      </c>
      <c r="P3012" s="11">
        <f>AVERAGE(E3012/L3012)</f>
        <v>27.5</v>
      </c>
      <c r="Q3012" t="str">
        <f>LEFT(N3012,SEARCH("/",N3012,1)-1)</f>
        <v>theater</v>
      </c>
      <c r="R3012" t="str">
        <f>RIGHT(N3012,LEN(N3012)-SEARCH("/",N3012,1))</f>
        <v>plays</v>
      </c>
      <c r="S3012" s="14">
        <f>INT((((J3012/60)/60)/24)+DATE(1970,1,1))</f>
        <v>42031</v>
      </c>
      <c r="T3012" s="14">
        <f>INT((((I3012/60)/60)/24)+DATE(1970,1,1))</f>
        <v>42064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9">
        <f>+E3013/D3013*100</f>
        <v>20.849420849420849</v>
      </c>
      <c r="P3013" s="11">
        <f>AVERAGE(E3013/L3013)</f>
        <v>23.142857142857142</v>
      </c>
      <c r="Q3013" t="str">
        <f>LEFT(N3013,SEARCH("/",N3013,1)-1)</f>
        <v>theater</v>
      </c>
      <c r="R3013" t="str">
        <f>RIGHT(N3013,LEN(N3013)-SEARCH("/",N3013,1))</f>
        <v>plays</v>
      </c>
      <c r="S3013" s="14">
        <f>INT((((J3013/60)/60)/24)+DATE(1970,1,1))</f>
        <v>42807</v>
      </c>
      <c r="T3013" s="14">
        <f>INT((((I3013/60)/60)/24)+DATE(1970,1,1))</f>
        <v>42829</v>
      </c>
    </row>
    <row r="3014" spans="1:20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6">
        <v>160</v>
      </c>
      <c r="F3014" t="s">
        <v>8221</v>
      </c>
      <c r="G3014" t="s">
        <v>8224</v>
      </c>
      <c r="H3014" t="s">
        <v>8246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8278</v>
      </c>
      <c r="O3014" s="9">
        <f>+E3014/D3014*100</f>
        <v>2.666666666666667</v>
      </c>
      <c r="P3014" s="11">
        <f>AVERAGE(E3014/L3014)</f>
        <v>32</v>
      </c>
      <c r="Q3014" t="str">
        <f>LEFT(N3014,SEARCH("/",N3014,1)-1)</f>
        <v>music</v>
      </c>
      <c r="R3014" t="str">
        <f>RIGHT(N3014,LEN(N3014)-SEARCH("/",N3014,1))</f>
        <v>jazz</v>
      </c>
      <c r="S3014" s="14">
        <f>INT((((J3014/60)/60)/24)+DATE(1970,1,1))</f>
        <v>41575</v>
      </c>
      <c r="T3014" s="14">
        <f>INT((((I3014/60)/60)/24)+DATE(1970,1,1))</f>
        <v>41605</v>
      </c>
    </row>
    <row r="3015" spans="1:20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6">
        <v>160</v>
      </c>
      <c r="F3015" t="s">
        <v>8221</v>
      </c>
      <c r="G3015" t="s">
        <v>8224</v>
      </c>
      <c r="H3015" t="s">
        <v>8246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8278</v>
      </c>
      <c r="O3015" s="9">
        <f>+E3015/D3015*100</f>
        <v>3.2</v>
      </c>
      <c r="P3015" s="11">
        <f>AVERAGE(E3015/L3015)</f>
        <v>40</v>
      </c>
      <c r="Q3015" t="str">
        <f>LEFT(N3015,SEARCH("/",N3015,1)-1)</f>
        <v>music</v>
      </c>
      <c r="R3015" t="str">
        <f>RIGHT(N3015,LEN(N3015)-SEARCH("/",N3015,1))</f>
        <v>jazz</v>
      </c>
      <c r="S3015" s="14">
        <f>INT((((J3015/60)/60)/24)+DATE(1970,1,1))</f>
        <v>41149</v>
      </c>
      <c r="T3015" s="14">
        <f>INT((((I3015/60)/60)/24)+DATE(1970,1,1))</f>
        <v>41175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9">
        <f>+E3016/D3016*100</f>
        <v>0.4</v>
      </c>
      <c r="P3016" s="11">
        <f>AVERAGE(E3016/L3016)</f>
        <v>39</v>
      </c>
      <c r="Q3016" t="str">
        <f>LEFT(N3016,SEARCH("/",N3016,1)-1)</f>
        <v>technology</v>
      </c>
      <c r="R3016" t="str">
        <f>RIGHT(N3016,LEN(N3016)-SEARCH("/",N3016,1))</f>
        <v>wearables</v>
      </c>
      <c r="S3016" s="14">
        <f>INT((((J3016/60)/60)/24)+DATE(1970,1,1))</f>
        <v>41990</v>
      </c>
      <c r="T3016" s="14">
        <f>INT((((I3016/60)/60)/24)+DATE(1970,1,1))</f>
        <v>42020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9">
        <f>+E3017/D3017*100</f>
        <v>155</v>
      </c>
      <c r="P3017" s="11">
        <f>AVERAGE(E3017/L3017)</f>
        <v>51.666666666666664</v>
      </c>
      <c r="Q3017" t="str">
        <f>LEFT(N3017,SEARCH("/",N3017,1)-1)</f>
        <v>photography</v>
      </c>
      <c r="R3017" t="str">
        <f>RIGHT(N3017,LEN(N3017)-SEARCH("/",N3017,1))</f>
        <v>photobooks</v>
      </c>
      <c r="S3017" s="14">
        <f>INT((((J3017/60)/60)/24)+DATE(1970,1,1))</f>
        <v>42209</v>
      </c>
      <c r="T3017" s="14">
        <f>INT((((I3017/60)/60)/24)+DATE(1970,1,1))</f>
        <v>42259</v>
      </c>
    </row>
    <row r="3018" spans="1:20" ht="60" x14ac:dyDescent="0.25">
      <c r="A3018">
        <v>2169</v>
      </c>
      <c r="B3018" s="3" t="s">
        <v>2170</v>
      </c>
      <c r="C3018" s="3" t="s">
        <v>6279</v>
      </c>
      <c r="D3018" s="6">
        <v>153</v>
      </c>
      <c r="E3018" s="6">
        <v>153</v>
      </c>
      <c r="F3018" t="s">
        <v>8219</v>
      </c>
      <c r="G3018" t="s">
        <v>8224</v>
      </c>
      <c r="H3018" t="s">
        <v>8246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8276</v>
      </c>
      <c r="O3018" s="9">
        <f>+E3018/D3018*100</f>
        <v>100</v>
      </c>
      <c r="P3018" s="11">
        <f>AVERAGE(E3018/L3018)</f>
        <v>21.857142857142858</v>
      </c>
      <c r="Q3018" t="str">
        <f>LEFT(N3018,SEARCH("/",N3018,1)-1)</f>
        <v>music</v>
      </c>
      <c r="R3018" t="str">
        <f>RIGHT(N3018,LEN(N3018)-SEARCH("/",N3018,1))</f>
        <v>rock</v>
      </c>
      <c r="S3018" s="14">
        <f>INT((((J3018/60)/60)/24)+DATE(1970,1,1))</f>
        <v>42793</v>
      </c>
      <c r="T3018" s="14">
        <f>INT((((I3018/60)/60)/24)+DATE(1970,1,1))</f>
        <v>42796</v>
      </c>
    </row>
    <row r="3019" spans="1:20" ht="45" x14ac:dyDescent="0.25">
      <c r="A3019">
        <v>423</v>
      </c>
      <c r="B3019" s="3" t="s">
        <v>424</v>
      </c>
      <c r="C3019" s="3" t="s">
        <v>4533</v>
      </c>
      <c r="D3019" s="6">
        <v>20000</v>
      </c>
      <c r="E3019" s="6">
        <v>153</v>
      </c>
      <c r="F3019" t="s">
        <v>8221</v>
      </c>
      <c r="G3019" t="s">
        <v>8224</v>
      </c>
      <c r="H3019" t="s">
        <v>8246</v>
      </c>
      <c r="I3019">
        <v>1370470430</v>
      </c>
      <c r="J3019">
        <v>1367878430</v>
      </c>
      <c r="K3019" t="b">
        <v>0</v>
      </c>
      <c r="L3019">
        <v>13</v>
      </c>
      <c r="M3019" t="b">
        <v>0</v>
      </c>
      <c r="N3019" t="s">
        <v>8270</v>
      </c>
      <c r="O3019" s="9">
        <f>+E3019/D3019*100</f>
        <v>0.76500000000000001</v>
      </c>
      <c r="P3019" s="11">
        <f>AVERAGE(E3019/L3019)</f>
        <v>11.76923076923077</v>
      </c>
      <c r="Q3019" t="str">
        <f>LEFT(N3019,SEARCH("/",N3019,1)-1)</f>
        <v>film &amp; video</v>
      </c>
      <c r="R3019" t="str">
        <f>RIGHT(N3019,LEN(N3019)-SEARCH("/",N3019,1))</f>
        <v>animation</v>
      </c>
      <c r="S3019" s="14">
        <f>INT((((J3019/60)/60)/24)+DATE(1970,1,1))</f>
        <v>41400</v>
      </c>
      <c r="T3019" s="14">
        <f>INT((((I3019/60)/60)/24)+DATE(1970,1,1))</f>
        <v>41430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8271</v>
      </c>
      <c r="O3020" s="9">
        <f>+E3020/D3020*100</f>
        <v>15.299999999999999</v>
      </c>
      <c r="P3020" s="11">
        <f>AVERAGE(E3020/L3020)</f>
        <v>38.25</v>
      </c>
      <c r="Q3020" t="str">
        <f>LEFT(N3020,SEARCH("/",N3020,1)-1)</f>
        <v>theater</v>
      </c>
      <c r="R3020" t="str">
        <f>RIGHT(N3020,LEN(N3020)-SEARCH("/",N3020,1))</f>
        <v>plays</v>
      </c>
      <c r="S3020" s="14">
        <f>INT((((J3020/60)/60)/24)+DATE(1970,1,1))</f>
        <v>41906</v>
      </c>
      <c r="T3020" s="14">
        <f>INT((((I3020/60)/60)/24)+DATE(1970,1,1))</f>
        <v>41938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8267</v>
      </c>
      <c r="O3021" s="9">
        <f>+E3021/D3021*100</f>
        <v>0.27454545454545454</v>
      </c>
      <c r="P3021" s="11">
        <f>AVERAGE(E3021/L3021)</f>
        <v>25.166666666666668</v>
      </c>
      <c r="Q3021" t="str">
        <f>LEFT(N3021,SEARCH("/",N3021,1)-1)</f>
        <v>film &amp; video</v>
      </c>
      <c r="R3021" t="str">
        <f>RIGHT(N3021,LEN(N3021)-SEARCH("/",N3021,1))</f>
        <v>science fiction</v>
      </c>
      <c r="S3021" s="14">
        <f>INT((((J3021/60)/60)/24)+DATE(1970,1,1))</f>
        <v>41904</v>
      </c>
      <c r="T3021" s="14">
        <f>INT((((I3021/60)/60)/24)+DATE(1970,1,1))</f>
        <v>41940</v>
      </c>
    </row>
    <row r="3022" spans="1:20" ht="60" x14ac:dyDescent="0.25">
      <c r="A3022">
        <v>2411</v>
      </c>
      <c r="B3022" s="3" t="s">
        <v>2412</v>
      </c>
      <c r="C3022" s="3" t="s">
        <v>6521</v>
      </c>
      <c r="D3022" s="6">
        <v>25000</v>
      </c>
      <c r="E3022" s="6">
        <v>151</v>
      </c>
      <c r="F3022" t="s">
        <v>8221</v>
      </c>
      <c r="G3022" t="s">
        <v>8224</v>
      </c>
      <c r="H3022" t="s">
        <v>8246</v>
      </c>
      <c r="I3022">
        <v>1440524082</v>
      </c>
      <c r="J3022">
        <v>1437932082</v>
      </c>
      <c r="K3022" t="b">
        <v>0</v>
      </c>
      <c r="L3022">
        <v>3</v>
      </c>
      <c r="M3022" t="b">
        <v>0</v>
      </c>
      <c r="N3022" t="s">
        <v>8284</v>
      </c>
      <c r="O3022" s="9">
        <f>+E3022/D3022*100</f>
        <v>0.60399999999999998</v>
      </c>
      <c r="P3022" s="11">
        <f>AVERAGE(E3022/L3022)</f>
        <v>50.333333333333336</v>
      </c>
      <c r="Q3022" t="str">
        <f>LEFT(N3022,SEARCH("/",N3022,1)-1)</f>
        <v>food</v>
      </c>
      <c r="R3022" t="str">
        <f>RIGHT(N3022,LEN(N3022)-SEARCH("/",N3022,1))</f>
        <v>food trucks</v>
      </c>
      <c r="S3022" s="14">
        <f>INT((((J3022/60)/60)/24)+DATE(1970,1,1))</f>
        <v>42211</v>
      </c>
      <c r="T3022" s="14">
        <f>INT((((I3022/60)/60)/24)+DATE(1970,1,1))</f>
        <v>42241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8221</v>
      </c>
      <c r="G3023" t="s">
        <v>8224</v>
      </c>
      <c r="H3023" t="s">
        <v>8246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8284</v>
      </c>
      <c r="O3023" s="9">
        <f>+E3023/D3023*100</f>
        <v>1.51</v>
      </c>
      <c r="P3023" s="11">
        <f>AVERAGE(E3023/L3023)</f>
        <v>50.333333333333336</v>
      </c>
      <c r="Q3023" t="str">
        <f>LEFT(N3023,SEARCH("/",N3023,1)-1)</f>
        <v>food</v>
      </c>
      <c r="R3023" t="str">
        <f>RIGHT(N3023,LEN(N3023)-SEARCH("/",N3023,1))</f>
        <v>food trucks</v>
      </c>
      <c r="S3023" s="14">
        <f>INT((((J3023/60)/60)/24)+DATE(1970,1,1))</f>
        <v>41918</v>
      </c>
      <c r="T3023" s="14">
        <f>INT((((I3023/60)/60)/24)+DATE(1970,1,1))</f>
        <v>41978</v>
      </c>
    </row>
    <row r="3024" spans="1:20" ht="45" x14ac:dyDescent="0.25">
      <c r="A3024">
        <v>904</v>
      </c>
      <c r="B3024" s="3" t="s">
        <v>905</v>
      </c>
      <c r="C3024" s="3" t="s">
        <v>5014</v>
      </c>
      <c r="D3024" s="6">
        <v>50000</v>
      </c>
      <c r="E3024" s="6">
        <v>151</v>
      </c>
      <c r="F3024" t="s">
        <v>8221</v>
      </c>
      <c r="G3024" t="s">
        <v>8224</v>
      </c>
      <c r="H3024" t="s">
        <v>8246</v>
      </c>
      <c r="I3024">
        <v>1451786137</v>
      </c>
      <c r="J3024">
        <v>1449194137</v>
      </c>
      <c r="K3024" t="b">
        <v>0</v>
      </c>
      <c r="L3024">
        <v>3</v>
      </c>
      <c r="M3024" t="b">
        <v>0</v>
      </c>
      <c r="N3024" t="s">
        <v>8278</v>
      </c>
      <c r="O3024" s="9">
        <f>+E3024/D3024*100</f>
        <v>0.30199999999999999</v>
      </c>
      <c r="P3024" s="11">
        <f>AVERAGE(E3024/L3024)</f>
        <v>50.333333333333336</v>
      </c>
      <c r="Q3024" t="str">
        <f>LEFT(N3024,SEARCH("/",N3024,1)-1)</f>
        <v>music</v>
      </c>
      <c r="R3024" t="str">
        <f>RIGHT(N3024,LEN(N3024)-SEARCH("/",N3024,1))</f>
        <v>jazz</v>
      </c>
      <c r="S3024" s="14">
        <f>INT((((J3024/60)/60)/24)+DATE(1970,1,1))</f>
        <v>42342</v>
      </c>
      <c r="T3024" s="14">
        <f>INT((((I3024/60)/60)/24)+DATE(1970,1,1))</f>
        <v>42372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8221</v>
      </c>
      <c r="G3025" t="s">
        <v>8224</v>
      </c>
      <c r="H3025" t="s">
        <v>8246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8305</v>
      </c>
      <c r="O3025" s="9">
        <f>+E3025/D3025*100</f>
        <v>4.0266666666666664</v>
      </c>
      <c r="P3025" s="11">
        <f>AVERAGE(E3025/L3025)</f>
        <v>37.75</v>
      </c>
      <c r="Q3025" t="str">
        <f>LEFT(N3025,SEARCH("/",N3025,1)-1)</f>
        <v>theater</v>
      </c>
      <c r="R3025" t="str">
        <f>RIGHT(N3025,LEN(N3025)-SEARCH("/",N3025,1))</f>
        <v>musical</v>
      </c>
      <c r="S3025" s="14">
        <f>INT((((J3025/60)/60)/24)+DATE(1970,1,1))</f>
        <v>42538</v>
      </c>
      <c r="T3025" s="14">
        <f>INT((((I3025/60)/60)/24)+DATE(1970,1,1))</f>
        <v>42598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8271</v>
      </c>
      <c r="O3026" s="9">
        <f>+E3026/D3026*100</f>
        <v>37.75</v>
      </c>
      <c r="P3026" s="11">
        <f>AVERAGE(E3026/L3026)</f>
        <v>11.615384615384615</v>
      </c>
      <c r="Q3026" t="str">
        <f>LEFT(N3026,SEARCH("/",N3026,1)-1)</f>
        <v>theater</v>
      </c>
      <c r="R3026" t="str">
        <f>RIGHT(N3026,LEN(N3026)-SEARCH("/",N3026,1))</f>
        <v>plays</v>
      </c>
      <c r="S3026" s="14">
        <f>INT((((J3026/60)/60)/24)+DATE(1970,1,1))</f>
        <v>41765</v>
      </c>
      <c r="T3026" s="14">
        <f>INT((((I3026/60)/60)/24)+DATE(1970,1,1))</f>
        <v>41775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t="s">
        <v>8221</v>
      </c>
      <c r="G3027" t="s">
        <v>8224</v>
      </c>
      <c r="H3027" t="s">
        <v>8246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8270</v>
      </c>
      <c r="O3027" s="9">
        <f>+E3027/D3027*100</f>
        <v>3</v>
      </c>
      <c r="P3027" s="11">
        <f>AVERAGE(E3027/L3027)</f>
        <v>30</v>
      </c>
      <c r="Q3027" t="str">
        <f>LEFT(N3027,SEARCH("/",N3027,1)-1)</f>
        <v>film &amp; video</v>
      </c>
      <c r="R3027" t="str">
        <f>RIGHT(N3027,LEN(N3027)-SEARCH("/",N3027,1))</f>
        <v>animation</v>
      </c>
      <c r="S3027" s="14">
        <f>INT((((J3027/60)/60)/24)+DATE(1970,1,1))</f>
        <v>41340</v>
      </c>
      <c r="T3027" s="14">
        <f>INT((((I3027/60)/60)/24)+DATE(1970,1,1))</f>
        <v>41370</v>
      </c>
    </row>
    <row r="3028" spans="1:20" ht="60" x14ac:dyDescent="0.25">
      <c r="A3028">
        <v>1716</v>
      </c>
      <c r="B3028" s="3" t="s">
        <v>1717</v>
      </c>
      <c r="C3028" s="3" t="s">
        <v>5826</v>
      </c>
      <c r="D3028" s="6">
        <v>2000</v>
      </c>
      <c r="E3028" s="6">
        <v>150</v>
      </c>
      <c r="F3028" t="s">
        <v>8221</v>
      </c>
      <c r="G3028" t="s">
        <v>8224</v>
      </c>
      <c r="H3028" t="s">
        <v>8246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8293</v>
      </c>
      <c r="O3028" s="9">
        <f>+E3028/D3028*100</f>
        <v>7.5</v>
      </c>
      <c r="P3028" s="11">
        <f>AVERAGE(E3028/L3028)</f>
        <v>50</v>
      </c>
      <c r="Q3028" t="str">
        <f>LEFT(N3028,SEARCH("/",N3028,1)-1)</f>
        <v>music</v>
      </c>
      <c r="R3028" t="str">
        <f>RIGHT(N3028,LEN(N3028)-SEARCH("/",N3028,1))</f>
        <v>faith</v>
      </c>
      <c r="S3028" s="14">
        <f>INT((((J3028/60)/60)/24)+DATE(1970,1,1))</f>
        <v>42673</v>
      </c>
      <c r="T3028" s="14">
        <f>INT((((I3028/60)/60)/24)+DATE(1970,1,1))</f>
        <v>42713</v>
      </c>
    </row>
    <row r="3029" spans="1:20" ht="60" x14ac:dyDescent="0.25">
      <c r="A3029">
        <v>1485</v>
      </c>
      <c r="B3029" s="3" t="s">
        <v>1486</v>
      </c>
      <c r="C3029" s="3" t="s">
        <v>5595</v>
      </c>
      <c r="D3029" s="6">
        <v>6700</v>
      </c>
      <c r="E3029" s="6">
        <v>150</v>
      </c>
      <c r="F3029" t="s">
        <v>8221</v>
      </c>
      <c r="G3029" t="s">
        <v>8224</v>
      </c>
      <c r="H3029" t="s">
        <v>8246</v>
      </c>
      <c r="I3029">
        <v>1434827173</v>
      </c>
      <c r="J3029">
        <v>1430939173</v>
      </c>
      <c r="K3029" t="b">
        <v>0</v>
      </c>
      <c r="L3029">
        <v>3</v>
      </c>
      <c r="M3029" t="b">
        <v>0</v>
      </c>
      <c r="N3029" t="s">
        <v>8275</v>
      </c>
      <c r="O3029" s="9">
        <f>+E3029/D3029*100</f>
        <v>2.2388059701492535</v>
      </c>
      <c r="P3029" s="11">
        <f>AVERAGE(E3029/L3029)</f>
        <v>50</v>
      </c>
      <c r="Q3029" t="str">
        <f>LEFT(N3029,SEARCH("/",N3029,1)-1)</f>
        <v>publishing</v>
      </c>
      <c r="R3029" t="str">
        <f>RIGHT(N3029,LEN(N3029)-SEARCH("/",N3029,1))</f>
        <v>fiction</v>
      </c>
      <c r="S3029" s="14">
        <f>INT((((J3029/60)/60)/24)+DATE(1970,1,1))</f>
        <v>42130</v>
      </c>
      <c r="T3029" s="14">
        <f>INT((((I3029/60)/60)/24)+DATE(1970,1,1))</f>
        <v>42175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8221</v>
      </c>
      <c r="G3030" t="s">
        <v>8224</v>
      </c>
      <c r="H3030" t="s">
        <v>8246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8304</v>
      </c>
      <c r="O3030" s="9">
        <f>+E3030/D3030*100</f>
        <v>3</v>
      </c>
      <c r="P3030" s="11">
        <f>AVERAGE(E3030/L3030)</f>
        <v>75</v>
      </c>
      <c r="Q3030" t="str">
        <f>LEFT(N3030,SEARCH("/",N3030,1)-1)</f>
        <v>publishing</v>
      </c>
      <c r="R3030" t="str">
        <f>RIGHT(N3030,LEN(N3030)-SEARCH("/",N3030,1))</f>
        <v>children's books</v>
      </c>
      <c r="S3030" s="14">
        <f>INT((((J3030/60)/60)/24)+DATE(1970,1,1))</f>
        <v>40863</v>
      </c>
      <c r="T3030" s="14">
        <f>INT((((I3030/60)/60)/24)+DATE(1970,1,1))</f>
        <v>40893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8221</v>
      </c>
      <c r="G3031" t="s">
        <v>8224</v>
      </c>
      <c r="H3031" t="s">
        <v>8246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8271</v>
      </c>
      <c r="O3031" s="9">
        <f>+E3031/D3031*100</f>
        <v>21.428571428571427</v>
      </c>
      <c r="P3031" s="11">
        <f>AVERAGE(E3031/L3031)</f>
        <v>37.5</v>
      </c>
      <c r="Q3031" t="str">
        <f>LEFT(N3031,SEARCH("/",N3031,1)-1)</f>
        <v>theater</v>
      </c>
      <c r="R3031" t="str">
        <f>RIGHT(N3031,LEN(N3031)-SEARCH("/",N3031,1))</f>
        <v>plays</v>
      </c>
      <c r="S3031" s="14">
        <f>INT((((J3031/60)/60)/24)+DATE(1970,1,1))</f>
        <v>42297</v>
      </c>
      <c r="T3031" s="14">
        <f>INT((((I3031/60)/60)/24)+DATE(1970,1,1))</f>
        <v>42320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9">
        <f>+E3032/D3032*100</f>
        <v>0.18625</v>
      </c>
      <c r="P3032" s="11">
        <f>AVERAGE(E3032/L3032)</f>
        <v>13.545454545454545</v>
      </c>
      <c r="Q3032" t="str">
        <f>LEFT(N3032,SEARCH("/",N3032,1)-1)</f>
        <v>film &amp; video</v>
      </c>
      <c r="R3032" t="str">
        <f>RIGHT(N3032,LEN(N3032)-SEARCH("/",N3032,1))</f>
        <v>animation</v>
      </c>
      <c r="S3032" s="14">
        <f>INT((((J3032/60)/60)/24)+DATE(1970,1,1))</f>
        <v>42272</v>
      </c>
      <c r="T3032" s="14">
        <f>INT((((I3032/60)/60)/24)+DATE(1970,1,1))</f>
        <v>42313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9">
        <f>+E3033/D3033*100</f>
        <v>4.8666666666666663</v>
      </c>
      <c r="P3033" s="11">
        <f>AVERAGE(E3033/L3033)</f>
        <v>24.333333333333332</v>
      </c>
      <c r="Q3033" t="str">
        <f>LEFT(N3033,SEARCH("/",N3033,1)-1)</f>
        <v>theater</v>
      </c>
      <c r="R3033" t="str">
        <f>RIGHT(N3033,LEN(N3033)-SEARCH("/",N3033,1))</f>
        <v>plays</v>
      </c>
      <c r="S3033" s="14">
        <f>INT((((J3033/60)/60)/24)+DATE(1970,1,1))</f>
        <v>42165</v>
      </c>
      <c r="T3033" s="14">
        <f>INT((((I3033/60)/60)/24)+DATE(1970,1,1))</f>
        <v>42224</v>
      </c>
    </row>
    <row r="3034" spans="1:20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6">
        <v>145</v>
      </c>
      <c r="F3034" t="s">
        <v>8220</v>
      </c>
      <c r="G3034" t="s">
        <v>8224</v>
      </c>
      <c r="H3034" t="s">
        <v>8246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8284</v>
      </c>
      <c r="O3034" s="9">
        <f>+E3034/D3034*100</f>
        <v>2.2307692307692308</v>
      </c>
      <c r="P3034" s="11">
        <f>AVERAGE(E3034/L3034)</f>
        <v>72.5</v>
      </c>
      <c r="Q3034" t="str">
        <f>LEFT(N3034,SEARCH("/",N3034,1)-1)</f>
        <v>food</v>
      </c>
      <c r="R3034" t="str">
        <f>RIGHT(N3034,LEN(N3034)-SEARCH("/",N3034,1))</f>
        <v>food trucks</v>
      </c>
      <c r="S3034" s="14">
        <f>INT((((J3034/60)/60)/24)+DATE(1970,1,1))</f>
        <v>42234</v>
      </c>
      <c r="T3034" s="14">
        <f>INT((((I3034/60)/60)/24)+DATE(1970,1,1))</f>
        <v>42264</v>
      </c>
    </row>
    <row r="3035" spans="1:20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6">
        <v>145</v>
      </c>
      <c r="F3035" t="s">
        <v>8220</v>
      </c>
      <c r="G3035" t="s">
        <v>8237</v>
      </c>
      <c r="H3035" t="s">
        <v>8249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8287</v>
      </c>
      <c r="O3035" s="9">
        <f>+E3035/D3035*100</f>
        <v>2.9000000000000004</v>
      </c>
      <c r="P3035" s="11">
        <f>AVERAGE(E3035/L3035)</f>
        <v>48.333333333333336</v>
      </c>
      <c r="Q3035" t="str">
        <f>LEFT(N3035,SEARCH("/",N3035,1)-1)</f>
        <v>publishing</v>
      </c>
      <c r="R3035" t="str">
        <f>RIGHT(N3035,LEN(N3035)-SEARCH("/",N3035,1))</f>
        <v>translations</v>
      </c>
      <c r="S3035" s="14">
        <f>INT((((J3035/60)/60)/24)+DATE(1970,1,1))</f>
        <v>42708</v>
      </c>
      <c r="T3035" s="14">
        <f>INT((((I3035/60)/60)/24)+DATE(1970,1,1))</f>
        <v>42738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8271</v>
      </c>
      <c r="O3036" s="9">
        <f>+E3036/D3036*100</f>
        <v>7.8378378378378386</v>
      </c>
      <c r="P3036" s="11">
        <f>AVERAGE(E3036/L3036)</f>
        <v>20.714285714285715</v>
      </c>
      <c r="Q3036" t="str">
        <f>LEFT(N3036,SEARCH("/",N3036,1)-1)</f>
        <v>theater</v>
      </c>
      <c r="R3036" t="str">
        <f>RIGHT(N3036,LEN(N3036)-SEARCH("/",N3036,1))</f>
        <v>plays</v>
      </c>
      <c r="S3036" s="14">
        <f>INT((((J3036/60)/60)/24)+DATE(1970,1,1))</f>
        <v>41755</v>
      </c>
      <c r="T3036" s="14">
        <f>INT((((I3036/60)/60)/24)+DATE(1970,1,1))</f>
        <v>41778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9">
        <f>+E3037/D3037*100</f>
        <v>0.16705882352941176</v>
      </c>
      <c r="P3037" s="11">
        <f>AVERAGE(E3037/L3037)</f>
        <v>142</v>
      </c>
      <c r="Q3037" t="str">
        <f>LEFT(N3037,SEARCH("/",N3037,1)-1)</f>
        <v>technology</v>
      </c>
      <c r="R3037" t="str">
        <f>RIGHT(N3037,LEN(N3037)-SEARCH("/",N3037,1))</f>
        <v>web</v>
      </c>
      <c r="S3037" s="14">
        <f>INT((((J3037/60)/60)/24)+DATE(1970,1,1))</f>
        <v>42388</v>
      </c>
      <c r="T3037" s="14">
        <f>INT((((I3037/60)/60)/24)+DATE(1970,1,1))</f>
        <v>42418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8270</v>
      </c>
      <c r="O3038" s="9">
        <f>+E3038/D3038*100</f>
        <v>17.625</v>
      </c>
      <c r="P3038" s="11">
        <f>AVERAGE(E3038/L3038)</f>
        <v>28.2</v>
      </c>
      <c r="Q3038" t="str">
        <f>LEFT(N3038,SEARCH("/",N3038,1)-1)</f>
        <v>film &amp; video</v>
      </c>
      <c r="R3038" t="str">
        <f>RIGHT(N3038,LEN(N3038)-SEARCH("/",N3038,1))</f>
        <v>animation</v>
      </c>
      <c r="S3038" s="14">
        <f>INT((((J3038/60)/60)/24)+DATE(1970,1,1))</f>
        <v>41844</v>
      </c>
      <c r="T3038" s="14">
        <f>INT((((I3038/60)/60)/24)+DATE(1970,1,1))</f>
        <v>41874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8303</v>
      </c>
      <c r="O3039" s="9">
        <f>+E3039/D3039*100</f>
        <v>14.099999999999998</v>
      </c>
      <c r="P3039" s="11">
        <f>AVERAGE(E3039/L3039)</f>
        <v>20.142857142857142</v>
      </c>
      <c r="Q3039" t="str">
        <f>LEFT(N3039,SEARCH("/",N3039,1)-1)</f>
        <v>theater</v>
      </c>
      <c r="R3039" t="str">
        <f>RIGHT(N3039,LEN(N3039)-SEARCH("/",N3039,1))</f>
        <v>spaces</v>
      </c>
      <c r="S3039" s="14">
        <f>INT((((J3039/60)/60)/24)+DATE(1970,1,1))</f>
        <v>41957</v>
      </c>
      <c r="T3039" s="14">
        <f>INT((((I3039/60)/60)/24)+DATE(1970,1,1))</f>
        <v>41987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8220</v>
      </c>
      <c r="G3040" t="s">
        <v>8226</v>
      </c>
      <c r="H3040" t="s">
        <v>8248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8267</v>
      </c>
      <c r="O3040" s="9">
        <f>+E3040/D3040*100</f>
        <v>5.5999999999999994E-2</v>
      </c>
      <c r="P3040" s="11">
        <f>AVERAGE(E3040/L3040)</f>
        <v>28</v>
      </c>
      <c r="Q3040" t="str">
        <f>LEFT(N3040,SEARCH("/",N3040,1)-1)</f>
        <v>film &amp; video</v>
      </c>
      <c r="R3040" t="str">
        <f>RIGHT(N3040,LEN(N3040)-SEARCH("/",N3040,1))</f>
        <v>science fiction</v>
      </c>
      <c r="S3040" s="14">
        <f>INT((((J3040/60)/60)/24)+DATE(1970,1,1))</f>
        <v>42113</v>
      </c>
      <c r="T3040" s="14">
        <f>INT((((I3040/60)/60)/24)+DATE(1970,1,1))</f>
        <v>42173</v>
      </c>
    </row>
    <row r="3041" spans="1:20" ht="30" x14ac:dyDescent="0.25">
      <c r="A3041">
        <v>1991</v>
      </c>
      <c r="B3041" s="3" t="s">
        <v>1992</v>
      </c>
      <c r="C3041" s="3" t="s">
        <v>6101</v>
      </c>
      <c r="D3041" s="6">
        <v>2000</v>
      </c>
      <c r="E3041" s="6">
        <v>140</v>
      </c>
      <c r="F3041" t="s">
        <v>8221</v>
      </c>
      <c r="G3041" t="s">
        <v>8224</v>
      </c>
      <c r="H3041" t="s">
        <v>8246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8296</v>
      </c>
      <c r="O3041" s="9">
        <f>+E3041/D3041*100</f>
        <v>7.0000000000000009</v>
      </c>
      <c r="P3041" s="11">
        <f>AVERAGE(E3041/L3041)</f>
        <v>46.666666666666664</v>
      </c>
      <c r="Q3041" t="str">
        <f>LEFT(N3041,SEARCH("/",N3041,1)-1)</f>
        <v>photography</v>
      </c>
      <c r="R3041" t="str">
        <f>RIGHT(N3041,LEN(N3041)-SEARCH("/",N3041,1))</f>
        <v>people</v>
      </c>
      <c r="S3041" s="14">
        <f>INT((((J3041/60)/60)/24)+DATE(1970,1,1))</f>
        <v>42167</v>
      </c>
      <c r="T3041" s="14">
        <f>INT((((I3041/60)/60)/24)+DATE(1970,1,1))</f>
        <v>42188</v>
      </c>
    </row>
    <row r="3042" spans="1:20" ht="45" x14ac:dyDescent="0.25">
      <c r="A3042">
        <v>2747</v>
      </c>
      <c r="B3042" s="3" t="s">
        <v>2747</v>
      </c>
      <c r="C3042" s="3" t="s">
        <v>6857</v>
      </c>
      <c r="D3042" s="6">
        <v>500</v>
      </c>
      <c r="E3042" s="6">
        <v>140</v>
      </c>
      <c r="F3042" t="s">
        <v>8221</v>
      </c>
      <c r="G3042" t="s">
        <v>8224</v>
      </c>
      <c r="H3042" t="s">
        <v>8246</v>
      </c>
      <c r="I3042">
        <v>1339816200</v>
      </c>
      <c r="J3042">
        <v>1337095997</v>
      </c>
      <c r="K3042" t="b">
        <v>0</v>
      </c>
      <c r="L3042">
        <v>4</v>
      </c>
      <c r="M3042" t="b">
        <v>0</v>
      </c>
      <c r="N3042" t="s">
        <v>8304</v>
      </c>
      <c r="O3042" s="9">
        <f>+E3042/D3042*100</f>
        <v>28.000000000000004</v>
      </c>
      <c r="P3042" s="11">
        <f>AVERAGE(E3042/L3042)</f>
        <v>35</v>
      </c>
      <c r="Q3042" t="str">
        <f>LEFT(N3042,SEARCH("/",N3042,1)-1)</f>
        <v>publishing</v>
      </c>
      <c r="R3042" t="str">
        <f>RIGHT(N3042,LEN(N3042)-SEARCH("/",N3042,1))</f>
        <v>children's books</v>
      </c>
      <c r="S3042" s="14">
        <f>INT((((J3042/60)/60)/24)+DATE(1970,1,1))</f>
        <v>41044</v>
      </c>
      <c r="T3042" s="14">
        <f>INT((((I3042/60)/60)/24)+DATE(1970,1,1))</f>
        <v>41076</v>
      </c>
    </row>
    <row r="3043" spans="1:20" ht="60" x14ac:dyDescent="0.25">
      <c r="A3043">
        <v>601</v>
      </c>
      <c r="B3043" s="3" t="s">
        <v>602</v>
      </c>
      <c r="C3043" s="3" t="s">
        <v>4711</v>
      </c>
      <c r="D3043" s="6">
        <v>10000</v>
      </c>
      <c r="E3043" s="6">
        <v>140</v>
      </c>
      <c r="F3043" t="s">
        <v>8220</v>
      </c>
      <c r="G3043" t="s">
        <v>8229</v>
      </c>
      <c r="H3043" t="s">
        <v>8251</v>
      </c>
      <c r="I3043">
        <v>1419626139</v>
      </c>
      <c r="J3043">
        <v>1417034139</v>
      </c>
      <c r="K3043" t="b">
        <v>0</v>
      </c>
      <c r="L3043">
        <v>6</v>
      </c>
      <c r="M3043" t="b">
        <v>0</v>
      </c>
      <c r="N3043" t="s">
        <v>8272</v>
      </c>
      <c r="O3043" s="9">
        <f>+E3043/D3043*100</f>
        <v>1.4000000000000001</v>
      </c>
      <c r="P3043" s="11">
        <f>AVERAGE(E3043/L3043)</f>
        <v>23.333333333333332</v>
      </c>
      <c r="Q3043" t="str">
        <f>LEFT(N3043,SEARCH("/",N3043,1)-1)</f>
        <v>technology</v>
      </c>
      <c r="R3043" t="str">
        <f>RIGHT(N3043,LEN(N3043)-SEARCH("/",N3043,1))</f>
        <v>web</v>
      </c>
      <c r="S3043" s="14">
        <f>INT((((J3043/60)/60)/24)+DATE(1970,1,1))</f>
        <v>41969</v>
      </c>
      <c r="T3043" s="14">
        <f>INT((((I3043/60)/60)/24)+DATE(1970,1,1))</f>
        <v>41999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9">
        <f>+E3044/D3044*100</f>
        <v>26.953125</v>
      </c>
      <c r="P3044" s="11">
        <f>AVERAGE(E3044/L3044)</f>
        <v>17.25</v>
      </c>
      <c r="Q3044" t="str">
        <f>LEFT(N3044,SEARCH("/",N3044,1)-1)</f>
        <v>film &amp; video</v>
      </c>
      <c r="R3044" t="str">
        <f>RIGHT(N3044,LEN(N3044)-SEARCH("/",N3044,1))</f>
        <v>animation</v>
      </c>
      <c r="S3044" s="14">
        <f>INT((((J3044/60)/60)/24)+DATE(1970,1,1))</f>
        <v>41801</v>
      </c>
      <c r="T3044" s="14">
        <f>INT((((I3044/60)/60)/24)+DATE(1970,1,1))</f>
        <v>41817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9">
        <f>+E3045/D3045*100</f>
        <v>27.400000000000002</v>
      </c>
      <c r="P3045" s="11">
        <f>AVERAGE(E3045/L3045)</f>
        <v>22.833333333333332</v>
      </c>
      <c r="Q3045" t="str">
        <f>LEFT(N3045,SEARCH("/",N3045,1)-1)</f>
        <v>theater</v>
      </c>
      <c r="R3045" t="str">
        <f>RIGHT(N3045,LEN(N3045)-SEARCH("/",N3045,1))</f>
        <v>plays</v>
      </c>
      <c r="S3045" s="14">
        <f>INT((((J3045/60)/60)/24)+DATE(1970,1,1))</f>
        <v>42475</v>
      </c>
      <c r="T3045" s="14">
        <f>INT((((I3045/60)/60)/24)+DATE(1970,1,1))</f>
        <v>42505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9">
        <f>+E3046/D3046*100</f>
        <v>0.97142857142857131</v>
      </c>
      <c r="P3046" s="11">
        <f>AVERAGE(E3046/L3046)</f>
        <v>22.666666666666668</v>
      </c>
      <c r="Q3046" t="str">
        <f>LEFT(N3046,SEARCH("/",N3046,1)-1)</f>
        <v>theater</v>
      </c>
      <c r="R3046" t="str">
        <f>RIGHT(N3046,LEN(N3046)-SEARCH("/",N3046,1))</f>
        <v>plays</v>
      </c>
      <c r="S3046" s="14">
        <f>INT((((J3046/60)/60)/24)+DATE(1970,1,1))</f>
        <v>41811</v>
      </c>
      <c r="T3046" s="14">
        <f>INT((((I3046/60)/60)/24)+DATE(1970,1,1))</f>
        <v>41841</v>
      </c>
    </row>
    <row r="3047" spans="1:20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6">
        <v>135</v>
      </c>
      <c r="F3047" t="s">
        <v>8221</v>
      </c>
      <c r="G3047" t="s">
        <v>8224</v>
      </c>
      <c r="H3047" t="s">
        <v>8246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8271</v>
      </c>
      <c r="O3047" s="9">
        <f>+E3047/D3047*100</f>
        <v>0.22499999999999998</v>
      </c>
      <c r="P3047" s="11">
        <f>AVERAGE(E3047/L3047)</f>
        <v>33.75</v>
      </c>
      <c r="Q3047" t="str">
        <f>LEFT(N3047,SEARCH("/",N3047,1)-1)</f>
        <v>theater</v>
      </c>
      <c r="R3047" t="str">
        <f>RIGHT(N3047,LEN(N3047)-SEARCH("/",N3047,1))</f>
        <v>plays</v>
      </c>
      <c r="S3047" s="14">
        <f>INT((((J3047/60)/60)/24)+DATE(1970,1,1))</f>
        <v>41863</v>
      </c>
      <c r="T3047" s="14">
        <f>INT((((I3047/60)/60)/24)+DATE(1970,1,1))</f>
        <v>41893</v>
      </c>
    </row>
    <row r="3048" spans="1:20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6">
        <v>135</v>
      </c>
      <c r="F3048" t="s">
        <v>8221</v>
      </c>
      <c r="G3048" t="s">
        <v>8225</v>
      </c>
      <c r="H3048" t="s">
        <v>8247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8271</v>
      </c>
      <c r="O3048" s="9">
        <f>+E3048/D3048*100</f>
        <v>1.4210526315789473</v>
      </c>
      <c r="P3048" s="11">
        <f>AVERAGE(E3048/L3048)</f>
        <v>15</v>
      </c>
      <c r="Q3048" t="str">
        <f>LEFT(N3048,SEARCH("/",N3048,1)-1)</f>
        <v>theater</v>
      </c>
      <c r="R3048" t="str">
        <f>RIGHT(N3048,LEN(N3048)-SEARCH("/",N3048,1))</f>
        <v>plays</v>
      </c>
      <c r="S3048" s="14">
        <f>INT((((J3048/60)/60)/24)+DATE(1970,1,1))</f>
        <v>41787</v>
      </c>
      <c r="T3048" s="14">
        <f>INT((((I3048/60)/60)/24)+DATE(1970,1,1))</f>
        <v>41817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t="s">
        <v>8221</v>
      </c>
      <c r="G3049" t="s">
        <v>8225</v>
      </c>
      <c r="H3049" t="s">
        <v>8247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8271</v>
      </c>
      <c r="O3049" s="9">
        <f>+E3049/D3049*100</f>
        <v>5.4</v>
      </c>
      <c r="P3049" s="11">
        <f>AVERAGE(E3049/L3049)</f>
        <v>45</v>
      </c>
      <c r="Q3049" t="str">
        <f>LEFT(N3049,SEARCH("/",N3049,1)-1)</f>
        <v>theater</v>
      </c>
      <c r="R3049" t="str">
        <f>RIGHT(N3049,LEN(N3049)-SEARCH("/",N3049,1))</f>
        <v>plays</v>
      </c>
      <c r="S3049" s="14">
        <f>INT((((J3049/60)/60)/24)+DATE(1970,1,1))</f>
        <v>42657</v>
      </c>
      <c r="T3049" s="14">
        <f>INT((((I3049/60)/60)/24)+DATE(1970,1,1))</f>
        <v>42687</v>
      </c>
    </row>
    <row r="3050" spans="1:20" ht="45" x14ac:dyDescent="0.25">
      <c r="A3050">
        <v>3900</v>
      </c>
      <c r="B3050" s="3" t="s">
        <v>3897</v>
      </c>
      <c r="C3050" s="3" t="s">
        <v>8008</v>
      </c>
      <c r="D3050" s="6">
        <v>2500</v>
      </c>
      <c r="E3050" s="6">
        <v>135</v>
      </c>
      <c r="F3050" t="s">
        <v>8221</v>
      </c>
      <c r="G3050" t="s">
        <v>8224</v>
      </c>
      <c r="H3050" t="s">
        <v>8246</v>
      </c>
      <c r="I3050">
        <v>1433988791</v>
      </c>
      <c r="J3050">
        <v>1431396791</v>
      </c>
      <c r="K3050" t="b">
        <v>0</v>
      </c>
      <c r="L3050">
        <v>5</v>
      </c>
      <c r="M3050" t="b">
        <v>0</v>
      </c>
      <c r="N3050" t="s">
        <v>8271</v>
      </c>
      <c r="O3050" s="9">
        <f>+E3050/D3050*100</f>
        <v>5.4</v>
      </c>
      <c r="P3050" s="11">
        <f>AVERAGE(E3050/L3050)</f>
        <v>27</v>
      </c>
      <c r="Q3050" t="str">
        <f>LEFT(N3050,SEARCH("/",N3050,1)-1)</f>
        <v>theater</v>
      </c>
      <c r="R3050" t="str">
        <f>RIGHT(N3050,LEN(N3050)-SEARCH("/",N3050,1))</f>
        <v>plays</v>
      </c>
      <c r="S3050" s="14">
        <f>INT((((J3050/60)/60)/24)+DATE(1970,1,1))</f>
        <v>42136</v>
      </c>
      <c r="T3050" s="14">
        <f>INT((((I3050/60)/60)/24)+DATE(1970,1,1))</f>
        <v>42166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9">
        <f>+E3051/D3051*100</f>
        <v>1.3299999999999998</v>
      </c>
      <c r="P3051" s="11">
        <f>AVERAGE(E3051/L3051)</f>
        <v>16.625</v>
      </c>
      <c r="Q3051" t="str">
        <f>LEFT(N3051,SEARCH("/",N3051,1)-1)</f>
        <v>film &amp; video</v>
      </c>
      <c r="R3051" t="str">
        <f>RIGHT(N3051,LEN(N3051)-SEARCH("/",N3051,1))</f>
        <v>animation</v>
      </c>
      <c r="S3051" s="14">
        <f>INT((((J3051/60)/60)/24)+DATE(1970,1,1))</f>
        <v>42400</v>
      </c>
      <c r="T3051" s="14">
        <f>INT((((I3051/60)/60)/24)+DATE(1970,1,1))</f>
        <v>42430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9">
        <f>+E3052/D3052*100</f>
        <v>4.3999999999999995</v>
      </c>
      <c r="P3052" s="11">
        <f>AVERAGE(E3052/L3052)</f>
        <v>44</v>
      </c>
      <c r="Q3052" t="str">
        <f>LEFT(N3052,SEARCH("/",N3052,1)-1)</f>
        <v>music</v>
      </c>
      <c r="R3052" t="str">
        <f>RIGHT(N3052,LEN(N3052)-SEARCH("/",N3052,1))</f>
        <v>world music</v>
      </c>
      <c r="S3052" s="14">
        <f>INT((((J3052/60)/60)/24)+DATE(1970,1,1))</f>
        <v>41509</v>
      </c>
      <c r="T3052" s="14">
        <f>INT((((I3052/60)/60)/24)+DATE(1970,1,1))</f>
        <v>41569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9">
        <f>+E3053/D3053*100</f>
        <v>0.33</v>
      </c>
      <c r="P3053" s="11">
        <f>AVERAGE(E3053/L3053)</f>
        <v>44</v>
      </c>
      <c r="Q3053" t="str">
        <f>LEFT(N3053,SEARCH("/",N3053,1)-1)</f>
        <v>technology</v>
      </c>
      <c r="R3053" t="str">
        <f>RIGHT(N3053,LEN(N3053)-SEARCH("/",N3053,1))</f>
        <v>makerspaces</v>
      </c>
      <c r="S3053" s="14">
        <f>INT((((J3053/60)/60)/24)+DATE(1970,1,1))</f>
        <v>42033</v>
      </c>
      <c r="T3053" s="14">
        <f>INT((((I3053/60)/60)/24)+DATE(1970,1,1))</f>
        <v>42063</v>
      </c>
    </row>
    <row r="3054" spans="1:20" ht="45" x14ac:dyDescent="0.25">
      <c r="A3054">
        <v>931</v>
      </c>
      <c r="B3054" s="3" t="s">
        <v>932</v>
      </c>
      <c r="C3054" s="3" t="s">
        <v>5041</v>
      </c>
      <c r="D3054" s="6">
        <v>2000</v>
      </c>
      <c r="E3054" s="6">
        <v>131</v>
      </c>
      <c r="F3054" t="s">
        <v>8221</v>
      </c>
      <c r="G3054" t="s">
        <v>8225</v>
      </c>
      <c r="H3054" t="s">
        <v>8247</v>
      </c>
      <c r="I3054">
        <v>1395007200</v>
      </c>
      <c r="J3054">
        <v>1392021502</v>
      </c>
      <c r="K3054" t="b">
        <v>0</v>
      </c>
      <c r="L3054">
        <v>7</v>
      </c>
      <c r="M3054" t="b">
        <v>0</v>
      </c>
      <c r="N3054" t="s">
        <v>8278</v>
      </c>
      <c r="O3054" s="9">
        <f>+E3054/D3054*100</f>
        <v>6.5500000000000007</v>
      </c>
      <c r="P3054" s="11">
        <f>AVERAGE(E3054/L3054)</f>
        <v>18.714285714285715</v>
      </c>
      <c r="Q3054" t="str">
        <f>LEFT(N3054,SEARCH("/",N3054,1)-1)</f>
        <v>music</v>
      </c>
      <c r="R3054" t="str">
        <f>RIGHT(N3054,LEN(N3054)-SEARCH("/",N3054,1))</f>
        <v>jazz</v>
      </c>
      <c r="S3054" s="14">
        <f>INT((((J3054/60)/60)/24)+DATE(1970,1,1))</f>
        <v>41680</v>
      </c>
      <c r="T3054" s="14">
        <f>INT((((I3054/60)/60)/24)+DATE(1970,1,1))</f>
        <v>41714</v>
      </c>
    </row>
    <row r="3055" spans="1:20" ht="30" x14ac:dyDescent="0.25">
      <c r="A3055">
        <v>605</v>
      </c>
      <c r="B3055" s="3" t="s">
        <v>606</v>
      </c>
      <c r="C3055" s="3" t="s">
        <v>4715</v>
      </c>
      <c r="D3055" s="6">
        <v>5000</v>
      </c>
      <c r="E3055" s="6">
        <v>131</v>
      </c>
      <c r="F3055" t="s">
        <v>8220</v>
      </c>
      <c r="G3055" t="s">
        <v>8224</v>
      </c>
      <c r="H3055" t="s">
        <v>8246</v>
      </c>
      <c r="I3055">
        <v>1440318908</v>
      </c>
      <c r="J3055">
        <v>1436430908</v>
      </c>
      <c r="K3055" t="b">
        <v>0</v>
      </c>
      <c r="L3055">
        <v>8</v>
      </c>
      <c r="M3055" t="b">
        <v>0</v>
      </c>
      <c r="N3055" t="s">
        <v>8272</v>
      </c>
      <c r="O3055" s="9">
        <f>+E3055/D3055*100</f>
        <v>2.62</v>
      </c>
      <c r="P3055" s="11">
        <f>AVERAGE(E3055/L3055)</f>
        <v>16.375</v>
      </c>
      <c r="Q3055" t="str">
        <f>LEFT(N3055,SEARCH("/",N3055,1)-1)</f>
        <v>technology</v>
      </c>
      <c r="R3055" t="str">
        <f>RIGHT(N3055,LEN(N3055)-SEARCH("/",N3055,1))</f>
        <v>web</v>
      </c>
      <c r="S3055" s="14">
        <f>INT((((J3055/60)/60)/24)+DATE(1970,1,1))</f>
        <v>42194</v>
      </c>
      <c r="T3055" s="14">
        <f>INT((((I3055/60)/60)/24)+DATE(1970,1,1))</f>
        <v>42239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8271</v>
      </c>
      <c r="O3056" s="9">
        <f>+E3056/D3056*100</f>
        <v>15.411764705882353</v>
      </c>
      <c r="P3056" s="11">
        <f>AVERAGE(E3056/L3056)</f>
        <v>32.75</v>
      </c>
      <c r="Q3056" t="str">
        <f>LEFT(N3056,SEARCH("/",N3056,1)-1)</f>
        <v>theater</v>
      </c>
      <c r="R3056" t="str">
        <f>RIGHT(N3056,LEN(N3056)-SEARCH("/",N3056,1))</f>
        <v>plays</v>
      </c>
      <c r="S3056" s="14">
        <f>INT((((J3056/60)/60)/24)+DATE(1970,1,1))</f>
        <v>41968</v>
      </c>
      <c r="T3056" s="14">
        <f>INT((((I3056/60)/60)/24)+DATE(1970,1,1))</f>
        <v>42028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8221</v>
      </c>
      <c r="G3057" t="s">
        <v>8224</v>
      </c>
      <c r="H3057" t="s">
        <v>8246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8268</v>
      </c>
      <c r="O3057" s="9">
        <f>+E3057/D3057*100</f>
        <v>13</v>
      </c>
      <c r="P3057" s="11">
        <f>AVERAGE(E3057/L3057)</f>
        <v>65</v>
      </c>
      <c r="Q3057" t="str">
        <f>LEFT(N3057,SEARCH("/",N3057,1)-1)</f>
        <v>film &amp; video</v>
      </c>
      <c r="R3057" t="str">
        <f>RIGHT(N3057,LEN(N3057)-SEARCH("/",N3057,1))</f>
        <v>drama</v>
      </c>
      <c r="S3057" s="14">
        <f>INT((((J3057/60)/60)/24)+DATE(1970,1,1))</f>
        <v>42031</v>
      </c>
      <c r="T3057" s="14">
        <f>INT((((I3057/60)/60)/24)+DATE(1970,1,1))</f>
        <v>42090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t="s">
        <v>8221</v>
      </c>
      <c r="G3058" t="s">
        <v>8224</v>
      </c>
      <c r="H3058" t="s">
        <v>8246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8282</v>
      </c>
      <c r="O3058" s="9">
        <f>+E3058/D3058*100</f>
        <v>26</v>
      </c>
      <c r="P3058" s="11">
        <f>AVERAGE(E3058/L3058)</f>
        <v>13</v>
      </c>
      <c r="Q3058" t="str">
        <f>LEFT(N3058,SEARCH("/",N3058,1)-1)</f>
        <v>games</v>
      </c>
      <c r="R3058" t="str">
        <f>RIGHT(N3058,LEN(N3058)-SEARCH("/",N3058,1))</f>
        <v>video games</v>
      </c>
      <c r="S3058" s="14">
        <f>INT((((J3058/60)/60)/24)+DATE(1970,1,1))</f>
        <v>41599</v>
      </c>
      <c r="T3058" s="14">
        <f>INT((((I3058/60)/60)/24)+DATE(1970,1,1))</f>
        <v>41629</v>
      </c>
    </row>
    <row r="3059" spans="1:20" ht="30" x14ac:dyDescent="0.25">
      <c r="A3059">
        <v>4018</v>
      </c>
      <c r="B3059" s="3" t="s">
        <v>4014</v>
      </c>
      <c r="C3059" s="3" t="s">
        <v>8123</v>
      </c>
      <c r="D3059" s="6">
        <v>1500</v>
      </c>
      <c r="E3059" s="6">
        <v>130</v>
      </c>
      <c r="F3059" t="s">
        <v>8221</v>
      </c>
      <c r="G3059" t="s">
        <v>8225</v>
      </c>
      <c r="H3059" t="s">
        <v>8247</v>
      </c>
      <c r="I3059">
        <v>1475877108</v>
      </c>
      <c r="J3059">
        <v>1473285108</v>
      </c>
      <c r="K3059" t="b">
        <v>0</v>
      </c>
      <c r="L3059">
        <v>4</v>
      </c>
      <c r="M3059" t="b">
        <v>0</v>
      </c>
      <c r="N3059" t="s">
        <v>8271</v>
      </c>
      <c r="O3059" s="9">
        <f>+E3059/D3059*100</f>
        <v>8.6666666666666679</v>
      </c>
      <c r="P3059" s="11">
        <f>AVERAGE(E3059/L3059)</f>
        <v>32.5</v>
      </c>
      <c r="Q3059" t="str">
        <f>LEFT(N3059,SEARCH("/",N3059,1)-1)</f>
        <v>theater</v>
      </c>
      <c r="R3059" t="str">
        <f>RIGHT(N3059,LEN(N3059)-SEARCH("/",N3059,1))</f>
        <v>plays</v>
      </c>
      <c r="S3059" s="14">
        <f>INT((((J3059/60)/60)/24)+DATE(1970,1,1))</f>
        <v>42620</v>
      </c>
      <c r="T3059" s="14">
        <f>INT((((I3059/60)/60)/24)+DATE(1970,1,1))</f>
        <v>42650</v>
      </c>
    </row>
    <row r="3060" spans="1:20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6">
        <v>130</v>
      </c>
      <c r="F3060" t="s">
        <v>8221</v>
      </c>
      <c r="G3060" t="s">
        <v>8224</v>
      </c>
      <c r="H3060" t="s">
        <v>8246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8271</v>
      </c>
      <c r="O3060" s="9">
        <f>+E3060/D3060*100</f>
        <v>32.5</v>
      </c>
      <c r="P3060" s="11">
        <f>AVERAGE(E3060/L3060)</f>
        <v>26</v>
      </c>
      <c r="Q3060" t="str">
        <f>LEFT(N3060,SEARCH("/",N3060,1)-1)</f>
        <v>theater</v>
      </c>
      <c r="R3060" t="str">
        <f>RIGHT(N3060,LEN(N3060)-SEARCH("/",N3060,1))</f>
        <v>plays</v>
      </c>
      <c r="S3060" s="14">
        <f>INT((((J3060/60)/60)/24)+DATE(1970,1,1))</f>
        <v>42047</v>
      </c>
      <c r="T3060" s="14">
        <f>INT((((I3060/60)/60)/24)+DATE(1970,1,1))</f>
        <v>42077</v>
      </c>
    </row>
    <row r="3061" spans="1:20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6">
        <v>130</v>
      </c>
      <c r="F3061" t="s">
        <v>8221</v>
      </c>
      <c r="G3061" t="s">
        <v>8225</v>
      </c>
      <c r="H3061" t="s">
        <v>8247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8305</v>
      </c>
      <c r="O3061" s="9">
        <f>+E3061/D3061*100</f>
        <v>65</v>
      </c>
      <c r="P3061" s="11">
        <f>AVERAGE(E3061/L3061)</f>
        <v>14.444444444444445</v>
      </c>
      <c r="Q3061" t="str">
        <f>LEFT(N3061,SEARCH("/",N3061,1)-1)</f>
        <v>theater</v>
      </c>
      <c r="R3061" t="str">
        <f>RIGHT(N3061,LEN(N3061)-SEARCH("/",N3061,1))</f>
        <v>musical</v>
      </c>
      <c r="S3061" s="14">
        <f>INT((((J3061/60)/60)/24)+DATE(1970,1,1))</f>
        <v>42144</v>
      </c>
      <c r="T3061" s="14">
        <f>INT((((I3061/60)/60)/24)+DATE(1970,1,1))</f>
        <v>42165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9">
        <f>+E3062/D3062*100</f>
        <v>129</v>
      </c>
      <c r="P3062" s="11">
        <f>AVERAGE(E3062/L3062)</f>
        <v>43</v>
      </c>
      <c r="Q3062" t="str">
        <f>LEFT(N3062,SEARCH("/",N3062,1)-1)</f>
        <v>theater</v>
      </c>
      <c r="R3062" t="str">
        <f>RIGHT(N3062,LEN(N3062)-SEARCH("/",N3062,1))</f>
        <v>musical</v>
      </c>
      <c r="S3062" s="14">
        <f>INT((((J3062/60)/60)/24)+DATE(1970,1,1))</f>
        <v>41877</v>
      </c>
      <c r="T3062" s="14">
        <f>INT((((I3062/60)/60)/24)+DATE(1970,1,1))</f>
        <v>41907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9">
        <f>+E3063/D3063*100</f>
        <v>12.8</v>
      </c>
      <c r="P3063" s="11">
        <f>AVERAGE(E3063/L3063)</f>
        <v>10.666666666666666</v>
      </c>
      <c r="Q3063" t="str">
        <f>LEFT(N3063,SEARCH("/",N3063,1)-1)</f>
        <v>games</v>
      </c>
      <c r="R3063" t="str">
        <f>RIGHT(N3063,LEN(N3063)-SEARCH("/",N3063,1))</f>
        <v>video games</v>
      </c>
      <c r="S3063" s="14">
        <f>INT((((J3063/60)/60)/24)+DATE(1970,1,1))</f>
        <v>41557</v>
      </c>
      <c r="T3063" s="14">
        <f>INT((((I3063/60)/60)/24)+DATE(1970,1,1))</f>
        <v>41587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9">
        <f>+E3064/D3064*100</f>
        <v>9.8461538461538465E-3</v>
      </c>
      <c r="P3064" s="11">
        <f>AVERAGE(E3064/L3064)</f>
        <v>12.8</v>
      </c>
      <c r="Q3064" t="str">
        <f>LEFT(N3064,SEARCH("/",N3064,1)-1)</f>
        <v>theater</v>
      </c>
      <c r="R3064" t="str">
        <f>RIGHT(N3064,LEN(N3064)-SEARCH("/",N3064,1))</f>
        <v>spaces</v>
      </c>
      <c r="S3064" s="14">
        <f>INT((((J3064/60)/60)/24)+DATE(1970,1,1))</f>
        <v>42435</v>
      </c>
      <c r="T3064" s="14">
        <f>INT((((I3064/60)/60)/24)+DATE(1970,1,1))</f>
        <v>42495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t="s">
        <v>8221</v>
      </c>
      <c r="G3065" t="s">
        <v>8224</v>
      </c>
      <c r="H3065" t="s">
        <v>8246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8273</v>
      </c>
      <c r="O3065" s="9">
        <f>+E3065/D3065*100</f>
        <v>0.84</v>
      </c>
      <c r="P3065" s="11">
        <f>AVERAGE(E3065/L3065)</f>
        <v>25.2</v>
      </c>
      <c r="Q3065" t="str">
        <f>LEFT(N3065,SEARCH("/",N3065,1)-1)</f>
        <v>technology</v>
      </c>
      <c r="R3065" t="str">
        <f>RIGHT(N3065,LEN(N3065)-SEARCH("/",N3065,1))</f>
        <v>wearables</v>
      </c>
      <c r="S3065" s="14">
        <f>INT((((J3065/60)/60)/24)+DATE(1970,1,1))</f>
        <v>41999</v>
      </c>
      <c r="T3065" s="14">
        <f>INT((((I3065/60)/60)/24)+DATE(1970,1,1))</f>
        <v>42029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8303</v>
      </c>
      <c r="O3066" s="9">
        <f>+E3066/D3066*100</f>
        <v>0.19384615384615383</v>
      </c>
      <c r="P3066" s="11">
        <f>AVERAGE(E3066/L3066)</f>
        <v>42</v>
      </c>
      <c r="Q3066" t="str">
        <f>LEFT(N3066,SEARCH("/",N3066,1)-1)</f>
        <v>theater</v>
      </c>
      <c r="R3066" t="str">
        <f>RIGHT(N3066,LEN(N3066)-SEARCH("/",N3066,1))</f>
        <v>spaces</v>
      </c>
      <c r="S3066" s="14">
        <f>INT((((J3066/60)/60)/24)+DATE(1970,1,1))</f>
        <v>41981</v>
      </c>
      <c r="T3066" s="14">
        <f>INT((((I3066/60)/60)/24)+DATE(1970,1,1))</f>
        <v>42012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8271</v>
      </c>
      <c r="O3067" s="9">
        <f>+E3067/D3067*100</f>
        <v>6.3</v>
      </c>
      <c r="P3067" s="11">
        <f>AVERAGE(E3067/L3067)</f>
        <v>42</v>
      </c>
      <c r="Q3067" t="str">
        <f>LEFT(N3067,SEARCH("/",N3067,1)-1)</f>
        <v>theater</v>
      </c>
      <c r="R3067" t="str">
        <f>RIGHT(N3067,LEN(N3067)-SEARCH("/",N3067,1))</f>
        <v>plays</v>
      </c>
      <c r="S3067" s="14">
        <f>INT((((J3067/60)/60)/24)+DATE(1970,1,1))</f>
        <v>42053</v>
      </c>
      <c r="T3067" s="14">
        <f>INT((((I3067/60)/60)/24)+DATE(1970,1,1))</f>
        <v>42113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8221</v>
      </c>
      <c r="G3068" t="s">
        <v>8224</v>
      </c>
      <c r="H3068" t="s">
        <v>8246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8270</v>
      </c>
      <c r="O3068" s="9">
        <f>+E3068/D3068*100</f>
        <v>5</v>
      </c>
      <c r="P3068" s="11">
        <f>AVERAGE(E3068/L3068)</f>
        <v>62.5</v>
      </c>
      <c r="Q3068" t="str">
        <f>LEFT(N3068,SEARCH("/",N3068,1)-1)</f>
        <v>film &amp; video</v>
      </c>
      <c r="R3068" t="str">
        <f>RIGHT(N3068,LEN(N3068)-SEARCH("/",N3068,1))</f>
        <v>animation</v>
      </c>
      <c r="S3068" s="14">
        <f>INT((((J3068/60)/60)/24)+DATE(1970,1,1))</f>
        <v>41576</v>
      </c>
      <c r="T3068" s="14">
        <f>INT((((I3068/60)/60)/24)+DATE(1970,1,1))</f>
        <v>41609</v>
      </c>
    </row>
    <row r="3069" spans="1:20" ht="60" x14ac:dyDescent="0.25">
      <c r="A3069">
        <v>1138</v>
      </c>
      <c r="B3069" s="3" t="s">
        <v>1139</v>
      </c>
      <c r="C3069" s="3" t="s">
        <v>5248</v>
      </c>
      <c r="D3069" s="6">
        <v>35000</v>
      </c>
      <c r="E3069" s="6">
        <v>125</v>
      </c>
      <c r="F3069" t="s">
        <v>8221</v>
      </c>
      <c r="G3069" t="s">
        <v>8224</v>
      </c>
      <c r="H3069" t="s">
        <v>8246</v>
      </c>
      <c r="I3069">
        <v>1485035131</v>
      </c>
      <c r="J3069">
        <v>1483307131</v>
      </c>
      <c r="K3069" t="b">
        <v>0</v>
      </c>
      <c r="L3069">
        <v>4</v>
      </c>
      <c r="M3069" t="b">
        <v>0</v>
      </c>
      <c r="N3069" t="s">
        <v>8283</v>
      </c>
      <c r="O3069" s="9">
        <f>+E3069/D3069*100</f>
        <v>0.35714285714285715</v>
      </c>
      <c r="P3069" s="11">
        <f>AVERAGE(E3069/L3069)</f>
        <v>31.25</v>
      </c>
      <c r="Q3069" t="str">
        <f>LEFT(N3069,SEARCH("/",N3069,1)-1)</f>
        <v>games</v>
      </c>
      <c r="R3069" t="str">
        <f>RIGHT(N3069,LEN(N3069)-SEARCH("/",N3069,1))</f>
        <v>mobile games</v>
      </c>
      <c r="S3069" s="14">
        <f>INT((((J3069/60)/60)/24)+DATE(1970,1,1))</f>
        <v>42736</v>
      </c>
      <c r="T3069" s="14">
        <f>INT((((I3069/60)/60)/24)+DATE(1970,1,1))</f>
        <v>42756</v>
      </c>
    </row>
    <row r="3070" spans="1:20" ht="60" x14ac:dyDescent="0.25">
      <c r="A3070">
        <v>1866</v>
      </c>
      <c r="B3070" s="3" t="s">
        <v>1867</v>
      </c>
      <c r="C3070" s="3" t="s">
        <v>5976</v>
      </c>
      <c r="D3070" s="6">
        <v>25000</v>
      </c>
      <c r="E3070" s="6">
        <v>125</v>
      </c>
      <c r="F3070" t="s">
        <v>8221</v>
      </c>
      <c r="G3070" t="s">
        <v>8224</v>
      </c>
      <c r="H3070" t="s">
        <v>8246</v>
      </c>
      <c r="I3070">
        <v>1488340800</v>
      </c>
      <c r="J3070">
        <v>1483768497</v>
      </c>
      <c r="K3070" t="b">
        <v>0</v>
      </c>
      <c r="L3070">
        <v>2</v>
      </c>
      <c r="M3070" t="b">
        <v>0</v>
      </c>
      <c r="N3070" t="s">
        <v>8283</v>
      </c>
      <c r="O3070" s="9">
        <f>+E3070/D3070*100</f>
        <v>0.5</v>
      </c>
      <c r="P3070" s="11">
        <f>AVERAGE(E3070/L3070)</f>
        <v>62.5</v>
      </c>
      <c r="Q3070" t="str">
        <f>LEFT(N3070,SEARCH("/",N3070,1)-1)</f>
        <v>games</v>
      </c>
      <c r="R3070" t="str">
        <f>RIGHT(N3070,LEN(N3070)-SEARCH("/",N3070,1))</f>
        <v>mobile games</v>
      </c>
      <c r="S3070" s="14">
        <f>INT((((J3070/60)/60)/24)+DATE(1970,1,1))</f>
        <v>42742</v>
      </c>
      <c r="T3070" s="14">
        <f>INT((((I3070/60)/60)/24)+DATE(1970,1,1))</f>
        <v>42795</v>
      </c>
    </row>
    <row r="3071" spans="1:20" ht="60" x14ac:dyDescent="0.25">
      <c r="A3071">
        <v>890</v>
      </c>
      <c r="B3071" s="3" t="s">
        <v>891</v>
      </c>
      <c r="C3071" s="3" t="s">
        <v>5000</v>
      </c>
      <c r="D3071" s="6">
        <v>3000</v>
      </c>
      <c r="E3071" s="6">
        <v>125</v>
      </c>
      <c r="F3071" t="s">
        <v>8221</v>
      </c>
      <c r="G3071" t="s">
        <v>8224</v>
      </c>
      <c r="H3071" t="s">
        <v>8246</v>
      </c>
      <c r="I3071">
        <v>1385055979</v>
      </c>
      <c r="J3071">
        <v>1382460379</v>
      </c>
      <c r="K3071" t="b">
        <v>0</v>
      </c>
      <c r="L3071">
        <v>4</v>
      </c>
      <c r="M3071" t="b">
        <v>0</v>
      </c>
      <c r="N3071" t="s">
        <v>8279</v>
      </c>
      <c r="O3071" s="9">
        <f>+E3071/D3071*100</f>
        <v>4.1666666666666661</v>
      </c>
      <c r="P3071" s="11">
        <f>AVERAGE(E3071/L3071)</f>
        <v>31.25</v>
      </c>
      <c r="Q3071" t="str">
        <f>LEFT(N3071,SEARCH("/",N3071,1)-1)</f>
        <v>music</v>
      </c>
      <c r="R3071" t="str">
        <f>RIGHT(N3071,LEN(N3071)-SEARCH("/",N3071,1))</f>
        <v>indie rock</v>
      </c>
      <c r="S3071" s="14">
        <f>INT((((J3071/60)/60)/24)+DATE(1970,1,1))</f>
        <v>41569</v>
      </c>
      <c r="T3071" s="14">
        <f>INT((((I3071/60)/60)/24)+DATE(1970,1,1))</f>
        <v>41599</v>
      </c>
    </row>
    <row r="3072" spans="1:20" ht="60" x14ac:dyDescent="0.25">
      <c r="A3072">
        <v>1572</v>
      </c>
      <c r="B3072" s="3" t="s">
        <v>1573</v>
      </c>
      <c r="C3072" s="3" t="s">
        <v>5682</v>
      </c>
      <c r="D3072" s="6">
        <v>2500</v>
      </c>
      <c r="E3072" s="6">
        <v>125</v>
      </c>
      <c r="F3072" t="s">
        <v>8220</v>
      </c>
      <c r="G3072" t="s">
        <v>8225</v>
      </c>
      <c r="H3072" t="s">
        <v>8247</v>
      </c>
      <c r="I3072">
        <v>1456703940</v>
      </c>
      <c r="J3072">
        <v>1454546859</v>
      </c>
      <c r="K3072" t="b">
        <v>0</v>
      </c>
      <c r="L3072">
        <v>3</v>
      </c>
      <c r="M3072" t="b">
        <v>0</v>
      </c>
      <c r="N3072" t="s">
        <v>8290</v>
      </c>
      <c r="O3072" s="9">
        <f>+E3072/D3072*100</f>
        <v>5</v>
      </c>
      <c r="P3072" s="11">
        <f>AVERAGE(E3072/L3072)</f>
        <v>41.666666666666664</v>
      </c>
      <c r="Q3072" t="str">
        <f>LEFT(N3072,SEARCH("/",N3072,1)-1)</f>
        <v>publishing</v>
      </c>
      <c r="R3072" t="str">
        <f>RIGHT(N3072,LEN(N3072)-SEARCH("/",N3072,1))</f>
        <v>art books</v>
      </c>
      <c r="S3072" s="14">
        <f>INT((((J3072/60)/60)/24)+DATE(1970,1,1))</f>
        <v>42404</v>
      </c>
      <c r="T3072" s="14">
        <f>INT((((I3072/60)/60)/24)+DATE(1970,1,1))</f>
        <v>42428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t="s">
        <v>8221</v>
      </c>
      <c r="G3073" t="s">
        <v>8224</v>
      </c>
      <c r="H3073" t="s">
        <v>8246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8303</v>
      </c>
      <c r="O3073" s="9">
        <f>+E3073/D3073*100</f>
        <v>0.625</v>
      </c>
      <c r="P3073" s="11">
        <f>AVERAGE(E3073/L3073)</f>
        <v>62.5</v>
      </c>
      <c r="Q3073" t="str">
        <f>LEFT(N3073,SEARCH("/",N3073,1)-1)</f>
        <v>theater</v>
      </c>
      <c r="R3073" t="str">
        <f>RIGHT(N3073,LEN(N3073)-SEARCH("/",N3073,1))</f>
        <v>spaces</v>
      </c>
      <c r="S3073" s="14">
        <f>INT((((J3073/60)/60)/24)+DATE(1970,1,1))</f>
        <v>42665</v>
      </c>
      <c r="T3073" s="14">
        <f>INT((((I3073/60)/60)/24)+DATE(1970,1,1))</f>
        <v>42725</v>
      </c>
    </row>
    <row r="3074" spans="1:20" ht="45" x14ac:dyDescent="0.25">
      <c r="A3074">
        <v>4021</v>
      </c>
      <c r="B3074" s="3" t="s">
        <v>4017</v>
      </c>
      <c r="C3074" s="3" t="s">
        <v>8126</v>
      </c>
      <c r="D3074" s="6">
        <v>15000</v>
      </c>
      <c r="E3074" s="6">
        <v>125</v>
      </c>
      <c r="F3074" t="s">
        <v>8221</v>
      </c>
      <c r="G3074" t="s">
        <v>8224</v>
      </c>
      <c r="H3074" t="s">
        <v>8246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8271</v>
      </c>
      <c r="O3074" s="9">
        <f>+E3074/D3074*100</f>
        <v>0.83333333333333337</v>
      </c>
      <c r="P3074" s="11">
        <f>AVERAGE(E3074/L3074)</f>
        <v>62.5</v>
      </c>
      <c r="Q3074" t="str">
        <f>LEFT(N3074,SEARCH("/",N3074,1)-1)</f>
        <v>theater</v>
      </c>
      <c r="R3074" t="str">
        <f>RIGHT(N3074,LEN(N3074)-SEARCH("/",N3074,1))</f>
        <v>plays</v>
      </c>
      <c r="S3074" s="14">
        <f>INT((((J3074/60)/60)/24)+DATE(1970,1,1))</f>
        <v>41878</v>
      </c>
      <c r="T3074" s="14">
        <f>INT((((I3074/60)/60)/24)+DATE(1970,1,1))</f>
        <v>41938</v>
      </c>
    </row>
    <row r="3075" spans="1:20" ht="45" x14ac:dyDescent="0.25">
      <c r="A3075">
        <v>3899</v>
      </c>
      <c r="B3075" s="3" t="s">
        <v>3896</v>
      </c>
      <c r="C3075" s="3" t="s">
        <v>8007</v>
      </c>
      <c r="D3075" s="6">
        <v>10000</v>
      </c>
      <c r="E3075" s="6">
        <v>125</v>
      </c>
      <c r="F3075" t="s">
        <v>8221</v>
      </c>
      <c r="G3075" t="s">
        <v>8224</v>
      </c>
      <c r="H3075" t="s">
        <v>8246</v>
      </c>
      <c r="I3075">
        <v>1407868561</v>
      </c>
      <c r="J3075">
        <v>1406140561</v>
      </c>
      <c r="K3075" t="b">
        <v>0</v>
      </c>
      <c r="L3075">
        <v>2</v>
      </c>
      <c r="M3075" t="b">
        <v>0</v>
      </c>
      <c r="N3075" t="s">
        <v>8271</v>
      </c>
      <c r="O3075" s="9">
        <f>+E3075/D3075*100</f>
        <v>1.25</v>
      </c>
      <c r="P3075" s="11">
        <f>AVERAGE(E3075/L3075)</f>
        <v>62.5</v>
      </c>
      <c r="Q3075" t="str">
        <f>LEFT(N3075,SEARCH("/",N3075,1)-1)</f>
        <v>theater</v>
      </c>
      <c r="R3075" t="str">
        <f>RIGHT(N3075,LEN(N3075)-SEARCH("/",N3075,1))</f>
        <v>plays</v>
      </c>
      <c r="S3075" s="14">
        <f>INT((((J3075/60)/60)/24)+DATE(1970,1,1))</f>
        <v>41843</v>
      </c>
      <c r="T3075" s="14">
        <f>INT((((I3075/60)/60)/24)+DATE(1970,1,1))</f>
        <v>41863</v>
      </c>
    </row>
    <row r="3076" spans="1:20" ht="60" x14ac:dyDescent="0.25">
      <c r="A3076">
        <v>2823</v>
      </c>
      <c r="B3076" s="3" t="s">
        <v>2823</v>
      </c>
      <c r="C3076" s="3" t="s">
        <v>6933</v>
      </c>
      <c r="D3076" s="6">
        <v>100</v>
      </c>
      <c r="E3076" s="6">
        <v>124</v>
      </c>
      <c r="F3076" t="s">
        <v>8219</v>
      </c>
      <c r="G3076" t="s">
        <v>8225</v>
      </c>
      <c r="H3076" t="s">
        <v>8247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8271</v>
      </c>
      <c r="O3076" s="9">
        <f>+E3076/D3076*100</f>
        <v>124</v>
      </c>
      <c r="P3076" s="11">
        <f>AVERAGE(E3076/L3076)</f>
        <v>8.8571428571428577</v>
      </c>
      <c r="Q3076" t="str">
        <f>LEFT(N3076,SEARCH("/",N3076,1)-1)</f>
        <v>theater</v>
      </c>
      <c r="R3076" t="str">
        <f>RIGHT(N3076,LEN(N3076)-SEARCH("/",N3076,1))</f>
        <v>plays</v>
      </c>
      <c r="S3076" s="14">
        <f>INT((((J3076/60)/60)/24)+DATE(1970,1,1))</f>
        <v>42067</v>
      </c>
      <c r="T3076" s="14">
        <f>INT((((I3076/60)/60)/24)+DATE(1970,1,1))</f>
        <v>42094</v>
      </c>
    </row>
    <row r="3077" spans="1:20" ht="30" x14ac:dyDescent="0.25">
      <c r="A3077">
        <v>2649</v>
      </c>
      <c r="B3077" s="3" t="s">
        <v>2649</v>
      </c>
      <c r="C3077" s="3" t="s">
        <v>6759</v>
      </c>
      <c r="D3077" s="6">
        <v>125000</v>
      </c>
      <c r="E3077" s="6">
        <v>124</v>
      </c>
      <c r="F3077" t="s">
        <v>8220</v>
      </c>
      <c r="G3077" t="s">
        <v>8224</v>
      </c>
      <c r="H3077" t="s">
        <v>8246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8301</v>
      </c>
      <c r="O3077" s="9">
        <f>+E3077/D3077*100</f>
        <v>9.920000000000001E-2</v>
      </c>
      <c r="P3077" s="11">
        <f>AVERAGE(E3077/L3077)</f>
        <v>41.333333333333336</v>
      </c>
      <c r="Q3077" t="str">
        <f>LEFT(N3077,SEARCH("/",N3077,1)-1)</f>
        <v>technology</v>
      </c>
      <c r="R3077" t="str">
        <f>RIGHT(N3077,LEN(N3077)-SEARCH("/",N3077,1))</f>
        <v>space exploration</v>
      </c>
      <c r="S3077" s="14">
        <f>INT((((J3077/60)/60)/24)+DATE(1970,1,1))</f>
        <v>42341</v>
      </c>
      <c r="T3077" s="14">
        <f>INT((((I3077/60)/60)/24)+DATE(1970,1,1))</f>
        <v>42401</v>
      </c>
    </row>
    <row r="3078" spans="1:20" ht="45" x14ac:dyDescent="0.25">
      <c r="A3078">
        <v>910</v>
      </c>
      <c r="B3078" s="3" t="s">
        <v>911</v>
      </c>
      <c r="C3078" s="3" t="s">
        <v>5020</v>
      </c>
      <c r="D3078" s="6">
        <v>550</v>
      </c>
      <c r="E3078" s="6">
        <v>123</v>
      </c>
      <c r="F3078" t="s">
        <v>8221</v>
      </c>
      <c r="G3078" t="s">
        <v>8225</v>
      </c>
      <c r="H3078" t="s">
        <v>8247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8278</v>
      </c>
      <c r="O3078" s="9">
        <f>+E3078/D3078*100</f>
        <v>22.363636363636363</v>
      </c>
      <c r="P3078" s="11">
        <f>AVERAGE(E3078/L3078)</f>
        <v>24.6</v>
      </c>
      <c r="Q3078" t="str">
        <f>LEFT(N3078,SEARCH("/",N3078,1)-1)</f>
        <v>music</v>
      </c>
      <c r="R3078" t="str">
        <f>RIGHT(N3078,LEN(N3078)-SEARCH("/",N3078,1))</f>
        <v>jazz</v>
      </c>
      <c r="S3078" s="14">
        <f>INT((((J3078/60)/60)/24)+DATE(1970,1,1))</f>
        <v>42737</v>
      </c>
      <c r="T3078" s="14">
        <f>INT((((I3078/60)/60)/24)+DATE(1970,1,1))</f>
        <v>42797</v>
      </c>
    </row>
    <row r="3079" spans="1:20" ht="45" x14ac:dyDescent="0.25">
      <c r="A3079">
        <v>553</v>
      </c>
      <c r="B3079" s="3" t="s">
        <v>554</v>
      </c>
      <c r="C3079" s="3" t="s">
        <v>4663</v>
      </c>
      <c r="D3079" s="6">
        <v>25000</v>
      </c>
      <c r="E3079" s="6">
        <v>123</v>
      </c>
      <c r="F3079" t="s">
        <v>8221</v>
      </c>
      <c r="G3079" t="s">
        <v>8224</v>
      </c>
      <c r="H3079" t="s">
        <v>8246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8272</v>
      </c>
      <c r="O3079" s="9">
        <f>+E3079/D3079*100</f>
        <v>0.49199999999999999</v>
      </c>
      <c r="P3079" s="11">
        <f>AVERAGE(E3079/L3079)</f>
        <v>20.5</v>
      </c>
      <c r="Q3079" t="str">
        <f>LEFT(N3079,SEARCH("/",N3079,1)-1)</f>
        <v>technology</v>
      </c>
      <c r="R3079" t="str">
        <f>RIGHT(N3079,LEN(N3079)-SEARCH("/",N3079,1))</f>
        <v>web</v>
      </c>
      <c r="S3079" s="14">
        <f>INT((((J3079/60)/60)/24)+DATE(1970,1,1))</f>
        <v>41927</v>
      </c>
      <c r="T3079" s="14">
        <f>INT((((I3079/60)/60)/24)+DATE(1970,1,1))</f>
        <v>41957</v>
      </c>
    </row>
    <row r="3080" spans="1:20" ht="45" x14ac:dyDescent="0.25">
      <c r="A3080">
        <v>2976</v>
      </c>
      <c r="B3080" s="3" t="s">
        <v>2976</v>
      </c>
      <c r="C3080" s="3" t="s">
        <v>7086</v>
      </c>
      <c r="D3080" s="6">
        <v>70</v>
      </c>
      <c r="E3080" s="6">
        <v>120</v>
      </c>
      <c r="F3080" t="s">
        <v>8219</v>
      </c>
      <c r="G3080" t="s">
        <v>8225</v>
      </c>
      <c r="H3080" t="s">
        <v>8247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8271</v>
      </c>
      <c r="O3080" s="9">
        <f>+E3080/D3080*100</f>
        <v>171.42857142857142</v>
      </c>
      <c r="P3080" s="11">
        <f>AVERAGE(E3080/L3080)</f>
        <v>8.5714285714285712</v>
      </c>
      <c r="Q3080" t="str">
        <f>LEFT(N3080,SEARCH("/",N3080,1)-1)</f>
        <v>theater</v>
      </c>
      <c r="R3080" t="str">
        <f>RIGHT(N3080,LEN(N3080)-SEARCH("/",N3080,1))</f>
        <v>plays</v>
      </c>
      <c r="S3080" s="14">
        <f>INT((((J3080/60)/60)/24)+DATE(1970,1,1))</f>
        <v>42425</v>
      </c>
      <c r="T3080" s="14">
        <f>INT((((I3080/60)/60)/24)+DATE(1970,1,1))</f>
        <v>42442</v>
      </c>
    </row>
    <row r="3081" spans="1:20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6">
        <v>120</v>
      </c>
      <c r="F3081" t="s">
        <v>8220</v>
      </c>
      <c r="G3081" t="s">
        <v>8224</v>
      </c>
      <c r="H3081" t="s">
        <v>8246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8284</v>
      </c>
      <c r="O3081" s="9">
        <f>+E3081/D3081*100</f>
        <v>0.26666666666666666</v>
      </c>
      <c r="P3081" s="11">
        <f>AVERAGE(E3081/L3081)</f>
        <v>60</v>
      </c>
      <c r="Q3081" t="str">
        <f>LEFT(N3081,SEARCH("/",N3081,1)-1)</f>
        <v>food</v>
      </c>
      <c r="R3081" t="str">
        <f>RIGHT(N3081,LEN(N3081)-SEARCH("/",N3081,1))</f>
        <v>food trucks</v>
      </c>
      <c r="S3081" s="14">
        <f>INT((((J3081/60)/60)/24)+DATE(1970,1,1))</f>
        <v>42087</v>
      </c>
      <c r="T3081" s="14">
        <f>INT((((I3081/60)/60)/24)+DATE(1970,1,1))</f>
        <v>42117</v>
      </c>
    </row>
    <row r="3082" spans="1:20" ht="45" x14ac:dyDescent="0.25">
      <c r="A3082">
        <v>2323</v>
      </c>
      <c r="B3082" s="3" t="s">
        <v>2324</v>
      </c>
      <c r="C3082" s="3" t="s">
        <v>6433</v>
      </c>
      <c r="D3082" s="6">
        <v>250</v>
      </c>
      <c r="E3082" s="6">
        <v>120</v>
      </c>
      <c r="F3082" t="s">
        <v>8222</v>
      </c>
      <c r="G3082" t="s">
        <v>8224</v>
      </c>
      <c r="H3082" t="s">
        <v>8246</v>
      </c>
      <c r="I3082">
        <v>1490033247</v>
      </c>
      <c r="J3082">
        <v>1489428447</v>
      </c>
      <c r="K3082" t="b">
        <v>0</v>
      </c>
      <c r="L3082">
        <v>4</v>
      </c>
      <c r="M3082" t="b">
        <v>0</v>
      </c>
      <c r="N3082" t="s">
        <v>8298</v>
      </c>
      <c r="O3082" s="9">
        <f>+E3082/D3082*100</f>
        <v>48</v>
      </c>
      <c r="P3082" s="11">
        <f>AVERAGE(E3082/L3082)</f>
        <v>30</v>
      </c>
      <c r="Q3082" t="str">
        <f>LEFT(N3082,SEARCH("/",N3082,1)-1)</f>
        <v>food</v>
      </c>
      <c r="R3082" t="str">
        <f>RIGHT(N3082,LEN(N3082)-SEARCH("/",N3082,1))</f>
        <v>small batch</v>
      </c>
      <c r="S3082" s="14">
        <f>INT((((J3082/60)/60)/24)+DATE(1970,1,1))</f>
        <v>42807</v>
      </c>
      <c r="T3082" s="14">
        <f>INT((((I3082/60)/60)/24)+DATE(1970,1,1))</f>
        <v>42814</v>
      </c>
    </row>
    <row r="3083" spans="1:20" ht="60" x14ac:dyDescent="0.25">
      <c r="A3083">
        <v>933</v>
      </c>
      <c r="B3083" s="3" t="s">
        <v>934</v>
      </c>
      <c r="C3083" s="3" t="s">
        <v>5043</v>
      </c>
      <c r="D3083" s="6">
        <v>2000</v>
      </c>
      <c r="E3083" s="6">
        <v>120</v>
      </c>
      <c r="F3083" t="s">
        <v>8221</v>
      </c>
      <c r="G3083" t="s">
        <v>8224</v>
      </c>
      <c r="H3083" t="s">
        <v>8246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8278</v>
      </c>
      <c r="O3083" s="9">
        <f>+E3083/D3083*100</f>
        <v>6</v>
      </c>
      <c r="P3083" s="11">
        <f>AVERAGE(E3083/L3083)</f>
        <v>60</v>
      </c>
      <c r="Q3083" t="str">
        <f>LEFT(N3083,SEARCH("/",N3083,1)-1)</f>
        <v>music</v>
      </c>
      <c r="R3083" t="str">
        <f>RIGHT(N3083,LEN(N3083)-SEARCH("/",N3083,1))</f>
        <v>jazz</v>
      </c>
      <c r="S3083" s="14">
        <f>INT((((J3083/60)/60)/24)+DATE(1970,1,1))</f>
        <v>41711</v>
      </c>
      <c r="T3083" s="14">
        <f>INT((((I3083/60)/60)/24)+DATE(1970,1,1))</f>
        <v>41771</v>
      </c>
    </row>
    <row r="3084" spans="1:20" ht="45" x14ac:dyDescent="0.25">
      <c r="A3084">
        <v>2362</v>
      </c>
      <c r="B3084" s="3" t="s">
        <v>2363</v>
      </c>
      <c r="C3084" s="3" t="s">
        <v>6472</v>
      </c>
      <c r="D3084" s="6">
        <v>420</v>
      </c>
      <c r="E3084" s="6">
        <v>120</v>
      </c>
      <c r="F3084" t="s">
        <v>8220</v>
      </c>
      <c r="G3084" t="s">
        <v>8224</v>
      </c>
      <c r="H3084" t="s">
        <v>8246</v>
      </c>
      <c r="I3084">
        <v>1418315470</v>
      </c>
      <c r="J3084">
        <v>1415723470</v>
      </c>
      <c r="K3084" t="b">
        <v>0</v>
      </c>
      <c r="L3084">
        <v>2</v>
      </c>
      <c r="M3084" t="b">
        <v>0</v>
      </c>
      <c r="N3084" t="s">
        <v>8272</v>
      </c>
      <c r="O3084" s="9">
        <f>+E3084/D3084*100</f>
        <v>28.571428571428569</v>
      </c>
      <c r="P3084" s="11">
        <f>AVERAGE(E3084/L3084)</f>
        <v>60</v>
      </c>
      <c r="Q3084" t="str">
        <f>LEFT(N3084,SEARCH("/",N3084,1)-1)</f>
        <v>technology</v>
      </c>
      <c r="R3084" t="str">
        <f>RIGHT(N3084,LEN(N3084)-SEARCH("/",N3084,1))</f>
        <v>web</v>
      </c>
      <c r="S3084" s="14">
        <f>INT((((J3084/60)/60)/24)+DATE(1970,1,1))</f>
        <v>41954</v>
      </c>
      <c r="T3084" s="14">
        <f>INT((((I3084/60)/60)/24)+DATE(1970,1,1))</f>
        <v>41984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8221</v>
      </c>
      <c r="G3085" t="s">
        <v>8225</v>
      </c>
      <c r="H3085" t="s">
        <v>8247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8271</v>
      </c>
      <c r="O3085" s="9">
        <f>+E3085/D3085*100</f>
        <v>0.2</v>
      </c>
      <c r="P3085" s="11">
        <f>AVERAGE(E3085/L3085)</f>
        <v>40</v>
      </c>
      <c r="Q3085" t="str">
        <f>LEFT(N3085,SEARCH("/",N3085,1)-1)</f>
        <v>theater</v>
      </c>
      <c r="R3085" t="str">
        <f>RIGHT(N3085,LEN(N3085)-SEARCH("/",N3085,1))</f>
        <v>plays</v>
      </c>
      <c r="S3085" s="14">
        <f>INT((((J3085/60)/60)/24)+DATE(1970,1,1))</f>
        <v>41843</v>
      </c>
      <c r="T3085" s="14">
        <f>INT((((I3085/60)/60)/24)+DATE(1970,1,1))</f>
        <v>41855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8282</v>
      </c>
      <c r="O3086" s="9">
        <f>+E3086/D3086*100</f>
        <v>0.26222222222222225</v>
      </c>
      <c r="P3086" s="11">
        <f>AVERAGE(E3086/L3086)</f>
        <v>19.666666666666668</v>
      </c>
      <c r="Q3086" t="str">
        <f>LEFT(N3086,SEARCH("/",N3086,1)-1)</f>
        <v>games</v>
      </c>
      <c r="R3086" t="str">
        <f>RIGHT(N3086,LEN(N3086)-SEARCH("/",N3086,1))</f>
        <v>video games</v>
      </c>
      <c r="S3086" s="14">
        <f>INT((((J3086/60)/60)/24)+DATE(1970,1,1))</f>
        <v>42520</v>
      </c>
      <c r="T3086" s="14">
        <f>INT((((I3086/60)/60)/24)+DATE(1970,1,1))</f>
        <v>42550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8271</v>
      </c>
      <c r="O3087" s="9">
        <f>+E3087/D3087*100</f>
        <v>1.4749999999999999</v>
      </c>
      <c r="P3087" s="11">
        <f>AVERAGE(E3087/L3087)</f>
        <v>13.111111111111111</v>
      </c>
      <c r="Q3087" t="str">
        <f>LEFT(N3087,SEARCH("/",N3087,1)-1)</f>
        <v>theater</v>
      </c>
      <c r="R3087" t="str">
        <f>RIGHT(N3087,LEN(N3087)-SEARCH("/",N3087,1))</f>
        <v>plays</v>
      </c>
      <c r="S3087" s="14">
        <f>INT((((J3087/60)/60)/24)+DATE(1970,1,1))</f>
        <v>41977</v>
      </c>
      <c r="T3087" s="14">
        <f>INT((((I3087/60)/60)/24)+DATE(1970,1,1))</f>
        <v>42008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t="s">
        <v>8220</v>
      </c>
      <c r="G3088" t="s">
        <v>8224</v>
      </c>
      <c r="H3088" t="s">
        <v>8246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8286</v>
      </c>
      <c r="O3088" s="9">
        <f>+E3088/D3088*100</f>
        <v>11.600000000000001</v>
      </c>
      <c r="P3088" s="11">
        <f>AVERAGE(E3088/L3088)</f>
        <v>19.333333333333332</v>
      </c>
      <c r="Q3088" t="str">
        <f>LEFT(N3088,SEARCH("/",N3088,1)-1)</f>
        <v>music</v>
      </c>
      <c r="R3088" t="str">
        <f>RIGHT(N3088,LEN(N3088)-SEARCH("/",N3088,1))</f>
        <v>world music</v>
      </c>
      <c r="S3088" s="14">
        <f>INT((((J3088/60)/60)/24)+DATE(1970,1,1))</f>
        <v>40939</v>
      </c>
      <c r="T3088" s="14">
        <f>INT((((I3088/60)/60)/24)+DATE(1970,1,1))</f>
        <v>40960</v>
      </c>
    </row>
    <row r="3089" spans="1:20" ht="45" x14ac:dyDescent="0.25">
      <c r="A3089">
        <v>3789</v>
      </c>
      <c r="B3089" s="3" t="s">
        <v>3786</v>
      </c>
      <c r="C3089" s="3" t="s">
        <v>7899</v>
      </c>
      <c r="D3089" s="6">
        <v>3550</v>
      </c>
      <c r="E3089" s="6">
        <v>116</v>
      </c>
      <c r="F3089" t="s">
        <v>8221</v>
      </c>
      <c r="G3089" t="s">
        <v>8225</v>
      </c>
      <c r="H3089" t="s">
        <v>8247</v>
      </c>
      <c r="I3089">
        <v>1434395418</v>
      </c>
      <c r="J3089">
        <v>1431630618</v>
      </c>
      <c r="K3089" t="b">
        <v>0</v>
      </c>
      <c r="L3089">
        <v>4</v>
      </c>
      <c r="M3089" t="b">
        <v>0</v>
      </c>
      <c r="N3089" t="s">
        <v>8305</v>
      </c>
      <c r="O3089" s="9">
        <f>+E3089/D3089*100</f>
        <v>3.267605633802817</v>
      </c>
      <c r="P3089" s="11">
        <f>AVERAGE(E3089/L3089)</f>
        <v>29</v>
      </c>
      <c r="Q3089" t="str">
        <f>LEFT(N3089,SEARCH("/",N3089,1)-1)</f>
        <v>theater</v>
      </c>
      <c r="R3089" t="str">
        <f>RIGHT(N3089,LEN(N3089)-SEARCH("/",N3089,1))</f>
        <v>musical</v>
      </c>
      <c r="S3089" s="14">
        <f>INT((((J3089/60)/60)/24)+DATE(1970,1,1))</f>
        <v>42138</v>
      </c>
      <c r="T3089" s="14">
        <f>INT((((I3089/60)/60)/24)+DATE(1970,1,1))</f>
        <v>42170</v>
      </c>
    </row>
    <row r="3090" spans="1:20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6">
        <v>116</v>
      </c>
      <c r="F3090" t="s">
        <v>8220</v>
      </c>
      <c r="G3090" t="s">
        <v>8224</v>
      </c>
      <c r="H3090" t="s">
        <v>8246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8303</v>
      </c>
      <c r="O3090" s="9">
        <f>+E3090/D3090*100</f>
        <v>58.291457286432156</v>
      </c>
      <c r="P3090" s="11">
        <f>AVERAGE(E3090/L3090)</f>
        <v>58</v>
      </c>
      <c r="Q3090" t="str">
        <f>LEFT(N3090,SEARCH("/",N3090,1)-1)</f>
        <v>theater</v>
      </c>
      <c r="R3090" t="str">
        <f>RIGHT(N3090,LEN(N3090)-SEARCH("/",N3090,1))</f>
        <v>spaces</v>
      </c>
      <c r="S3090" s="14">
        <f>INT((((J3090/60)/60)/24)+DATE(1970,1,1))</f>
        <v>42678</v>
      </c>
      <c r="T3090" s="14">
        <f>INT((((I3090/60)/60)/24)+DATE(1970,1,1))</f>
        <v>42683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8267</v>
      </c>
      <c r="O3091" s="9">
        <f>+E3091/D3091*100</f>
        <v>0.57499999999999996</v>
      </c>
      <c r="P3091" s="11">
        <f>AVERAGE(E3091/L3091)</f>
        <v>38.333333333333336</v>
      </c>
      <c r="Q3091" t="str">
        <f>LEFT(N3091,SEARCH("/",N3091,1)-1)</f>
        <v>film &amp; video</v>
      </c>
      <c r="R3091" t="str">
        <f>RIGHT(N3091,LEN(N3091)-SEARCH("/",N3091,1))</f>
        <v>science fiction</v>
      </c>
      <c r="S3091" s="14">
        <f>INT((((J3091/60)/60)/24)+DATE(1970,1,1))</f>
        <v>42693</v>
      </c>
      <c r="T3091" s="14">
        <f>INT((((I3091/60)/60)/24)+DATE(1970,1,1))</f>
        <v>42753</v>
      </c>
    </row>
    <row r="3092" spans="1:20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6">
        <v>115</v>
      </c>
      <c r="F3092" t="s">
        <v>8221</v>
      </c>
      <c r="G3092" t="s">
        <v>8225</v>
      </c>
      <c r="H3092" t="s">
        <v>8247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8282</v>
      </c>
      <c r="O3092" s="9">
        <f>+E3092/D3092*100</f>
        <v>2.2999999999999998</v>
      </c>
      <c r="P3092" s="11">
        <f>AVERAGE(E3092/L3092)</f>
        <v>23</v>
      </c>
      <c r="Q3092" t="str">
        <f>LEFT(N3092,SEARCH("/",N3092,1)-1)</f>
        <v>games</v>
      </c>
      <c r="R3092" t="str">
        <f>RIGHT(N3092,LEN(N3092)-SEARCH("/",N3092,1))</f>
        <v>video games</v>
      </c>
      <c r="S3092" s="14">
        <f>INT((((J3092/60)/60)/24)+DATE(1970,1,1))</f>
        <v>42430</v>
      </c>
      <c r="T3092" s="14">
        <f>INT((((I3092/60)/60)/24)+DATE(1970,1,1))</f>
        <v>42460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t="s">
        <v>8221</v>
      </c>
      <c r="G3093" t="s">
        <v>8224</v>
      </c>
      <c r="H3093" t="s">
        <v>8246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8282</v>
      </c>
      <c r="O3093" s="9">
        <f>+E3093/D3093*100</f>
        <v>10.454545454545453</v>
      </c>
      <c r="P3093" s="11">
        <f>AVERAGE(E3093/L3093)</f>
        <v>23</v>
      </c>
      <c r="Q3093" t="str">
        <f>LEFT(N3093,SEARCH("/",N3093,1)-1)</f>
        <v>games</v>
      </c>
      <c r="R3093" t="str">
        <f>RIGHT(N3093,LEN(N3093)-SEARCH("/",N3093,1))</f>
        <v>video games</v>
      </c>
      <c r="S3093" s="14">
        <f>INT((((J3093/60)/60)/24)+DATE(1970,1,1))</f>
        <v>40464</v>
      </c>
      <c r="T3093" s="14">
        <f>INT((((I3093/60)/60)/24)+DATE(1970,1,1))</f>
        <v>40512</v>
      </c>
    </row>
    <row r="3094" spans="1:20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6">
        <v>115</v>
      </c>
      <c r="F3094" t="s">
        <v>8221</v>
      </c>
      <c r="G3094" t="s">
        <v>8225</v>
      </c>
      <c r="H3094" t="s">
        <v>8247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8272</v>
      </c>
      <c r="O3094" s="9">
        <f>+E3094/D3094*100</f>
        <v>23</v>
      </c>
      <c r="P3094" s="11">
        <f>AVERAGE(E3094/L3094)</f>
        <v>16.428571428571427</v>
      </c>
      <c r="Q3094" t="str">
        <f>LEFT(N3094,SEARCH("/",N3094,1)-1)</f>
        <v>technology</v>
      </c>
      <c r="R3094" t="str">
        <f>RIGHT(N3094,LEN(N3094)-SEARCH("/",N3094,1))</f>
        <v>web</v>
      </c>
      <c r="S3094" s="14">
        <f>INT((((J3094/60)/60)/24)+DATE(1970,1,1))</f>
        <v>42070</v>
      </c>
      <c r="T3094" s="14">
        <f>INT((((I3094/60)/60)/24)+DATE(1970,1,1))</f>
        <v>42100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9">
        <f>+E3095/D3095*100</f>
        <v>1.7538461538461538</v>
      </c>
      <c r="P3095" s="11">
        <f>AVERAGE(E3095/L3095)</f>
        <v>12.666666666666666</v>
      </c>
      <c r="Q3095" t="str">
        <f>LEFT(N3095,SEARCH("/",N3095,1)-1)</f>
        <v>film &amp; video</v>
      </c>
      <c r="R3095" t="str">
        <f>RIGHT(N3095,LEN(N3095)-SEARCH("/",N3095,1))</f>
        <v>animation</v>
      </c>
      <c r="S3095" s="14">
        <f>INT((((J3095/60)/60)/24)+DATE(1970,1,1))</f>
        <v>41991</v>
      </c>
      <c r="T3095" s="14">
        <f>INT((((I3095/60)/60)/24)+DATE(1970,1,1))</f>
        <v>42021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9">
        <f>+E3096/D3096*100</f>
        <v>2.9894179894179893</v>
      </c>
      <c r="P3096" s="11">
        <f>AVERAGE(E3096/L3096)</f>
        <v>14.125</v>
      </c>
      <c r="Q3096" t="str">
        <f>LEFT(N3096,SEARCH("/",N3096,1)-1)</f>
        <v>music</v>
      </c>
      <c r="R3096" t="str">
        <f>RIGHT(N3096,LEN(N3096)-SEARCH("/",N3096,1))</f>
        <v>indie rock</v>
      </c>
      <c r="S3096" s="14">
        <f>INT((((J3096/60)/60)/24)+DATE(1970,1,1))</f>
        <v>41179</v>
      </c>
      <c r="T3096" s="14">
        <f>INT((((I3096/60)/60)/24)+DATE(1970,1,1))</f>
        <v>41212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8221</v>
      </c>
      <c r="G3097" t="s">
        <v>8225</v>
      </c>
      <c r="H3097" t="s">
        <v>8247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8268</v>
      </c>
      <c r="O3097" s="9">
        <f>+E3097/D3097*100</f>
        <v>2.75</v>
      </c>
      <c r="P3097" s="11">
        <f>AVERAGE(E3097/L3097)</f>
        <v>15.714285714285714</v>
      </c>
      <c r="Q3097" t="str">
        <f>LEFT(N3097,SEARCH("/",N3097,1)-1)</f>
        <v>film &amp; video</v>
      </c>
      <c r="R3097" t="str">
        <f>RIGHT(N3097,LEN(N3097)-SEARCH("/",N3097,1))</f>
        <v>drama</v>
      </c>
      <c r="S3097" s="14">
        <f>INT((((J3097/60)/60)/24)+DATE(1970,1,1))</f>
        <v>42032</v>
      </c>
      <c r="T3097" s="14">
        <f>INT((((I3097/60)/60)/24)+DATE(1970,1,1))</f>
        <v>42062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8221</v>
      </c>
      <c r="G3098" t="s">
        <v>8224</v>
      </c>
      <c r="H3098" t="s">
        <v>8246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8293</v>
      </c>
      <c r="O3098" s="9">
        <f>+E3098/D3098*100</f>
        <v>11</v>
      </c>
      <c r="P3098" s="11">
        <f>AVERAGE(E3098/L3098)</f>
        <v>55</v>
      </c>
      <c r="Q3098" t="str">
        <f>LEFT(N3098,SEARCH("/",N3098,1)-1)</f>
        <v>music</v>
      </c>
      <c r="R3098" t="str">
        <f>RIGHT(N3098,LEN(N3098)-SEARCH("/",N3098,1))</f>
        <v>faith</v>
      </c>
      <c r="S3098" s="14">
        <f>INT((((J3098/60)/60)/24)+DATE(1970,1,1))</f>
        <v>42559</v>
      </c>
      <c r="T3098" s="14">
        <f>INT((((I3098/60)/60)/24)+DATE(1970,1,1))</f>
        <v>42589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t="s">
        <v>8221</v>
      </c>
      <c r="G3099" t="s">
        <v>8224</v>
      </c>
      <c r="H3099" t="s">
        <v>8246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8304</v>
      </c>
      <c r="O3099" s="9">
        <f>+E3099/D3099*100</f>
        <v>1.0999999999999999</v>
      </c>
      <c r="P3099" s="11">
        <f>AVERAGE(E3099/L3099)</f>
        <v>55</v>
      </c>
      <c r="Q3099" t="str">
        <f>LEFT(N3099,SEARCH("/",N3099,1)-1)</f>
        <v>publishing</v>
      </c>
      <c r="R3099" t="str">
        <f>RIGHT(N3099,LEN(N3099)-SEARCH("/",N3099,1))</f>
        <v>children's books</v>
      </c>
      <c r="S3099" s="14">
        <f>INT((((J3099/60)/60)/24)+DATE(1970,1,1))</f>
        <v>42068</v>
      </c>
      <c r="T3099" s="14">
        <f>INT((((I3099/60)/60)/24)+DATE(1970,1,1))</f>
        <v>42098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t="s">
        <v>8221</v>
      </c>
      <c r="G3100" t="s">
        <v>8232</v>
      </c>
      <c r="H3100" t="s">
        <v>8253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8305</v>
      </c>
      <c r="O3100" s="9">
        <f>+E3100/D3100*100</f>
        <v>0.36666666666666664</v>
      </c>
      <c r="P3100" s="11">
        <f>AVERAGE(E3100/L3100)</f>
        <v>36.666666666666664</v>
      </c>
      <c r="Q3100" t="str">
        <f>LEFT(N3100,SEARCH("/",N3100,1)-1)</f>
        <v>theater</v>
      </c>
      <c r="R3100" t="str">
        <f>RIGHT(N3100,LEN(N3100)-SEARCH("/",N3100,1))</f>
        <v>musical</v>
      </c>
      <c r="S3100" s="14">
        <f>INT((((J3100/60)/60)/24)+DATE(1970,1,1))</f>
        <v>42013</v>
      </c>
      <c r="T3100" s="14">
        <f>INT((((I3100/60)/60)/24)+DATE(1970,1,1))</f>
        <v>42051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t="s">
        <v>8221</v>
      </c>
      <c r="G3101" t="s">
        <v>8225</v>
      </c>
      <c r="H3101" t="s">
        <v>8247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8271</v>
      </c>
      <c r="O3101" s="9">
        <f>+E3101/D3101*100</f>
        <v>1.8333333333333333</v>
      </c>
      <c r="P3101" s="11">
        <f>AVERAGE(E3101/L3101)</f>
        <v>18.333333333333332</v>
      </c>
      <c r="Q3101" t="str">
        <f>LEFT(N3101,SEARCH("/",N3101,1)-1)</f>
        <v>theater</v>
      </c>
      <c r="R3101" t="str">
        <f>RIGHT(N3101,LEN(N3101)-SEARCH("/",N3101,1))</f>
        <v>plays</v>
      </c>
      <c r="S3101" s="14">
        <f>INT((((J3101/60)/60)/24)+DATE(1970,1,1))</f>
        <v>42069</v>
      </c>
      <c r="T3101" s="14">
        <f>INT((((I3101/60)/60)/24)+DATE(1970,1,1))</f>
        <v>42092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9">
        <f>+E3102/D3102*100</f>
        <v>2.1999999999999997</v>
      </c>
      <c r="P3102" s="11">
        <f>AVERAGE(E3102/L3102)</f>
        <v>27.5</v>
      </c>
      <c r="Q3102" t="str">
        <f>LEFT(N3102,SEARCH("/",N3102,1)-1)</f>
        <v>theater</v>
      </c>
      <c r="R3102" t="str">
        <f>RIGHT(N3102,LEN(N3102)-SEARCH("/",N3102,1))</f>
        <v>plays</v>
      </c>
      <c r="S3102" s="14">
        <f>INT((((J3102/60)/60)/24)+DATE(1970,1,1))</f>
        <v>41991</v>
      </c>
      <c r="T3102" s="14">
        <f>INT((((I3102/60)/60)/24)+DATE(1970,1,1))</f>
        <v>42015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8271</v>
      </c>
      <c r="O3103" s="9">
        <f>+E3103/D3103*100</f>
        <v>22</v>
      </c>
      <c r="P3103" s="11">
        <f>AVERAGE(E3103/L3103)</f>
        <v>55</v>
      </c>
      <c r="Q3103" t="str">
        <f>LEFT(N3103,SEARCH("/",N3103,1)-1)</f>
        <v>theater</v>
      </c>
      <c r="R3103" t="str">
        <f>RIGHT(N3103,LEN(N3103)-SEARCH("/",N3103,1))</f>
        <v>plays</v>
      </c>
      <c r="S3103" s="14">
        <f>INT((((J3103/60)/60)/24)+DATE(1970,1,1))</f>
        <v>41928</v>
      </c>
      <c r="T3103" s="14">
        <f>INT((((I3103/60)/60)/24)+DATE(1970,1,1))</f>
        <v>41958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9">
        <f>+E3104/D3104*100</f>
        <v>2.4222222222222221</v>
      </c>
      <c r="P3104" s="11">
        <f>AVERAGE(E3104/L3104)</f>
        <v>36.333333333333336</v>
      </c>
      <c r="Q3104" t="str">
        <f>LEFT(N3104,SEARCH("/",N3104,1)-1)</f>
        <v>games</v>
      </c>
      <c r="R3104" t="str">
        <f>RIGHT(N3104,LEN(N3104)-SEARCH("/",N3104,1))</f>
        <v>video games</v>
      </c>
      <c r="S3104" s="14">
        <f>INT((((J3104/60)/60)/24)+DATE(1970,1,1))</f>
        <v>41704</v>
      </c>
      <c r="T3104" s="14">
        <f>INT((((I3104/60)/60)/24)+DATE(1970,1,1))</f>
        <v>41734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8222</v>
      </c>
      <c r="G3105" t="s">
        <v>8224</v>
      </c>
      <c r="H3105" t="s">
        <v>8246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8298</v>
      </c>
      <c r="O3105" s="9">
        <f>+E3105/D3105*100</f>
        <v>0.72</v>
      </c>
      <c r="P3105" s="11">
        <f>AVERAGE(E3105/L3105)</f>
        <v>108</v>
      </c>
      <c r="Q3105" t="str">
        <f>LEFT(N3105,SEARCH("/",N3105,1)-1)</f>
        <v>food</v>
      </c>
      <c r="R3105" t="str">
        <f>RIGHT(N3105,LEN(N3105)-SEARCH("/",N3105,1))</f>
        <v>small batch</v>
      </c>
      <c r="S3105" s="14">
        <f>INT((((J3105/60)/60)/24)+DATE(1970,1,1))</f>
        <v>42804</v>
      </c>
      <c r="T3105" s="14">
        <f>INT((((I3105/60)/60)/24)+DATE(1970,1,1))</f>
        <v>42855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s="9">
        <f>+E3106/D3106*100</f>
        <v>0.5714285714285714</v>
      </c>
      <c r="P3106" s="11">
        <f>AVERAGE(E3106/L3106)</f>
        <v>15.428571428571429</v>
      </c>
      <c r="Q3106" t="str">
        <f>LEFT(N3106,SEARCH("/",N3106,1)-1)</f>
        <v>technology</v>
      </c>
      <c r="R3106" t="str">
        <f>RIGHT(N3106,LEN(N3106)-SEARCH("/",N3106,1))</f>
        <v>web</v>
      </c>
      <c r="S3106" s="14">
        <f>INT((((J3106/60)/60)/24)+DATE(1970,1,1))</f>
        <v>42094</v>
      </c>
      <c r="T3106" s="14">
        <f>INT((((I3106/60)/60)/24)+DATE(1970,1,1))</f>
        <v>42124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9">
        <f>+E3107/D3107*100</f>
        <v>3.5666666666666664</v>
      </c>
      <c r="P3107" s="11">
        <f>AVERAGE(E3107/L3107)</f>
        <v>26.75</v>
      </c>
      <c r="Q3107" t="str">
        <f>LEFT(N3107,SEARCH("/",N3107,1)-1)</f>
        <v>photography</v>
      </c>
      <c r="R3107" t="str">
        <f>RIGHT(N3107,LEN(N3107)-SEARCH("/",N3107,1))</f>
        <v>photobooks</v>
      </c>
      <c r="S3107" s="14">
        <f>INT((((J3107/60)/60)/24)+DATE(1970,1,1))</f>
        <v>41973</v>
      </c>
      <c r="T3107" s="14">
        <f>INT((((I3107/60)/60)/24)+DATE(1970,1,1))</f>
        <v>42033</v>
      </c>
    </row>
    <row r="3108" spans="1:20" ht="45" x14ac:dyDescent="0.25">
      <c r="A3108">
        <v>1380</v>
      </c>
      <c r="B3108" s="3" t="s">
        <v>1381</v>
      </c>
      <c r="C3108" s="3" t="s">
        <v>5490</v>
      </c>
      <c r="D3108" s="6">
        <v>25</v>
      </c>
      <c r="E3108" s="6">
        <v>106</v>
      </c>
      <c r="F3108" t="s">
        <v>8219</v>
      </c>
      <c r="G3108" t="s">
        <v>8224</v>
      </c>
      <c r="H3108" t="s">
        <v>8246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8276</v>
      </c>
      <c r="O3108" s="9">
        <f>+E3108/D3108*100</f>
        <v>424</v>
      </c>
      <c r="P3108" s="11">
        <f>AVERAGE(E3108/L3108)</f>
        <v>21.2</v>
      </c>
      <c r="Q3108" t="str">
        <f>LEFT(N3108,SEARCH("/",N3108,1)-1)</f>
        <v>music</v>
      </c>
      <c r="R3108" t="str">
        <f>RIGHT(N3108,LEN(N3108)-SEARCH("/",N3108,1))</f>
        <v>rock</v>
      </c>
      <c r="S3108" s="14">
        <f>INT((((J3108/60)/60)/24)+DATE(1970,1,1))</f>
        <v>42141</v>
      </c>
      <c r="T3108" s="14">
        <f>INT((((I3108/60)/60)/24)+DATE(1970,1,1))</f>
        <v>42164</v>
      </c>
    </row>
    <row r="3109" spans="1:20" ht="60" x14ac:dyDescent="0.25">
      <c r="A3109">
        <v>1322</v>
      </c>
      <c r="B3109" s="3" t="s">
        <v>1323</v>
      </c>
      <c r="C3109" s="3" t="s">
        <v>5432</v>
      </c>
      <c r="D3109" s="6">
        <v>35000</v>
      </c>
      <c r="E3109" s="6">
        <v>106</v>
      </c>
      <c r="F3109" t="s">
        <v>8220</v>
      </c>
      <c r="G3109" t="s">
        <v>8225</v>
      </c>
      <c r="H3109" t="s">
        <v>8247</v>
      </c>
      <c r="I3109">
        <v>1432223125</v>
      </c>
      <c r="J3109">
        <v>1429631125</v>
      </c>
      <c r="K3109" t="b">
        <v>0</v>
      </c>
      <c r="L3109">
        <v>4</v>
      </c>
      <c r="M3109" t="b">
        <v>0</v>
      </c>
      <c r="N3109" t="s">
        <v>8273</v>
      </c>
      <c r="O3109" s="9">
        <f>+E3109/D3109*100</f>
        <v>0.30285714285714288</v>
      </c>
      <c r="P3109" s="11">
        <f>AVERAGE(E3109/L3109)</f>
        <v>26.5</v>
      </c>
      <c r="Q3109" t="str">
        <f>LEFT(N3109,SEARCH("/",N3109,1)-1)</f>
        <v>technology</v>
      </c>
      <c r="R3109" t="str">
        <f>RIGHT(N3109,LEN(N3109)-SEARCH("/",N3109,1))</f>
        <v>wearables</v>
      </c>
      <c r="S3109" s="14">
        <f>INT((((J3109/60)/60)/24)+DATE(1970,1,1))</f>
        <v>42115</v>
      </c>
      <c r="T3109" s="14">
        <f>INT((((I3109/60)/60)/24)+DATE(1970,1,1))</f>
        <v>42145</v>
      </c>
    </row>
    <row r="3110" spans="1:20" ht="60" x14ac:dyDescent="0.25">
      <c r="A3110">
        <v>571</v>
      </c>
      <c r="B3110" s="3" t="s">
        <v>572</v>
      </c>
      <c r="C3110" s="3" t="s">
        <v>4681</v>
      </c>
      <c r="D3110" s="6">
        <v>25000</v>
      </c>
      <c r="E3110" s="6">
        <v>106</v>
      </c>
      <c r="F3110" t="s">
        <v>8221</v>
      </c>
      <c r="G3110" t="s">
        <v>8224</v>
      </c>
      <c r="H3110" t="s">
        <v>8246</v>
      </c>
      <c r="I3110">
        <v>1437969540</v>
      </c>
      <c r="J3110">
        <v>1436297723</v>
      </c>
      <c r="K3110" t="b">
        <v>0</v>
      </c>
      <c r="L3110">
        <v>2</v>
      </c>
      <c r="M3110" t="b">
        <v>0</v>
      </c>
      <c r="N3110" t="s">
        <v>8272</v>
      </c>
      <c r="O3110" s="9">
        <f>+E3110/D3110*100</f>
        <v>0.42399999999999999</v>
      </c>
      <c r="P3110" s="11">
        <f>AVERAGE(E3110/L3110)</f>
        <v>53</v>
      </c>
      <c r="Q3110" t="str">
        <f>LEFT(N3110,SEARCH("/",N3110,1)-1)</f>
        <v>technology</v>
      </c>
      <c r="R3110" t="str">
        <f>RIGHT(N3110,LEN(N3110)-SEARCH("/",N3110,1))</f>
        <v>web</v>
      </c>
      <c r="S3110" s="14">
        <f>INT((((J3110/60)/60)/24)+DATE(1970,1,1))</f>
        <v>42192</v>
      </c>
      <c r="T3110" s="14">
        <f>INT((((I3110/60)/60)/24)+DATE(1970,1,1))</f>
        <v>42212</v>
      </c>
    </row>
    <row r="3111" spans="1:20" ht="60" x14ac:dyDescent="0.25">
      <c r="A3111">
        <v>2648</v>
      </c>
      <c r="B3111" s="3" t="s">
        <v>2648</v>
      </c>
      <c r="C3111" s="3" t="s">
        <v>6758</v>
      </c>
      <c r="D3111" s="6">
        <v>12000</v>
      </c>
      <c r="E3111" s="6">
        <v>106</v>
      </c>
      <c r="F3111" t="s">
        <v>8220</v>
      </c>
      <c r="G3111" t="s">
        <v>8224</v>
      </c>
      <c r="H3111" t="s">
        <v>8246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8301</v>
      </c>
      <c r="O3111" s="9">
        <f>+E3111/D3111*100</f>
        <v>0.88333333333333341</v>
      </c>
      <c r="P3111" s="11">
        <f>AVERAGE(E3111/L3111)</f>
        <v>17.666666666666668</v>
      </c>
      <c r="Q3111" t="str">
        <f>LEFT(N3111,SEARCH("/",N3111,1)-1)</f>
        <v>technology</v>
      </c>
      <c r="R3111" t="str">
        <f>RIGHT(N3111,LEN(N3111)-SEARCH("/",N3111,1))</f>
        <v>space exploration</v>
      </c>
      <c r="S3111" s="14">
        <f>INT((((J3111/60)/60)/24)+DATE(1970,1,1))</f>
        <v>42408</v>
      </c>
      <c r="T3111" s="14">
        <f>INT((((I3111/60)/60)/24)+DATE(1970,1,1))</f>
        <v>42438</v>
      </c>
    </row>
    <row r="3112" spans="1:20" ht="90" x14ac:dyDescent="0.25">
      <c r="A3112">
        <v>984</v>
      </c>
      <c r="B3112" s="3" t="s">
        <v>985</v>
      </c>
      <c r="C3112" s="3" t="s">
        <v>5094</v>
      </c>
      <c r="D3112" s="6">
        <v>10000</v>
      </c>
      <c r="E3112" s="6">
        <v>106</v>
      </c>
      <c r="F3112" t="s">
        <v>8221</v>
      </c>
      <c r="G3112" t="s">
        <v>8224</v>
      </c>
      <c r="H3112" t="s">
        <v>8246</v>
      </c>
      <c r="I3112">
        <v>1427507208</v>
      </c>
      <c r="J3112">
        <v>1424918808</v>
      </c>
      <c r="K3112" t="b">
        <v>0</v>
      </c>
      <c r="L3112">
        <v>3</v>
      </c>
      <c r="M3112" t="b">
        <v>0</v>
      </c>
      <c r="N3112" t="s">
        <v>8273</v>
      </c>
      <c r="O3112" s="9">
        <f>+E3112/D3112*100</f>
        <v>1.06</v>
      </c>
      <c r="P3112" s="11">
        <f>AVERAGE(E3112/L3112)</f>
        <v>35.333333333333336</v>
      </c>
      <c r="Q3112" t="str">
        <f>LEFT(N3112,SEARCH("/",N3112,1)-1)</f>
        <v>technology</v>
      </c>
      <c r="R3112" t="str">
        <f>RIGHT(N3112,LEN(N3112)-SEARCH("/",N3112,1))</f>
        <v>wearables</v>
      </c>
      <c r="S3112" s="14">
        <f>INT((((J3112/60)/60)/24)+DATE(1970,1,1))</f>
        <v>42061</v>
      </c>
      <c r="T3112" s="14">
        <f>INT((((I3112/60)/60)/24)+DATE(1970,1,1))</f>
        <v>42091</v>
      </c>
    </row>
    <row r="3113" spans="1:20" ht="60" x14ac:dyDescent="0.25">
      <c r="A3113">
        <v>968</v>
      </c>
      <c r="B3113" s="3" t="s">
        <v>969</v>
      </c>
      <c r="C3113" s="3" t="s">
        <v>5078</v>
      </c>
      <c r="D3113" s="6">
        <v>8000</v>
      </c>
      <c r="E3113" s="6">
        <v>106</v>
      </c>
      <c r="F3113" t="s">
        <v>8221</v>
      </c>
      <c r="G3113" t="s">
        <v>8224</v>
      </c>
      <c r="H3113" t="s">
        <v>8246</v>
      </c>
      <c r="I3113">
        <v>1408134034</v>
      </c>
      <c r="J3113">
        <v>1405542034</v>
      </c>
      <c r="K3113" t="b">
        <v>0</v>
      </c>
      <c r="L3113">
        <v>4</v>
      </c>
      <c r="M3113" t="b">
        <v>0</v>
      </c>
      <c r="N3113" t="s">
        <v>8273</v>
      </c>
      <c r="O3113" s="9">
        <f>+E3113/D3113*100</f>
        <v>1.325</v>
      </c>
      <c r="P3113" s="11">
        <f>AVERAGE(E3113/L3113)</f>
        <v>26.5</v>
      </c>
      <c r="Q3113" t="str">
        <f>LEFT(N3113,SEARCH("/",N3113,1)-1)</f>
        <v>technology</v>
      </c>
      <c r="R3113" t="str">
        <f>RIGHT(N3113,LEN(N3113)-SEARCH("/",N3113,1))</f>
        <v>wearables</v>
      </c>
      <c r="S3113" s="14">
        <f>INT((((J3113/60)/60)/24)+DATE(1970,1,1))</f>
        <v>41836</v>
      </c>
      <c r="T3113" s="14">
        <f>INT((((I3113/60)/60)/24)+DATE(1970,1,1))</f>
        <v>41866</v>
      </c>
    </row>
    <row r="3114" spans="1:20" ht="60" x14ac:dyDescent="0.25">
      <c r="A3114">
        <v>1481</v>
      </c>
      <c r="B3114" s="3" t="s">
        <v>1482</v>
      </c>
      <c r="C3114" s="3" t="s">
        <v>5591</v>
      </c>
      <c r="D3114" s="6">
        <v>5000</v>
      </c>
      <c r="E3114" s="6">
        <v>105</v>
      </c>
      <c r="F3114" t="s">
        <v>8221</v>
      </c>
      <c r="G3114" t="s">
        <v>8229</v>
      </c>
      <c r="H3114" t="s">
        <v>8251</v>
      </c>
      <c r="I3114">
        <v>1383430145</v>
      </c>
      <c r="J3114">
        <v>1380838145</v>
      </c>
      <c r="K3114" t="b">
        <v>0</v>
      </c>
      <c r="L3114">
        <v>6</v>
      </c>
      <c r="M3114" t="b">
        <v>0</v>
      </c>
      <c r="N3114" t="s">
        <v>8275</v>
      </c>
      <c r="O3114" s="9">
        <f>+E3114/D3114*100</f>
        <v>2.1</v>
      </c>
      <c r="P3114" s="11">
        <f>AVERAGE(E3114/L3114)</f>
        <v>17.5</v>
      </c>
      <c r="Q3114" t="str">
        <f>LEFT(N3114,SEARCH("/",N3114,1)-1)</f>
        <v>publishing</v>
      </c>
      <c r="R3114" t="str">
        <f>RIGHT(N3114,LEN(N3114)-SEARCH("/",N3114,1))</f>
        <v>fiction</v>
      </c>
      <c r="S3114" s="14">
        <f>INT((((J3114/60)/60)/24)+DATE(1970,1,1))</f>
        <v>41550</v>
      </c>
      <c r="T3114" s="14">
        <f>INT((((I3114/60)/60)/24)+DATE(1970,1,1))</f>
        <v>41580</v>
      </c>
    </row>
    <row r="3115" spans="1:20" ht="60" x14ac:dyDescent="0.25">
      <c r="A3115">
        <v>2759</v>
      </c>
      <c r="B3115" s="3" t="s">
        <v>2759</v>
      </c>
      <c r="C3115" s="3" t="s">
        <v>6869</v>
      </c>
      <c r="D3115" s="6">
        <v>1000</v>
      </c>
      <c r="E3115" s="6">
        <v>105</v>
      </c>
      <c r="F3115" t="s">
        <v>8221</v>
      </c>
      <c r="G3115" t="s">
        <v>8226</v>
      </c>
      <c r="H3115" t="s">
        <v>8248</v>
      </c>
      <c r="I3115">
        <v>1468658866</v>
      </c>
      <c r="J3115">
        <v>1464943666</v>
      </c>
      <c r="K3115" t="b">
        <v>0</v>
      </c>
      <c r="L3115">
        <v>2</v>
      </c>
      <c r="M3115" t="b">
        <v>0</v>
      </c>
      <c r="N3115" t="s">
        <v>8304</v>
      </c>
      <c r="O3115" s="9">
        <f>+E3115/D3115*100</f>
        <v>10.5</v>
      </c>
      <c r="P3115" s="11">
        <f>AVERAGE(E3115/L3115)</f>
        <v>52.5</v>
      </c>
      <c r="Q3115" t="str">
        <f>LEFT(N3115,SEARCH("/",N3115,1)-1)</f>
        <v>publishing</v>
      </c>
      <c r="R3115" t="str">
        <f>RIGHT(N3115,LEN(N3115)-SEARCH("/",N3115,1))</f>
        <v>children's books</v>
      </c>
      <c r="S3115" s="14">
        <f>INT((((J3115/60)/60)/24)+DATE(1970,1,1))</f>
        <v>42524</v>
      </c>
      <c r="T3115" s="14">
        <f>INT((((I3115/60)/60)/24)+DATE(1970,1,1))</f>
        <v>42567</v>
      </c>
    </row>
    <row r="3116" spans="1:20" ht="60" x14ac:dyDescent="0.25">
      <c r="A3116">
        <v>712</v>
      </c>
      <c r="B3116" s="3" t="s">
        <v>713</v>
      </c>
      <c r="C3116" s="3" t="s">
        <v>4822</v>
      </c>
      <c r="D3116" s="6">
        <v>48500</v>
      </c>
      <c r="E3116" s="6">
        <v>105</v>
      </c>
      <c r="F3116" t="s">
        <v>8221</v>
      </c>
      <c r="G3116" t="s">
        <v>8224</v>
      </c>
      <c r="H3116" t="s">
        <v>8246</v>
      </c>
      <c r="I3116">
        <v>1455466832</v>
      </c>
      <c r="J3116">
        <v>1452874832</v>
      </c>
      <c r="K3116" t="b">
        <v>0</v>
      </c>
      <c r="L3116">
        <v>4</v>
      </c>
      <c r="M3116" t="b">
        <v>0</v>
      </c>
      <c r="N3116" t="s">
        <v>8273</v>
      </c>
      <c r="O3116" s="9">
        <f>+E3116/D3116*100</f>
        <v>0.21649484536082475</v>
      </c>
      <c r="P3116" s="11">
        <f>AVERAGE(E3116/L3116)</f>
        <v>26.25</v>
      </c>
      <c r="Q3116" t="str">
        <f>LEFT(N3116,SEARCH("/",N3116,1)-1)</f>
        <v>technology</v>
      </c>
      <c r="R3116" t="str">
        <f>RIGHT(N3116,LEN(N3116)-SEARCH("/",N3116,1))</f>
        <v>wearables</v>
      </c>
      <c r="S3116" s="14">
        <f>INT((((J3116/60)/60)/24)+DATE(1970,1,1))</f>
        <v>42384</v>
      </c>
      <c r="T3116" s="14">
        <f>INT((((I3116/60)/60)/24)+DATE(1970,1,1))</f>
        <v>42414</v>
      </c>
    </row>
    <row r="3117" spans="1:20" ht="60" x14ac:dyDescent="0.25">
      <c r="A3117">
        <v>3077</v>
      </c>
      <c r="B3117" s="3" t="s">
        <v>3077</v>
      </c>
      <c r="C3117" s="3" t="s">
        <v>7187</v>
      </c>
      <c r="D3117" s="6">
        <v>22000</v>
      </c>
      <c r="E3117" s="6">
        <v>105</v>
      </c>
      <c r="F3117" t="s">
        <v>8221</v>
      </c>
      <c r="G3117" t="s">
        <v>8229</v>
      </c>
      <c r="H3117" t="s">
        <v>8251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8303</v>
      </c>
      <c r="O3117" s="9">
        <f>+E3117/D3117*100</f>
        <v>0.47727272727272729</v>
      </c>
      <c r="P3117" s="11">
        <f>AVERAGE(E3117/L3117)</f>
        <v>52.5</v>
      </c>
      <c r="Q3117" t="str">
        <f>LEFT(N3117,SEARCH("/",N3117,1)-1)</f>
        <v>theater</v>
      </c>
      <c r="R3117" t="str">
        <f>RIGHT(N3117,LEN(N3117)-SEARCH("/",N3117,1))</f>
        <v>spaces</v>
      </c>
      <c r="S3117" s="14">
        <f>INT((((J3117/60)/60)/24)+DATE(1970,1,1))</f>
        <v>42766</v>
      </c>
      <c r="T3117" s="14">
        <f>INT((((I3117/60)/60)/24)+DATE(1970,1,1))</f>
        <v>42796</v>
      </c>
    </row>
    <row r="3118" spans="1:20" ht="60" x14ac:dyDescent="0.25">
      <c r="A3118">
        <v>4017</v>
      </c>
      <c r="B3118" s="3" t="s">
        <v>4013</v>
      </c>
      <c r="C3118" s="3" t="s">
        <v>8122</v>
      </c>
      <c r="D3118" s="6">
        <v>10000</v>
      </c>
      <c r="E3118" s="6">
        <v>105</v>
      </c>
      <c r="F3118" t="s">
        <v>8221</v>
      </c>
      <c r="G3118" t="s">
        <v>8224</v>
      </c>
      <c r="H3118" t="s">
        <v>8246</v>
      </c>
      <c r="I3118">
        <v>1409846874</v>
      </c>
      <c r="J3118">
        <v>1407254874</v>
      </c>
      <c r="K3118" t="b">
        <v>0</v>
      </c>
      <c r="L3118">
        <v>2</v>
      </c>
      <c r="M3118" t="b">
        <v>0</v>
      </c>
      <c r="N3118" t="s">
        <v>8271</v>
      </c>
      <c r="O3118" s="9">
        <f>+E3118/D3118*100</f>
        <v>1.05</v>
      </c>
      <c r="P3118" s="11">
        <f>AVERAGE(E3118/L3118)</f>
        <v>52.5</v>
      </c>
      <c r="Q3118" t="str">
        <f>LEFT(N3118,SEARCH("/",N3118,1)-1)</f>
        <v>theater</v>
      </c>
      <c r="R3118" t="str">
        <f>RIGHT(N3118,LEN(N3118)-SEARCH("/",N3118,1))</f>
        <v>plays</v>
      </c>
      <c r="S3118" s="14">
        <f>INT((((J3118/60)/60)/24)+DATE(1970,1,1))</f>
        <v>41856</v>
      </c>
      <c r="T3118" s="14">
        <f>INT((((I3118/60)/60)/24)+DATE(1970,1,1))</f>
        <v>41886</v>
      </c>
    </row>
    <row r="3119" spans="1:20" ht="30" x14ac:dyDescent="0.25">
      <c r="A3119">
        <v>1405</v>
      </c>
      <c r="B3119" s="3" t="s">
        <v>1406</v>
      </c>
      <c r="C3119" s="3" t="s">
        <v>5515</v>
      </c>
      <c r="D3119" s="6">
        <v>25000</v>
      </c>
      <c r="E3119" s="6">
        <v>105</v>
      </c>
      <c r="F3119" t="s">
        <v>8221</v>
      </c>
      <c r="G3119" t="s">
        <v>8224</v>
      </c>
      <c r="H3119" t="s">
        <v>8246</v>
      </c>
      <c r="I3119">
        <v>1417195201</v>
      </c>
      <c r="J3119">
        <v>1414599601</v>
      </c>
      <c r="K3119" t="b">
        <v>1</v>
      </c>
      <c r="L3119">
        <v>17</v>
      </c>
      <c r="M3119" t="b">
        <v>0</v>
      </c>
      <c r="N3119" t="s">
        <v>8287</v>
      </c>
      <c r="O3119" s="9">
        <f>+E3119/D3119*100</f>
        <v>0.42</v>
      </c>
      <c r="P3119" s="11">
        <f>AVERAGE(E3119/L3119)</f>
        <v>6.1764705882352944</v>
      </c>
      <c r="Q3119" t="str">
        <f>LEFT(N3119,SEARCH("/",N3119,1)-1)</f>
        <v>publishing</v>
      </c>
      <c r="R3119" t="str">
        <f>RIGHT(N3119,LEN(N3119)-SEARCH("/",N3119,1))</f>
        <v>translations</v>
      </c>
      <c r="S3119" s="14">
        <f>INT((((J3119/60)/60)/24)+DATE(1970,1,1))</f>
        <v>41941</v>
      </c>
      <c r="T3119" s="14">
        <f>INT((((I3119/60)/60)/24)+DATE(1970,1,1))</f>
        <v>41971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9">
        <f>+E3120/D3120*100</f>
        <v>1.7333333333333332</v>
      </c>
      <c r="P3120" s="11">
        <f>AVERAGE(E3120/L3120)</f>
        <v>34.666666666666664</v>
      </c>
      <c r="Q3120" t="str">
        <f>LEFT(N3120,SEARCH("/",N3120,1)-1)</f>
        <v>games</v>
      </c>
      <c r="R3120" t="str">
        <f>RIGHT(N3120,LEN(N3120)-SEARCH("/",N3120,1))</f>
        <v>video games</v>
      </c>
      <c r="S3120" s="14">
        <f>INT((((J3120/60)/60)/24)+DATE(1970,1,1))</f>
        <v>41361</v>
      </c>
      <c r="T3120" s="14">
        <f>INT((((I3120/60)/60)/24)+DATE(1970,1,1))</f>
        <v>41391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8294</v>
      </c>
      <c r="O3121" s="9">
        <f>+E3121/D3121*100</f>
        <v>0.51</v>
      </c>
      <c r="P3121" s="11">
        <f>AVERAGE(E3121/L3121)</f>
        <v>17</v>
      </c>
      <c r="Q3121" t="str">
        <f>LEFT(N3121,SEARCH("/",N3121,1)-1)</f>
        <v>technology</v>
      </c>
      <c r="R3121" t="str">
        <f>RIGHT(N3121,LEN(N3121)-SEARCH("/",N3121,1))</f>
        <v>gadgets</v>
      </c>
      <c r="S3121" s="14">
        <f>INT((((J3121/60)/60)/24)+DATE(1970,1,1))</f>
        <v>42656</v>
      </c>
      <c r="T3121" s="14">
        <f>INT((((I3121/60)/60)/24)+DATE(1970,1,1))</f>
        <v>42681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8305</v>
      </c>
      <c r="O3122" s="9">
        <f>+E3122/D3122*100</f>
        <v>1.02</v>
      </c>
      <c r="P3122" s="11">
        <f>AVERAGE(E3122/L3122)</f>
        <v>12.75</v>
      </c>
      <c r="Q3122" t="str">
        <f>LEFT(N3122,SEARCH("/",N3122,1)-1)</f>
        <v>theater</v>
      </c>
      <c r="R3122" t="str">
        <f>RIGHT(N3122,LEN(N3122)-SEARCH("/",N3122,1))</f>
        <v>musical</v>
      </c>
      <c r="S3122" s="14">
        <f>INT((((J3122/60)/60)/24)+DATE(1970,1,1))</f>
        <v>42018</v>
      </c>
      <c r="T3122" s="14">
        <f>INT((((I3122/60)/60)/24)+DATE(1970,1,1))</f>
        <v>42063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8273</v>
      </c>
      <c r="O3123" s="9">
        <f>+E3123/D3123*100</f>
        <v>144.28571428571428</v>
      </c>
      <c r="P3123" s="11">
        <f>AVERAGE(E3123/L3123)</f>
        <v>50.5</v>
      </c>
      <c r="Q3123" t="str">
        <f>LEFT(N3123,SEARCH("/",N3123,1)-1)</f>
        <v>technology</v>
      </c>
      <c r="R3123" t="str">
        <f>RIGHT(N3123,LEN(N3123)-SEARCH("/",N3123,1))</f>
        <v>wearables</v>
      </c>
      <c r="S3123" s="14">
        <f>INT((((J3123/60)/60)/24)+DATE(1970,1,1))</f>
        <v>42683</v>
      </c>
      <c r="T3123" s="14">
        <f>INT((((I3123/60)/60)/24)+DATE(1970,1,1))</f>
        <v>42698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s="9">
        <f>+E3124/D3124*100</f>
        <v>2.2444444444444445</v>
      </c>
      <c r="P3124" s="11">
        <f>AVERAGE(E3124/L3124)</f>
        <v>50.5</v>
      </c>
      <c r="Q3124" t="str">
        <f>LEFT(N3124,SEARCH("/",N3124,1)-1)</f>
        <v>music</v>
      </c>
      <c r="R3124" t="str">
        <f>RIGHT(N3124,LEN(N3124)-SEARCH("/",N3124,1))</f>
        <v>jazz</v>
      </c>
      <c r="S3124" s="14">
        <f>INT((((J3124/60)/60)/24)+DATE(1970,1,1))</f>
        <v>42599</v>
      </c>
      <c r="T3124" s="14">
        <f>INT((((I3124/60)/60)/24)+DATE(1970,1,1))</f>
        <v>42629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8289</v>
      </c>
      <c r="O3125" s="9">
        <f>+E3125/D3125*100</f>
        <v>13.466666666666665</v>
      </c>
      <c r="P3125" s="11">
        <f>AVERAGE(E3125/L3125)</f>
        <v>14.428571428571429</v>
      </c>
      <c r="Q3125" t="str">
        <f>LEFT(N3125,SEARCH("/",N3125,1)-1)</f>
        <v>photography</v>
      </c>
      <c r="R3125" t="str">
        <f>RIGHT(N3125,LEN(N3125)-SEARCH("/",N3125,1))</f>
        <v>nature</v>
      </c>
      <c r="S3125" s="14">
        <f>INT((((J3125/60)/60)/24)+DATE(1970,1,1))</f>
        <v>42472</v>
      </c>
      <c r="T3125" s="14">
        <f>INT((((I3125/60)/60)/24)+DATE(1970,1,1))</f>
        <v>42502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8271</v>
      </c>
      <c r="O3126" s="9">
        <f>+E3126/D3126*100</f>
        <v>3.3666666666666663</v>
      </c>
      <c r="P3126" s="11">
        <f>AVERAGE(E3126/L3126)</f>
        <v>50.5</v>
      </c>
      <c r="Q3126" t="str">
        <f>LEFT(N3126,SEARCH("/",N3126,1)-1)</f>
        <v>theater</v>
      </c>
      <c r="R3126" t="str">
        <f>RIGHT(N3126,LEN(N3126)-SEARCH("/",N3126,1))</f>
        <v>plays</v>
      </c>
      <c r="S3126" s="14">
        <f>INT((((J3126/60)/60)/24)+DATE(1970,1,1))</f>
        <v>42615</v>
      </c>
      <c r="T3126" s="14">
        <f>INT((((I3126/60)/60)/24)+DATE(1970,1,1))</f>
        <v>42645</v>
      </c>
    </row>
    <row r="3127" spans="1:20" ht="45" x14ac:dyDescent="0.25">
      <c r="A3127">
        <v>3576</v>
      </c>
      <c r="B3127" s="3" t="s">
        <v>3575</v>
      </c>
      <c r="C3127" s="3" t="s">
        <v>7686</v>
      </c>
      <c r="D3127" s="6">
        <v>100</v>
      </c>
      <c r="E3127" s="6">
        <v>100</v>
      </c>
      <c r="F3127" t="s">
        <v>8219</v>
      </c>
      <c r="G3127" t="s">
        <v>8224</v>
      </c>
      <c r="H3127" t="s">
        <v>8246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8271</v>
      </c>
      <c r="O3127" s="9">
        <f>+E3127/D3127*100</f>
        <v>100</v>
      </c>
      <c r="P3127" s="11">
        <f>AVERAGE(E3127/L3127)</f>
        <v>20</v>
      </c>
      <c r="Q3127" t="str">
        <f>LEFT(N3127,SEARCH("/",N3127,1)-1)</f>
        <v>theater</v>
      </c>
      <c r="R3127" t="str">
        <f>RIGHT(N3127,LEN(N3127)-SEARCH("/",N3127,1))</f>
        <v>plays</v>
      </c>
      <c r="S3127" s="14">
        <f>INT((((J3127/60)/60)/24)+DATE(1970,1,1))</f>
        <v>42649</v>
      </c>
      <c r="T3127" s="14">
        <f>INT((((I3127/60)/60)/24)+DATE(1970,1,1))</f>
        <v>42709</v>
      </c>
    </row>
    <row r="3128" spans="1:20" ht="60" x14ac:dyDescent="0.25">
      <c r="A3128">
        <v>218</v>
      </c>
      <c r="B3128" s="3" t="s">
        <v>220</v>
      </c>
      <c r="C3128" s="3" t="s">
        <v>4328</v>
      </c>
      <c r="D3128" s="6">
        <v>5000</v>
      </c>
      <c r="E3128" s="6">
        <v>100</v>
      </c>
      <c r="F3128" t="s">
        <v>8221</v>
      </c>
      <c r="G3128" t="s">
        <v>8224</v>
      </c>
      <c r="H3128" t="s">
        <v>8246</v>
      </c>
      <c r="I3128">
        <v>1431702289</v>
      </c>
      <c r="J3128">
        <v>1426518289</v>
      </c>
      <c r="K3128" t="b">
        <v>0</v>
      </c>
      <c r="L3128">
        <v>1</v>
      </c>
      <c r="M3128" t="b">
        <v>0</v>
      </c>
      <c r="N3128" t="s">
        <v>8268</v>
      </c>
      <c r="O3128" s="9">
        <f>+E3128/D3128*100</f>
        <v>2</v>
      </c>
      <c r="P3128" s="11">
        <f>AVERAGE(E3128/L3128)</f>
        <v>100</v>
      </c>
      <c r="Q3128" t="str">
        <f>LEFT(N3128,SEARCH("/",N3128,1)-1)</f>
        <v>film &amp; video</v>
      </c>
      <c r="R3128" t="str">
        <f>RIGHT(N3128,LEN(N3128)-SEARCH("/",N3128,1))</f>
        <v>drama</v>
      </c>
      <c r="S3128" s="14">
        <f>INT((((J3128/60)/60)/24)+DATE(1970,1,1))</f>
        <v>42079</v>
      </c>
      <c r="T3128" s="14">
        <f>INT((((I3128/60)/60)/24)+DATE(1970,1,1))</f>
        <v>42139</v>
      </c>
    </row>
    <row r="3129" spans="1:20" ht="45" x14ac:dyDescent="0.25">
      <c r="A3129">
        <v>1145</v>
      </c>
      <c r="B3129" s="3" t="s">
        <v>1146</v>
      </c>
      <c r="C3129" s="3" t="s">
        <v>5255</v>
      </c>
      <c r="D3129" s="6">
        <v>80000</v>
      </c>
      <c r="E3129" s="6">
        <v>100</v>
      </c>
      <c r="F3129" t="s">
        <v>8221</v>
      </c>
      <c r="G3129" t="s">
        <v>8224</v>
      </c>
      <c r="H3129" t="s">
        <v>8246</v>
      </c>
      <c r="I3129">
        <v>1412272592</v>
      </c>
      <c r="J3129">
        <v>1407088592</v>
      </c>
      <c r="K3129" t="b">
        <v>0</v>
      </c>
      <c r="L3129">
        <v>1</v>
      </c>
      <c r="M3129" t="b">
        <v>0</v>
      </c>
      <c r="N3129" t="s">
        <v>8284</v>
      </c>
      <c r="O3129" s="9">
        <f>+E3129/D3129*100</f>
        <v>0.125</v>
      </c>
      <c r="P3129" s="11">
        <f>AVERAGE(E3129/L3129)</f>
        <v>100</v>
      </c>
      <c r="Q3129" t="str">
        <f>LEFT(N3129,SEARCH("/",N3129,1)-1)</f>
        <v>food</v>
      </c>
      <c r="R3129" t="str">
        <f>RIGHT(N3129,LEN(N3129)-SEARCH("/",N3129,1))</f>
        <v>food trucks</v>
      </c>
      <c r="S3129" s="14">
        <f>INT((((J3129/60)/60)/24)+DATE(1970,1,1))</f>
        <v>41854</v>
      </c>
      <c r="T3129" s="14">
        <f>INT((((I3129/60)/60)/24)+DATE(1970,1,1))</f>
        <v>41914</v>
      </c>
    </row>
    <row r="3130" spans="1:20" ht="45" x14ac:dyDescent="0.25">
      <c r="A3130">
        <v>1170</v>
      </c>
      <c r="B3130" s="3" t="s">
        <v>1171</v>
      </c>
      <c r="C3130" s="3" t="s">
        <v>5280</v>
      </c>
      <c r="D3130" s="6">
        <v>25000</v>
      </c>
      <c r="E3130" s="6">
        <v>100</v>
      </c>
      <c r="F3130" t="s">
        <v>8221</v>
      </c>
      <c r="G3130" t="s">
        <v>8225</v>
      </c>
      <c r="H3130" t="s">
        <v>8247</v>
      </c>
      <c r="I3130">
        <v>1433021171</v>
      </c>
      <c r="J3130">
        <v>1430429171</v>
      </c>
      <c r="K3130" t="b">
        <v>0</v>
      </c>
      <c r="L3130">
        <v>2</v>
      </c>
      <c r="M3130" t="b">
        <v>0</v>
      </c>
      <c r="N3130" t="s">
        <v>8284</v>
      </c>
      <c r="O3130" s="9">
        <f>+E3130/D3130*100</f>
        <v>0.4</v>
      </c>
      <c r="P3130" s="11">
        <f>AVERAGE(E3130/L3130)</f>
        <v>50</v>
      </c>
      <c r="Q3130" t="str">
        <f>LEFT(N3130,SEARCH("/",N3130,1)-1)</f>
        <v>food</v>
      </c>
      <c r="R3130" t="str">
        <f>RIGHT(N3130,LEN(N3130)-SEARCH("/",N3130,1))</f>
        <v>food trucks</v>
      </c>
      <c r="S3130" s="14">
        <f>INT((((J3130/60)/60)/24)+DATE(1970,1,1))</f>
        <v>42124</v>
      </c>
      <c r="T3130" s="14">
        <f>INT((((I3130/60)/60)/24)+DATE(1970,1,1))</f>
        <v>42154</v>
      </c>
    </row>
    <row r="3131" spans="1:20" ht="45" x14ac:dyDescent="0.25">
      <c r="A3131">
        <v>2565</v>
      </c>
      <c r="B3131" s="3" t="s">
        <v>2565</v>
      </c>
      <c r="C3131" s="3" t="s">
        <v>6675</v>
      </c>
      <c r="D3131" s="6">
        <v>10000</v>
      </c>
      <c r="E3131" s="6">
        <v>100</v>
      </c>
      <c r="F3131" t="s">
        <v>8220</v>
      </c>
      <c r="G3131" t="s">
        <v>8224</v>
      </c>
      <c r="H3131" t="s">
        <v>8246</v>
      </c>
      <c r="I3131">
        <v>1462827000</v>
      </c>
      <c r="J3131">
        <v>1457710589</v>
      </c>
      <c r="K3131" t="b">
        <v>0</v>
      </c>
      <c r="L3131">
        <v>1</v>
      </c>
      <c r="M3131" t="b">
        <v>0</v>
      </c>
      <c r="N3131" t="s">
        <v>8284</v>
      </c>
      <c r="O3131" s="9">
        <f>+E3131/D3131*100</f>
        <v>1</v>
      </c>
      <c r="P3131" s="11">
        <f>AVERAGE(E3131/L3131)</f>
        <v>100</v>
      </c>
      <c r="Q3131" t="str">
        <f>LEFT(N3131,SEARCH("/",N3131,1)-1)</f>
        <v>food</v>
      </c>
      <c r="R3131" t="str">
        <f>RIGHT(N3131,LEN(N3131)-SEARCH("/",N3131,1))</f>
        <v>food trucks</v>
      </c>
      <c r="S3131" s="14">
        <f>INT((((J3131/60)/60)/24)+DATE(1970,1,1))</f>
        <v>42440</v>
      </c>
      <c r="T3131" s="14">
        <f>INT((((I3131/60)/60)/24)+DATE(1970,1,1))</f>
        <v>42499</v>
      </c>
    </row>
    <row r="3132" spans="1:20" ht="60" x14ac:dyDescent="0.25">
      <c r="A3132">
        <v>1183</v>
      </c>
      <c r="B3132" s="3" t="s">
        <v>1184</v>
      </c>
      <c r="C3132" s="3" t="s">
        <v>5293</v>
      </c>
      <c r="D3132" s="6">
        <v>2500</v>
      </c>
      <c r="E3132" s="6">
        <v>100</v>
      </c>
      <c r="F3132" t="s">
        <v>8221</v>
      </c>
      <c r="G3132" t="s">
        <v>8224</v>
      </c>
      <c r="H3132" t="s">
        <v>8246</v>
      </c>
      <c r="I3132">
        <v>1478059140</v>
      </c>
      <c r="J3132">
        <v>1476391223</v>
      </c>
      <c r="K3132" t="b">
        <v>0</v>
      </c>
      <c r="L3132">
        <v>3</v>
      </c>
      <c r="M3132" t="b">
        <v>0</v>
      </c>
      <c r="N3132" t="s">
        <v>8284</v>
      </c>
      <c r="O3132" s="9">
        <f>+E3132/D3132*100</f>
        <v>4</v>
      </c>
      <c r="P3132" s="11">
        <f>AVERAGE(E3132/L3132)</f>
        <v>33.333333333333336</v>
      </c>
      <c r="Q3132" t="str">
        <f>LEFT(N3132,SEARCH("/",N3132,1)-1)</f>
        <v>food</v>
      </c>
      <c r="R3132" t="str">
        <f>RIGHT(N3132,LEN(N3132)-SEARCH("/",N3132,1))</f>
        <v>food trucks</v>
      </c>
      <c r="S3132" s="14">
        <f>INT((((J3132/60)/60)/24)+DATE(1970,1,1))</f>
        <v>42656</v>
      </c>
      <c r="T3132" s="14">
        <f>INT((((I3132/60)/60)/24)+DATE(1970,1,1))</f>
        <v>42676</v>
      </c>
    </row>
    <row r="3133" spans="1:20" ht="45" x14ac:dyDescent="0.25">
      <c r="A3133">
        <v>1100</v>
      </c>
      <c r="B3133" s="3" t="s">
        <v>1101</v>
      </c>
      <c r="C3133" s="3" t="s">
        <v>5210</v>
      </c>
      <c r="D3133" s="6">
        <v>4000</v>
      </c>
      <c r="E3133" s="6">
        <v>100</v>
      </c>
      <c r="F3133" t="s">
        <v>8221</v>
      </c>
      <c r="G3133" t="s">
        <v>8236</v>
      </c>
      <c r="H3133" t="s">
        <v>8249</v>
      </c>
      <c r="I3133">
        <v>1455417571</v>
      </c>
      <c r="J3133">
        <v>1452825571</v>
      </c>
      <c r="K3133" t="b">
        <v>0</v>
      </c>
      <c r="L3133">
        <v>10</v>
      </c>
      <c r="M3133" t="b">
        <v>0</v>
      </c>
      <c r="N3133" t="s">
        <v>8282</v>
      </c>
      <c r="O3133" s="9">
        <f>+E3133/D3133*100</f>
        <v>2.5</v>
      </c>
      <c r="P3133" s="11">
        <f>AVERAGE(E3133/L3133)</f>
        <v>10</v>
      </c>
      <c r="Q3133" t="str">
        <f>LEFT(N3133,SEARCH("/",N3133,1)-1)</f>
        <v>games</v>
      </c>
      <c r="R3133" t="str">
        <f>RIGHT(N3133,LEN(N3133)-SEARCH("/",N3133,1))</f>
        <v>video games</v>
      </c>
      <c r="S3133" s="14">
        <f>INT((((J3133/60)/60)/24)+DATE(1970,1,1))</f>
        <v>42384</v>
      </c>
      <c r="T3133" s="14">
        <f>INT((((I3133/60)/60)/24)+DATE(1970,1,1))</f>
        <v>42414</v>
      </c>
    </row>
    <row r="3134" spans="1:20" x14ac:dyDescent="0.25">
      <c r="A3134">
        <v>919</v>
      </c>
      <c r="B3134" s="3" t="s">
        <v>920</v>
      </c>
      <c r="C3134" s="3" t="s">
        <v>5029</v>
      </c>
      <c r="D3134" s="6">
        <v>20000</v>
      </c>
      <c r="E3134" s="6">
        <v>100</v>
      </c>
      <c r="F3134" t="s">
        <v>8221</v>
      </c>
      <c r="G3134" t="s">
        <v>8224</v>
      </c>
      <c r="H3134" t="s">
        <v>8246</v>
      </c>
      <c r="I3134">
        <v>1355930645</v>
      </c>
      <c r="J3134">
        <v>1352906645</v>
      </c>
      <c r="K3134" t="b">
        <v>0</v>
      </c>
      <c r="L3134">
        <v>1</v>
      </c>
      <c r="M3134" t="b">
        <v>0</v>
      </c>
      <c r="N3134" t="s">
        <v>8278</v>
      </c>
      <c r="O3134" s="9">
        <f>+E3134/D3134*100</f>
        <v>0.5</v>
      </c>
      <c r="P3134" s="11">
        <f>AVERAGE(E3134/L3134)</f>
        <v>100</v>
      </c>
      <c r="Q3134" t="str">
        <f>LEFT(N3134,SEARCH("/",N3134,1)-1)</f>
        <v>music</v>
      </c>
      <c r="R3134" t="str">
        <f>RIGHT(N3134,LEN(N3134)-SEARCH("/",N3134,1))</f>
        <v>jazz</v>
      </c>
      <c r="S3134" s="14">
        <f>INT((((J3134/60)/60)/24)+DATE(1970,1,1))</f>
        <v>41227</v>
      </c>
      <c r="T3134" s="14">
        <f>INT((((I3134/60)/60)/24)+DATE(1970,1,1))</f>
        <v>41262</v>
      </c>
    </row>
    <row r="3135" spans="1:20" ht="45" x14ac:dyDescent="0.25">
      <c r="A3135">
        <v>1557</v>
      </c>
      <c r="B3135" s="3" t="s">
        <v>1558</v>
      </c>
      <c r="C3135" s="3" t="s">
        <v>5667</v>
      </c>
      <c r="D3135" s="6">
        <v>2500</v>
      </c>
      <c r="E3135" s="6">
        <v>100</v>
      </c>
      <c r="F3135" t="s">
        <v>8221</v>
      </c>
      <c r="G3135" t="s">
        <v>8224</v>
      </c>
      <c r="H3135" t="s">
        <v>8246</v>
      </c>
      <c r="I3135">
        <v>1411227633</v>
      </c>
      <c r="J3135">
        <v>1408549233</v>
      </c>
      <c r="K3135" t="b">
        <v>0</v>
      </c>
      <c r="L3135">
        <v>1</v>
      </c>
      <c r="M3135" t="b">
        <v>0</v>
      </c>
      <c r="N3135" t="s">
        <v>8289</v>
      </c>
      <c r="O3135" s="9">
        <f>+E3135/D3135*100</f>
        <v>4</v>
      </c>
      <c r="P3135" s="11">
        <f>AVERAGE(E3135/L3135)</f>
        <v>100</v>
      </c>
      <c r="Q3135" t="str">
        <f>LEFT(N3135,SEARCH("/",N3135,1)-1)</f>
        <v>photography</v>
      </c>
      <c r="R3135" t="str">
        <f>RIGHT(N3135,LEN(N3135)-SEARCH("/",N3135,1))</f>
        <v>nature</v>
      </c>
      <c r="S3135" s="14">
        <f>INT((((J3135/60)/60)/24)+DATE(1970,1,1))</f>
        <v>41871</v>
      </c>
      <c r="T3135" s="14">
        <f>INT((((I3135/60)/60)/24)+DATE(1970,1,1))</f>
        <v>41902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t="s">
        <v>8221</v>
      </c>
      <c r="G3136" t="s">
        <v>8226</v>
      </c>
      <c r="H3136" t="s">
        <v>8248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8287</v>
      </c>
      <c r="O3136" s="9">
        <f>+E3136/D3136*100</f>
        <v>0.33333333333333337</v>
      </c>
      <c r="P3136" s="11">
        <f>AVERAGE(E3136/L3136)</f>
        <v>100</v>
      </c>
      <c r="Q3136" t="str">
        <f>LEFT(N3136,SEARCH("/",N3136,1)-1)</f>
        <v>publishing</v>
      </c>
      <c r="R3136" t="str">
        <f>RIGHT(N3136,LEN(N3136)-SEARCH("/",N3136,1))</f>
        <v>translations</v>
      </c>
      <c r="S3136" s="14">
        <f>INT((((J3136/60)/60)/24)+DATE(1970,1,1))</f>
        <v>42340</v>
      </c>
      <c r="T3136" s="14">
        <f>INT((((I3136/60)/60)/24)+DATE(1970,1,1))</f>
        <v>42370</v>
      </c>
    </row>
    <row r="3137" spans="1:20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6">
        <v>100</v>
      </c>
      <c r="F3137" t="s">
        <v>8221</v>
      </c>
      <c r="G3137" t="s">
        <v>8224</v>
      </c>
      <c r="H3137" t="s">
        <v>8246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8304</v>
      </c>
      <c r="O3137" s="9">
        <f>+E3137/D3137*100</f>
        <v>2</v>
      </c>
      <c r="P3137" s="11">
        <f>AVERAGE(E3137/L3137)</f>
        <v>25</v>
      </c>
      <c r="Q3137" t="str">
        <f>LEFT(N3137,SEARCH("/",N3137,1)-1)</f>
        <v>publishing</v>
      </c>
      <c r="R3137" t="str">
        <f>RIGHT(N3137,LEN(N3137)-SEARCH("/",N3137,1))</f>
        <v>children's books</v>
      </c>
      <c r="S3137" s="14">
        <f>INT((((J3137/60)/60)/24)+DATE(1970,1,1))</f>
        <v>40736</v>
      </c>
      <c r="T3137" s="14">
        <f>INT((((I3137/60)/60)/24)+DATE(1970,1,1))</f>
        <v>40766</v>
      </c>
    </row>
    <row r="3138" spans="1:20" ht="60" x14ac:dyDescent="0.25">
      <c r="A3138">
        <v>1565</v>
      </c>
      <c r="B3138" s="3" t="s">
        <v>1566</v>
      </c>
      <c r="C3138" s="3" t="s">
        <v>5675</v>
      </c>
      <c r="D3138" s="6">
        <v>4000</v>
      </c>
      <c r="E3138" s="6">
        <v>100</v>
      </c>
      <c r="F3138" t="s">
        <v>8220</v>
      </c>
      <c r="G3138" t="s">
        <v>8224</v>
      </c>
      <c r="H3138" t="s">
        <v>8246</v>
      </c>
      <c r="I3138">
        <v>1307554261</v>
      </c>
      <c r="J3138">
        <v>1304962261</v>
      </c>
      <c r="K3138" t="b">
        <v>0</v>
      </c>
      <c r="L3138">
        <v>1</v>
      </c>
      <c r="M3138" t="b">
        <v>0</v>
      </c>
      <c r="N3138" t="s">
        <v>8290</v>
      </c>
      <c r="O3138" s="9">
        <f>+E3138/D3138*100</f>
        <v>2.5</v>
      </c>
      <c r="P3138" s="11">
        <f>AVERAGE(E3138/L3138)</f>
        <v>100</v>
      </c>
      <c r="Q3138" t="str">
        <f>LEFT(N3138,SEARCH("/",N3138,1)-1)</f>
        <v>publishing</v>
      </c>
      <c r="R3138" t="str">
        <f>RIGHT(N3138,LEN(N3138)-SEARCH("/",N3138,1))</f>
        <v>art books</v>
      </c>
      <c r="S3138" s="14">
        <f>INT((((J3138/60)/60)/24)+DATE(1970,1,1))</f>
        <v>40672</v>
      </c>
      <c r="T3138" s="14">
        <f>INT((((I3138/60)/60)/24)+DATE(1970,1,1))</f>
        <v>40702</v>
      </c>
    </row>
    <row r="3139" spans="1:20" ht="60" x14ac:dyDescent="0.25">
      <c r="A3139">
        <v>1413</v>
      </c>
      <c r="B3139" s="3" t="s">
        <v>1414</v>
      </c>
      <c r="C3139" s="3" t="s">
        <v>5523</v>
      </c>
      <c r="D3139" s="6">
        <v>2000</v>
      </c>
      <c r="E3139" s="6">
        <v>100</v>
      </c>
      <c r="F3139" t="s">
        <v>8221</v>
      </c>
      <c r="G3139" t="s">
        <v>8237</v>
      </c>
      <c r="H3139" t="s">
        <v>8249</v>
      </c>
      <c r="I3139">
        <v>1455964170</v>
      </c>
      <c r="J3139">
        <v>1450780170</v>
      </c>
      <c r="K3139" t="b">
        <v>0</v>
      </c>
      <c r="L3139">
        <v>1</v>
      </c>
      <c r="M3139" t="b">
        <v>0</v>
      </c>
      <c r="N3139" t="s">
        <v>8287</v>
      </c>
      <c r="O3139" s="9">
        <f>+E3139/D3139*100</f>
        <v>5</v>
      </c>
      <c r="P3139" s="11">
        <f>AVERAGE(E3139/L3139)</f>
        <v>100</v>
      </c>
      <c r="Q3139" t="str">
        <f>LEFT(N3139,SEARCH("/",N3139,1)-1)</f>
        <v>publishing</v>
      </c>
      <c r="R3139" t="str">
        <f>RIGHT(N3139,LEN(N3139)-SEARCH("/",N3139,1))</f>
        <v>translations</v>
      </c>
      <c r="S3139" s="14">
        <f>INT((((J3139/60)/60)/24)+DATE(1970,1,1))</f>
        <v>42360</v>
      </c>
      <c r="T3139" s="14">
        <f>INT((((I3139/60)/60)/24)+DATE(1970,1,1))</f>
        <v>42420</v>
      </c>
    </row>
    <row r="3140" spans="1:20" ht="45" x14ac:dyDescent="0.25">
      <c r="A3140">
        <v>1491</v>
      </c>
      <c r="B3140" s="3" t="s">
        <v>1492</v>
      </c>
      <c r="C3140" s="3" t="s">
        <v>5601</v>
      </c>
      <c r="D3140" s="6">
        <v>1200</v>
      </c>
      <c r="E3140" s="6">
        <v>100</v>
      </c>
      <c r="F3140" t="s">
        <v>8221</v>
      </c>
      <c r="G3140" t="s">
        <v>8224</v>
      </c>
      <c r="H3140" t="s">
        <v>8246</v>
      </c>
      <c r="I3140">
        <v>1424014680</v>
      </c>
      <c r="J3140">
        <v>1418922443</v>
      </c>
      <c r="K3140" t="b">
        <v>0</v>
      </c>
      <c r="L3140">
        <v>1</v>
      </c>
      <c r="M3140" t="b">
        <v>0</v>
      </c>
      <c r="N3140" t="s">
        <v>8275</v>
      </c>
      <c r="O3140" s="9">
        <f>+E3140/D3140*100</f>
        <v>8.3333333333333321</v>
      </c>
      <c r="P3140" s="11">
        <f>AVERAGE(E3140/L3140)</f>
        <v>100</v>
      </c>
      <c r="Q3140" t="str">
        <f>LEFT(N3140,SEARCH("/",N3140,1)-1)</f>
        <v>publishing</v>
      </c>
      <c r="R3140" t="str">
        <f>RIGHT(N3140,LEN(N3140)-SEARCH("/",N3140,1))</f>
        <v>fiction</v>
      </c>
      <c r="S3140" s="14">
        <f>INT((((J3140/60)/60)/24)+DATE(1970,1,1))</f>
        <v>41991</v>
      </c>
      <c r="T3140" s="14">
        <f>INT((((I3140/60)/60)/24)+DATE(1970,1,1))</f>
        <v>42050</v>
      </c>
    </row>
    <row r="3141" spans="1:20" ht="60" x14ac:dyDescent="0.25">
      <c r="A3141">
        <v>1342</v>
      </c>
      <c r="B3141" s="3" t="s">
        <v>1343</v>
      </c>
      <c r="C3141" s="3" t="s">
        <v>5452</v>
      </c>
      <c r="D3141" s="6">
        <v>50000</v>
      </c>
      <c r="E3141" s="6">
        <v>100</v>
      </c>
      <c r="F3141" t="s">
        <v>8220</v>
      </c>
      <c r="G3141" t="s">
        <v>8224</v>
      </c>
      <c r="H3141" t="s">
        <v>8246</v>
      </c>
      <c r="I3141">
        <v>1437161739</v>
      </c>
      <c r="J3141">
        <v>1434569739</v>
      </c>
      <c r="K3141" t="b">
        <v>0</v>
      </c>
      <c r="L3141">
        <v>1</v>
      </c>
      <c r="M3141" t="b">
        <v>0</v>
      </c>
      <c r="N3141" t="s">
        <v>8273</v>
      </c>
      <c r="O3141" s="9">
        <f>+E3141/D3141*100</f>
        <v>0.2</v>
      </c>
      <c r="P3141" s="11">
        <f>AVERAGE(E3141/L3141)</f>
        <v>100</v>
      </c>
      <c r="Q3141" t="str">
        <f>LEFT(N3141,SEARCH("/",N3141,1)-1)</f>
        <v>technology</v>
      </c>
      <c r="R3141" t="str">
        <f>RIGHT(N3141,LEN(N3141)-SEARCH("/",N3141,1))</f>
        <v>wearables</v>
      </c>
      <c r="S3141" s="14">
        <f>INT((((J3141/60)/60)/24)+DATE(1970,1,1))</f>
        <v>42172</v>
      </c>
      <c r="T3141" s="14">
        <f>INT((((I3141/60)/60)/24)+DATE(1970,1,1))</f>
        <v>42202</v>
      </c>
    </row>
    <row r="3142" spans="1:20" ht="60" x14ac:dyDescent="0.25">
      <c r="A3142">
        <v>2368</v>
      </c>
      <c r="B3142" s="3" t="s">
        <v>2369</v>
      </c>
      <c r="C3142" s="3" t="s">
        <v>6478</v>
      </c>
      <c r="D3142" s="6">
        <v>40000</v>
      </c>
      <c r="E3142" s="6">
        <v>100</v>
      </c>
      <c r="F3142" t="s">
        <v>8220</v>
      </c>
      <c r="G3142" t="s">
        <v>8224</v>
      </c>
      <c r="H3142" t="s">
        <v>8246</v>
      </c>
      <c r="I3142">
        <v>1429028365</v>
      </c>
      <c r="J3142">
        <v>1425143965</v>
      </c>
      <c r="K3142" t="b">
        <v>0</v>
      </c>
      <c r="L3142">
        <v>2</v>
      </c>
      <c r="M3142" t="b">
        <v>0</v>
      </c>
      <c r="N3142" t="s">
        <v>8272</v>
      </c>
      <c r="O3142" s="9">
        <f>+E3142/D3142*100</f>
        <v>0.25</v>
      </c>
      <c r="P3142" s="11">
        <f>AVERAGE(E3142/L3142)</f>
        <v>50</v>
      </c>
      <c r="Q3142" t="str">
        <f>LEFT(N3142,SEARCH("/",N3142,1)-1)</f>
        <v>technology</v>
      </c>
      <c r="R3142" t="str">
        <f>RIGHT(N3142,LEN(N3142)-SEARCH("/",N3142,1))</f>
        <v>web</v>
      </c>
      <c r="S3142" s="14">
        <f>INT((((J3142/60)/60)/24)+DATE(1970,1,1))</f>
        <v>42063</v>
      </c>
      <c r="T3142" s="14">
        <f>INT((((I3142/60)/60)/24)+DATE(1970,1,1))</f>
        <v>42108</v>
      </c>
    </row>
    <row r="3143" spans="1:20" ht="30" x14ac:dyDescent="0.25">
      <c r="A3143">
        <v>600</v>
      </c>
      <c r="B3143" s="3" t="s">
        <v>601</v>
      </c>
      <c r="C3143" s="3" t="s">
        <v>4710</v>
      </c>
      <c r="D3143" s="6">
        <v>5000</v>
      </c>
      <c r="E3143" s="6">
        <v>100</v>
      </c>
      <c r="F3143" t="s">
        <v>8220</v>
      </c>
      <c r="G3143" t="s">
        <v>8224</v>
      </c>
      <c r="H3143" t="s">
        <v>8246</v>
      </c>
      <c r="I3143">
        <v>1431198562</v>
      </c>
      <c r="J3143">
        <v>1426014562</v>
      </c>
      <c r="K3143" t="b">
        <v>0</v>
      </c>
      <c r="L3143">
        <v>1</v>
      </c>
      <c r="M3143" t="b">
        <v>0</v>
      </c>
      <c r="N3143" t="s">
        <v>8272</v>
      </c>
      <c r="O3143" s="9">
        <f>+E3143/D3143*100</f>
        <v>2</v>
      </c>
      <c r="P3143" s="11">
        <f>AVERAGE(E3143/L3143)</f>
        <v>100</v>
      </c>
      <c r="Q3143" t="str">
        <f>LEFT(N3143,SEARCH("/",N3143,1)-1)</f>
        <v>technology</v>
      </c>
      <c r="R3143" t="str">
        <f>RIGHT(N3143,LEN(N3143)-SEARCH("/",N3143,1))</f>
        <v>web</v>
      </c>
      <c r="S3143" s="14">
        <f>INT((((J3143/60)/60)/24)+DATE(1970,1,1))</f>
        <v>42073</v>
      </c>
      <c r="T3143" s="14">
        <f>INT((((I3143/60)/60)/24)+DATE(1970,1,1))</f>
        <v>42133</v>
      </c>
    </row>
    <row r="3144" spans="1:20" ht="45" x14ac:dyDescent="0.25">
      <c r="A3144">
        <v>2944</v>
      </c>
      <c r="B3144" s="3" t="s">
        <v>2944</v>
      </c>
      <c r="C3144" s="3" t="s">
        <v>7054</v>
      </c>
      <c r="D3144" s="6">
        <v>10000</v>
      </c>
      <c r="E3144" s="6">
        <v>100</v>
      </c>
      <c r="F3144" t="s">
        <v>8221</v>
      </c>
      <c r="G3144" t="s">
        <v>8224</v>
      </c>
      <c r="H3144" t="s">
        <v>8246</v>
      </c>
      <c r="I3144">
        <v>1433714198</v>
      </c>
      <c r="J3144">
        <v>1431122198</v>
      </c>
      <c r="K3144" t="b">
        <v>0</v>
      </c>
      <c r="L3144">
        <v>1</v>
      </c>
      <c r="M3144" t="b">
        <v>0</v>
      </c>
      <c r="N3144" t="s">
        <v>8303</v>
      </c>
      <c r="O3144" s="9">
        <f>+E3144/D3144*100</f>
        <v>1</v>
      </c>
      <c r="P3144" s="11">
        <f>AVERAGE(E3144/L3144)</f>
        <v>100</v>
      </c>
      <c r="Q3144" t="str">
        <f>LEFT(N3144,SEARCH("/",N3144,1)-1)</f>
        <v>theater</v>
      </c>
      <c r="R3144" t="str">
        <f>RIGHT(N3144,LEN(N3144)-SEARCH("/",N3144,1))</f>
        <v>spaces</v>
      </c>
      <c r="S3144" s="14">
        <f>INT((((J3144/60)/60)/24)+DATE(1970,1,1))</f>
        <v>42132</v>
      </c>
      <c r="T3144" s="14">
        <f>INT((((I3144/60)/60)/24)+DATE(1970,1,1))</f>
        <v>42162</v>
      </c>
    </row>
    <row r="3145" spans="1:20" ht="60" x14ac:dyDescent="0.25">
      <c r="A3145">
        <v>3742</v>
      </c>
      <c r="B3145" s="3" t="s">
        <v>3739</v>
      </c>
      <c r="C3145" s="3" t="s">
        <v>7852</v>
      </c>
      <c r="D3145" s="6">
        <v>5000</v>
      </c>
      <c r="E3145" s="6">
        <v>100</v>
      </c>
      <c r="F3145" t="s">
        <v>8221</v>
      </c>
      <c r="G3145" t="s">
        <v>8224</v>
      </c>
      <c r="H3145" t="s">
        <v>8246</v>
      </c>
      <c r="I3145">
        <v>1409980144</v>
      </c>
      <c r="J3145">
        <v>1407388144</v>
      </c>
      <c r="K3145" t="b">
        <v>0</v>
      </c>
      <c r="L3145">
        <v>4</v>
      </c>
      <c r="M3145" t="b">
        <v>0</v>
      </c>
      <c r="N3145" t="s">
        <v>8271</v>
      </c>
      <c r="O3145" s="9">
        <f>+E3145/D3145*100</f>
        <v>2</v>
      </c>
      <c r="P3145" s="11">
        <f>AVERAGE(E3145/L3145)</f>
        <v>25</v>
      </c>
      <c r="Q3145" t="str">
        <f>LEFT(N3145,SEARCH("/",N3145,1)-1)</f>
        <v>theater</v>
      </c>
      <c r="R3145" t="str">
        <f>RIGHT(N3145,LEN(N3145)-SEARCH("/",N3145,1))</f>
        <v>plays</v>
      </c>
      <c r="S3145" s="14">
        <f>INT((((J3145/60)/60)/24)+DATE(1970,1,1))</f>
        <v>41858</v>
      </c>
      <c r="T3145" s="14">
        <f>INT((((I3145/60)/60)/24)+DATE(1970,1,1))</f>
        <v>41888</v>
      </c>
    </row>
    <row r="3146" spans="1:20" x14ac:dyDescent="0.25">
      <c r="A3146">
        <v>3861</v>
      </c>
      <c r="B3146" s="3" t="s">
        <v>3858</v>
      </c>
      <c r="C3146" s="3" t="s">
        <v>7970</v>
      </c>
      <c r="D3146" s="6">
        <v>2000</v>
      </c>
      <c r="E3146" s="6">
        <v>100</v>
      </c>
      <c r="F3146" t="s">
        <v>8221</v>
      </c>
      <c r="G3146" t="s">
        <v>8224</v>
      </c>
      <c r="H3146" t="s">
        <v>8246</v>
      </c>
      <c r="I3146">
        <v>1415828820</v>
      </c>
      <c r="J3146">
        <v>1412258977</v>
      </c>
      <c r="K3146" t="b">
        <v>0</v>
      </c>
      <c r="L3146">
        <v>1</v>
      </c>
      <c r="M3146" t="b">
        <v>0</v>
      </c>
      <c r="N3146" t="s">
        <v>8271</v>
      </c>
      <c r="O3146" s="9">
        <f>+E3146/D3146*100</f>
        <v>5</v>
      </c>
      <c r="P3146" s="11">
        <f>AVERAGE(E3146/L3146)</f>
        <v>100</v>
      </c>
      <c r="Q3146" t="str">
        <f>LEFT(N3146,SEARCH("/",N3146,1)-1)</f>
        <v>theater</v>
      </c>
      <c r="R3146" t="str">
        <f>RIGHT(N3146,LEN(N3146)-SEARCH("/",N3146,1))</f>
        <v>plays</v>
      </c>
      <c r="S3146" s="14">
        <f>INT((((J3146/60)/60)/24)+DATE(1970,1,1))</f>
        <v>41914</v>
      </c>
      <c r="T3146" s="14">
        <f>INT((((I3146/60)/60)/24)+DATE(1970,1,1))</f>
        <v>41955</v>
      </c>
    </row>
    <row r="3147" spans="1:20" ht="45" x14ac:dyDescent="0.25">
      <c r="A3147">
        <v>3730</v>
      </c>
      <c r="B3147" s="3" t="s">
        <v>3727</v>
      </c>
      <c r="C3147" s="3" t="s">
        <v>7840</v>
      </c>
      <c r="D3147" s="6">
        <v>1000</v>
      </c>
      <c r="E3147" s="6">
        <v>100</v>
      </c>
      <c r="F3147" t="s">
        <v>8221</v>
      </c>
      <c r="G3147" t="s">
        <v>8224</v>
      </c>
      <c r="H3147" t="s">
        <v>8246</v>
      </c>
      <c r="I3147">
        <v>1439828159</v>
      </c>
      <c r="J3147">
        <v>1437236159</v>
      </c>
      <c r="K3147" t="b">
        <v>0</v>
      </c>
      <c r="L3147">
        <v>1</v>
      </c>
      <c r="M3147" t="b">
        <v>0</v>
      </c>
      <c r="N3147" t="s">
        <v>8271</v>
      </c>
      <c r="O3147" s="9">
        <f>+E3147/D3147*100</f>
        <v>10</v>
      </c>
      <c r="P3147" s="11">
        <f>AVERAGE(E3147/L3147)</f>
        <v>100</v>
      </c>
      <c r="Q3147" t="str">
        <f>LEFT(N3147,SEARCH("/",N3147,1)-1)</f>
        <v>theater</v>
      </c>
      <c r="R3147" t="str">
        <f>RIGHT(N3147,LEN(N3147)-SEARCH("/",N3147,1))</f>
        <v>plays</v>
      </c>
      <c r="S3147" s="14">
        <f>INT((((J3147/60)/60)/24)+DATE(1970,1,1))</f>
        <v>42203</v>
      </c>
      <c r="T3147" s="14">
        <f>INT((((I3147/60)/60)/24)+DATE(1970,1,1))</f>
        <v>42233</v>
      </c>
    </row>
    <row r="3148" spans="1:20" ht="45" x14ac:dyDescent="0.25">
      <c r="A3148">
        <v>4103</v>
      </c>
      <c r="B3148" s="3" t="s">
        <v>4099</v>
      </c>
      <c r="C3148" s="3" t="s">
        <v>8206</v>
      </c>
      <c r="D3148" s="6">
        <v>1000</v>
      </c>
      <c r="E3148" s="6">
        <v>100</v>
      </c>
      <c r="F3148" t="s">
        <v>8221</v>
      </c>
      <c r="G3148" t="s">
        <v>8224</v>
      </c>
      <c r="H3148" t="s">
        <v>8246</v>
      </c>
      <c r="I3148">
        <v>1440613920</v>
      </c>
      <c r="J3148">
        <v>1435953566</v>
      </c>
      <c r="K3148" t="b">
        <v>0</v>
      </c>
      <c r="L3148">
        <v>6</v>
      </c>
      <c r="M3148" t="b">
        <v>0</v>
      </c>
      <c r="N3148" t="s">
        <v>8271</v>
      </c>
      <c r="O3148" s="9">
        <f>+E3148/D3148*100</f>
        <v>10</v>
      </c>
      <c r="P3148" s="11">
        <f>AVERAGE(E3148/L3148)</f>
        <v>16.666666666666668</v>
      </c>
      <c r="Q3148" t="str">
        <f>LEFT(N3148,SEARCH("/",N3148,1)-1)</f>
        <v>theater</v>
      </c>
      <c r="R3148" t="str">
        <f>RIGHT(N3148,LEN(N3148)-SEARCH("/",N3148,1))</f>
        <v>plays</v>
      </c>
      <c r="S3148" s="14">
        <f>INT((((J3148/60)/60)/24)+DATE(1970,1,1))</f>
        <v>42188</v>
      </c>
      <c r="T3148" s="14">
        <f>INT((((I3148/60)/60)/24)+DATE(1970,1,1))</f>
        <v>42242</v>
      </c>
    </row>
    <row r="3149" spans="1:20" ht="60" x14ac:dyDescent="0.25">
      <c r="A3149">
        <v>4020</v>
      </c>
      <c r="B3149" s="3" t="s">
        <v>4016</v>
      </c>
      <c r="C3149" s="3" t="s">
        <v>8125</v>
      </c>
      <c r="D3149" s="6">
        <v>600</v>
      </c>
      <c r="E3149" s="6">
        <v>100</v>
      </c>
      <c r="F3149" t="s">
        <v>8221</v>
      </c>
      <c r="G3149" t="s">
        <v>8224</v>
      </c>
      <c r="H3149" t="s">
        <v>8246</v>
      </c>
      <c r="I3149">
        <v>1427168099</v>
      </c>
      <c r="J3149">
        <v>1424579699</v>
      </c>
      <c r="K3149" t="b">
        <v>0</v>
      </c>
      <c r="L3149">
        <v>3</v>
      </c>
      <c r="M3149" t="b">
        <v>0</v>
      </c>
      <c r="N3149" t="s">
        <v>8271</v>
      </c>
      <c r="O3149" s="9">
        <f>+E3149/D3149*100</f>
        <v>16.666666666666664</v>
      </c>
      <c r="P3149" s="11">
        <f>AVERAGE(E3149/L3149)</f>
        <v>33.333333333333336</v>
      </c>
      <c r="Q3149" t="str">
        <f>LEFT(N3149,SEARCH("/",N3149,1)-1)</f>
        <v>theater</v>
      </c>
      <c r="R3149" t="str">
        <f>RIGHT(N3149,LEN(N3149)-SEARCH("/",N3149,1))</f>
        <v>plays</v>
      </c>
      <c r="S3149" s="14">
        <f>INT((((J3149/60)/60)/24)+DATE(1970,1,1))</f>
        <v>42057</v>
      </c>
      <c r="T3149" s="14">
        <f>INT((((I3149/60)/60)/24)+DATE(1970,1,1))</f>
        <v>42087</v>
      </c>
    </row>
    <row r="3150" spans="1:20" ht="60" x14ac:dyDescent="0.25">
      <c r="A3150">
        <v>3632</v>
      </c>
      <c r="B3150" s="3" t="s">
        <v>3630</v>
      </c>
      <c r="C3150" s="3" t="s">
        <v>7742</v>
      </c>
      <c r="D3150" s="6">
        <v>500</v>
      </c>
      <c r="E3150" s="6">
        <v>100</v>
      </c>
      <c r="F3150" t="s">
        <v>8221</v>
      </c>
      <c r="G3150" t="s">
        <v>8225</v>
      </c>
      <c r="H3150" t="s">
        <v>8247</v>
      </c>
      <c r="I3150">
        <v>1416781749</v>
      </c>
      <c r="J3150">
        <v>1415053749</v>
      </c>
      <c r="K3150" t="b">
        <v>0</v>
      </c>
      <c r="L3150">
        <v>1</v>
      </c>
      <c r="M3150" t="b">
        <v>0</v>
      </c>
      <c r="N3150" t="s">
        <v>8305</v>
      </c>
      <c r="O3150" s="9">
        <f>+E3150/D3150*100</f>
        <v>20</v>
      </c>
      <c r="P3150" s="11">
        <f>AVERAGE(E3150/L3150)</f>
        <v>100</v>
      </c>
      <c r="Q3150" t="str">
        <f>LEFT(N3150,SEARCH("/",N3150,1)-1)</f>
        <v>theater</v>
      </c>
      <c r="R3150" t="str">
        <f>RIGHT(N3150,LEN(N3150)-SEARCH("/",N3150,1))</f>
        <v>musical</v>
      </c>
      <c r="S3150" s="14">
        <f>INT((((J3150/60)/60)/24)+DATE(1970,1,1))</f>
        <v>41946</v>
      </c>
      <c r="T3150" s="14">
        <f>INT((((I3150/60)/60)/24)+DATE(1970,1,1))</f>
        <v>41966</v>
      </c>
    </row>
    <row r="3151" spans="1:20" ht="30" x14ac:dyDescent="0.25">
      <c r="A3151">
        <v>3991</v>
      </c>
      <c r="B3151" s="3" t="s">
        <v>3987</v>
      </c>
      <c r="C3151" s="3" t="s">
        <v>8097</v>
      </c>
      <c r="D3151" s="6">
        <v>500</v>
      </c>
      <c r="E3151" s="6">
        <v>100</v>
      </c>
      <c r="F3151" t="s">
        <v>8221</v>
      </c>
      <c r="G3151" t="s">
        <v>8224</v>
      </c>
      <c r="H3151" t="s">
        <v>8246</v>
      </c>
      <c r="I3151">
        <v>1433086082</v>
      </c>
      <c r="J3151">
        <v>1430494082</v>
      </c>
      <c r="K3151" t="b">
        <v>0</v>
      </c>
      <c r="L3151">
        <v>1</v>
      </c>
      <c r="M3151" t="b">
        <v>0</v>
      </c>
      <c r="N3151" t="s">
        <v>8271</v>
      </c>
      <c r="O3151" s="9">
        <f>+E3151/D3151*100</f>
        <v>20</v>
      </c>
      <c r="P3151" s="11">
        <f>AVERAGE(E3151/L3151)</f>
        <v>100</v>
      </c>
      <c r="Q3151" t="str">
        <f>LEFT(N3151,SEARCH("/",N3151,1)-1)</f>
        <v>theater</v>
      </c>
      <c r="R3151" t="str">
        <f>RIGHT(N3151,LEN(N3151)-SEARCH("/",N3151,1))</f>
        <v>plays</v>
      </c>
      <c r="S3151" s="14">
        <f>INT((((J3151/60)/60)/24)+DATE(1970,1,1))</f>
        <v>42125</v>
      </c>
      <c r="T3151" s="14">
        <f>INT((((I3151/60)/60)/24)+DATE(1970,1,1))</f>
        <v>42155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9">
        <f>+E3152/D3152*100</f>
        <v>0.96</v>
      </c>
      <c r="P3152" s="11">
        <f>AVERAGE(E3152/L3152)</f>
        <v>24</v>
      </c>
      <c r="Q3152" t="str">
        <f>LEFT(N3152,SEARCH("/",N3152,1)-1)</f>
        <v>theater</v>
      </c>
      <c r="R3152" t="str">
        <f>RIGHT(N3152,LEN(N3152)-SEARCH("/",N3152,1))</f>
        <v>plays</v>
      </c>
      <c r="S3152" s="14">
        <f>INT((((J3152/60)/60)/24)+DATE(1970,1,1))</f>
        <v>42802</v>
      </c>
      <c r="T3152" s="14">
        <f>INT((((I3152/60)/60)/24)+DATE(1970,1,1))</f>
        <v>42832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8273</v>
      </c>
      <c r="O3153" s="9">
        <f>+E3153/D3153*100</f>
        <v>0.95</v>
      </c>
      <c r="P3153" s="11">
        <f>AVERAGE(E3153/L3153)</f>
        <v>10.555555555555555</v>
      </c>
      <c r="Q3153" t="str">
        <f>LEFT(N3153,SEARCH("/",N3153,1)-1)</f>
        <v>technology</v>
      </c>
      <c r="R3153" t="str">
        <f>RIGHT(N3153,LEN(N3153)-SEARCH("/",N3153,1))</f>
        <v>wearables</v>
      </c>
      <c r="S3153" s="14">
        <f>INT((((J3153/60)/60)/24)+DATE(1970,1,1))</f>
        <v>42636</v>
      </c>
      <c r="T3153" s="14">
        <f>INT((((I3153/60)/60)/24)+DATE(1970,1,1))</f>
        <v>42666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8271</v>
      </c>
      <c r="O3154" s="9">
        <f>+E3154/D3154*100</f>
        <v>1.9</v>
      </c>
      <c r="P3154" s="11">
        <f>AVERAGE(E3154/L3154)</f>
        <v>15.833333333333334</v>
      </c>
      <c r="Q3154" t="str">
        <f>LEFT(N3154,SEARCH("/",N3154,1)-1)</f>
        <v>theater</v>
      </c>
      <c r="R3154" t="str">
        <f>RIGHT(N3154,LEN(N3154)-SEARCH("/",N3154,1))</f>
        <v>plays</v>
      </c>
      <c r="S3154" s="14">
        <f>INT((((J3154/60)/60)/24)+DATE(1970,1,1))</f>
        <v>41781</v>
      </c>
      <c r="T3154" s="14">
        <f>INT((((I3154/60)/60)/24)+DATE(1970,1,1))</f>
        <v>41811</v>
      </c>
    </row>
    <row r="3155" spans="1:20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6">
        <v>95</v>
      </c>
      <c r="F3155" t="s">
        <v>8221</v>
      </c>
      <c r="G3155" t="s">
        <v>8224</v>
      </c>
      <c r="H3155" t="s">
        <v>8246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8271</v>
      </c>
      <c r="O3155" s="9">
        <f>+E3155/D3155*100</f>
        <v>2.5333333333333332</v>
      </c>
      <c r="P3155" s="11">
        <f>AVERAGE(E3155/L3155)</f>
        <v>23.75</v>
      </c>
      <c r="Q3155" t="str">
        <f>LEFT(N3155,SEARCH("/",N3155,1)-1)</f>
        <v>theater</v>
      </c>
      <c r="R3155" t="str">
        <f>RIGHT(N3155,LEN(N3155)-SEARCH("/",N3155,1))</f>
        <v>plays</v>
      </c>
      <c r="S3155" s="14">
        <f>INT((((J3155/60)/60)/24)+DATE(1970,1,1))</f>
        <v>42446</v>
      </c>
      <c r="T3155" s="14">
        <f>INT((((I3155/60)/60)/24)+DATE(1970,1,1))</f>
        <v>42461</v>
      </c>
    </row>
    <row r="3156" spans="1:20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6">
        <v>95</v>
      </c>
      <c r="F3156" t="s">
        <v>8221</v>
      </c>
      <c r="G3156" t="s">
        <v>8225</v>
      </c>
      <c r="H3156" t="s">
        <v>8247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8271</v>
      </c>
      <c r="O3156" s="9">
        <f>+E3156/D3156*100</f>
        <v>6.3333333333333339</v>
      </c>
      <c r="P3156" s="11">
        <f>AVERAGE(E3156/L3156)</f>
        <v>9.5</v>
      </c>
      <c r="Q3156" t="str">
        <f>LEFT(N3156,SEARCH("/",N3156,1)-1)</f>
        <v>theater</v>
      </c>
      <c r="R3156" t="str">
        <f>RIGHT(N3156,LEN(N3156)-SEARCH("/",N3156,1))</f>
        <v>plays</v>
      </c>
      <c r="S3156" s="14">
        <f>INT((((J3156/60)/60)/24)+DATE(1970,1,1))</f>
        <v>41920</v>
      </c>
      <c r="T3156" s="14">
        <f>INT((((I3156/60)/60)/24)+DATE(1970,1,1))</f>
        <v>41951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8289</v>
      </c>
      <c r="O3157" s="9">
        <f>+E3157/D3157*100</f>
        <v>3.7600000000000002</v>
      </c>
      <c r="P3157" s="11">
        <f>AVERAGE(E3157/L3157)</f>
        <v>23.5</v>
      </c>
      <c r="Q3157" t="str">
        <f>LEFT(N3157,SEARCH("/",N3157,1)-1)</f>
        <v>photography</v>
      </c>
      <c r="R3157" t="str">
        <f>RIGHT(N3157,LEN(N3157)-SEARCH("/",N3157,1))</f>
        <v>nature</v>
      </c>
      <c r="S3157" s="14">
        <f>INT((((J3157/60)/60)/24)+DATE(1970,1,1))</f>
        <v>41936</v>
      </c>
      <c r="T3157" s="14">
        <f>INT((((I3157/60)/60)/24)+DATE(1970,1,1))</f>
        <v>41956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8271</v>
      </c>
      <c r="O3158" s="9">
        <f>+E3158/D3158*100</f>
        <v>3.1333333333333333</v>
      </c>
      <c r="P3158" s="11">
        <f>AVERAGE(E3158/L3158)</f>
        <v>15.666666666666666</v>
      </c>
      <c r="Q3158" t="str">
        <f>LEFT(N3158,SEARCH("/",N3158,1)-1)</f>
        <v>theater</v>
      </c>
      <c r="R3158" t="str">
        <f>RIGHT(N3158,LEN(N3158)-SEARCH("/",N3158,1))</f>
        <v>plays</v>
      </c>
      <c r="S3158" s="14">
        <f>INT((((J3158/60)/60)/24)+DATE(1970,1,1))</f>
        <v>42029</v>
      </c>
      <c r="T3158" s="14">
        <f>INT((((I3158/60)/60)/24)+DATE(1970,1,1))</f>
        <v>42059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9">
        <f>+E3159/D3159*100</f>
        <v>9.3000000000000007</v>
      </c>
      <c r="P3159" s="11">
        <f>AVERAGE(E3159/L3159)</f>
        <v>31</v>
      </c>
      <c r="Q3159" t="str">
        <f>LEFT(N3159,SEARCH("/",N3159,1)-1)</f>
        <v>photography</v>
      </c>
      <c r="R3159" t="str">
        <f>RIGHT(N3159,LEN(N3159)-SEARCH("/",N3159,1))</f>
        <v>places</v>
      </c>
      <c r="S3159" s="14">
        <f>INT((((J3159/60)/60)/24)+DATE(1970,1,1))</f>
        <v>42246</v>
      </c>
      <c r="T3159" s="14">
        <f>INT((((I3159/60)/60)/24)+DATE(1970,1,1))</f>
        <v>42303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9">
        <f>+E3160/D3160*100</f>
        <v>0.91999999999999993</v>
      </c>
      <c r="P3160" s="11">
        <f>AVERAGE(E3160/L3160)</f>
        <v>15.333333333333334</v>
      </c>
      <c r="Q3160" t="str">
        <f>LEFT(N3160,SEARCH("/",N3160,1)-1)</f>
        <v>film &amp; video</v>
      </c>
      <c r="R3160" t="str">
        <f>RIGHT(N3160,LEN(N3160)-SEARCH("/",N3160,1))</f>
        <v>science fiction</v>
      </c>
      <c r="S3160" s="14">
        <f>INT((((J3160/60)/60)/24)+DATE(1970,1,1))</f>
        <v>41968</v>
      </c>
      <c r="T3160" s="14">
        <f>INT((((I3160/60)/60)/24)+DATE(1970,1,1))</f>
        <v>41998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9">
        <f>+E3161/D3161*100</f>
        <v>9.285714285714286E-2</v>
      </c>
      <c r="P3161" s="11">
        <f>AVERAGE(E3161/L3161)</f>
        <v>22.75</v>
      </c>
      <c r="Q3161" t="str">
        <f>LEFT(N3161,SEARCH("/",N3161,1)-1)</f>
        <v>technology</v>
      </c>
      <c r="R3161" t="str">
        <f>RIGHT(N3161,LEN(N3161)-SEARCH("/",N3161,1))</f>
        <v>space exploration</v>
      </c>
      <c r="S3161" s="14">
        <f>INT((((J3161/60)/60)/24)+DATE(1970,1,1))</f>
        <v>42551</v>
      </c>
      <c r="T3161" s="14">
        <f>INT((((I3161/60)/60)/24)+DATE(1970,1,1))</f>
        <v>42581</v>
      </c>
    </row>
    <row r="3162" spans="1:20" ht="45" x14ac:dyDescent="0.25">
      <c r="A3162">
        <v>2599</v>
      </c>
      <c r="B3162" s="3" t="s">
        <v>2599</v>
      </c>
      <c r="C3162" s="3" t="s">
        <v>6709</v>
      </c>
      <c r="D3162" s="6">
        <v>9041</v>
      </c>
      <c r="E3162" s="6">
        <v>90</v>
      </c>
      <c r="F3162" t="s">
        <v>8221</v>
      </c>
      <c r="G3162" t="s">
        <v>8224</v>
      </c>
      <c r="H3162" t="s">
        <v>8246</v>
      </c>
      <c r="I3162">
        <v>1407089147</v>
      </c>
      <c r="J3162">
        <v>1403201147</v>
      </c>
      <c r="K3162" t="b">
        <v>0</v>
      </c>
      <c r="L3162">
        <v>5</v>
      </c>
      <c r="M3162" t="b">
        <v>0</v>
      </c>
      <c r="N3162" t="s">
        <v>8284</v>
      </c>
      <c r="O3162" s="9">
        <f>+E3162/D3162*100</f>
        <v>0.99546510341776351</v>
      </c>
      <c r="P3162" s="11">
        <f>AVERAGE(E3162/L3162)</f>
        <v>18</v>
      </c>
      <c r="Q3162" t="str">
        <f>LEFT(N3162,SEARCH("/",N3162,1)-1)</f>
        <v>food</v>
      </c>
      <c r="R3162" t="str">
        <f>RIGHT(N3162,LEN(N3162)-SEARCH("/",N3162,1))</f>
        <v>food trucks</v>
      </c>
      <c r="S3162" s="14">
        <f>INT((((J3162/60)/60)/24)+DATE(1970,1,1))</f>
        <v>41809</v>
      </c>
      <c r="T3162" s="14">
        <f>INT((((I3162/60)/60)/24)+DATE(1970,1,1))</f>
        <v>41854</v>
      </c>
    </row>
    <row r="3163" spans="1:20" ht="60" x14ac:dyDescent="0.25">
      <c r="A3163">
        <v>902</v>
      </c>
      <c r="B3163" s="3" t="s">
        <v>903</v>
      </c>
      <c r="C3163" s="3" t="s">
        <v>5012</v>
      </c>
      <c r="D3163" s="6">
        <v>30000</v>
      </c>
      <c r="E3163" s="6">
        <v>90</v>
      </c>
      <c r="F3163" t="s">
        <v>8221</v>
      </c>
      <c r="G3163" t="s">
        <v>8224</v>
      </c>
      <c r="H3163" t="s">
        <v>8246</v>
      </c>
      <c r="I3163">
        <v>1409412600</v>
      </c>
      <c r="J3163">
        <v>1404947422</v>
      </c>
      <c r="K3163" t="b">
        <v>0</v>
      </c>
      <c r="L3163">
        <v>3</v>
      </c>
      <c r="M3163" t="b">
        <v>0</v>
      </c>
      <c r="N3163" t="s">
        <v>8278</v>
      </c>
      <c r="O3163" s="9">
        <f>+E3163/D3163*100</f>
        <v>0.3</v>
      </c>
      <c r="P3163" s="11">
        <f>AVERAGE(E3163/L3163)</f>
        <v>30</v>
      </c>
      <c r="Q3163" t="str">
        <f>LEFT(N3163,SEARCH("/",N3163,1)-1)</f>
        <v>music</v>
      </c>
      <c r="R3163" t="str">
        <f>RIGHT(N3163,LEN(N3163)-SEARCH("/",N3163,1))</f>
        <v>jazz</v>
      </c>
      <c r="S3163" s="14">
        <f>INT((((J3163/60)/60)/24)+DATE(1970,1,1))</f>
        <v>41829</v>
      </c>
      <c r="T3163" s="14">
        <f>INT((((I3163/60)/60)/24)+DATE(1970,1,1))</f>
        <v>41881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t="s">
        <v>8221</v>
      </c>
      <c r="G3164" t="s">
        <v>8224</v>
      </c>
      <c r="H3164" t="s">
        <v>8246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8278</v>
      </c>
      <c r="O3164" s="9">
        <f>+E3164/D3164*100</f>
        <v>4.5</v>
      </c>
      <c r="P3164" s="11">
        <f>AVERAGE(E3164/L3164)</f>
        <v>18</v>
      </c>
      <c r="Q3164" t="str">
        <f>LEFT(N3164,SEARCH("/",N3164,1)-1)</f>
        <v>music</v>
      </c>
      <c r="R3164" t="str">
        <f>RIGHT(N3164,LEN(N3164)-SEARCH("/",N3164,1))</f>
        <v>jazz</v>
      </c>
      <c r="S3164" s="14">
        <f>INT((((J3164/60)/60)/24)+DATE(1970,1,1))</f>
        <v>40921</v>
      </c>
      <c r="T3164" s="14">
        <f>INT((((I3164/60)/60)/24)+DATE(1970,1,1))</f>
        <v>40951</v>
      </c>
    </row>
    <row r="3165" spans="1:20" ht="30" x14ac:dyDescent="0.25">
      <c r="A3165">
        <v>2763</v>
      </c>
      <c r="B3165" s="3" t="s">
        <v>2763</v>
      </c>
      <c r="C3165" s="3" t="s">
        <v>6873</v>
      </c>
      <c r="D3165" s="6">
        <v>39400</v>
      </c>
      <c r="E3165" s="6">
        <v>90</v>
      </c>
      <c r="F3165" t="s">
        <v>8221</v>
      </c>
      <c r="G3165" t="s">
        <v>8224</v>
      </c>
      <c r="H3165" t="s">
        <v>8246</v>
      </c>
      <c r="I3165">
        <v>1369403684</v>
      </c>
      <c r="J3165">
        <v>1365515684</v>
      </c>
      <c r="K3165" t="b">
        <v>0</v>
      </c>
      <c r="L3165">
        <v>3</v>
      </c>
      <c r="M3165" t="b">
        <v>0</v>
      </c>
      <c r="N3165" t="s">
        <v>8304</v>
      </c>
      <c r="O3165" s="9">
        <f>+E3165/D3165*100</f>
        <v>0.22842639593908631</v>
      </c>
      <c r="P3165" s="11">
        <f>AVERAGE(E3165/L3165)</f>
        <v>30</v>
      </c>
      <c r="Q3165" t="str">
        <f>LEFT(N3165,SEARCH("/",N3165,1)-1)</f>
        <v>publishing</v>
      </c>
      <c r="R3165" t="str">
        <f>RIGHT(N3165,LEN(N3165)-SEARCH("/",N3165,1))</f>
        <v>children's books</v>
      </c>
      <c r="S3165" s="14">
        <f>INT((((J3165/60)/60)/24)+DATE(1970,1,1))</f>
        <v>41373</v>
      </c>
      <c r="T3165" s="14">
        <f>INT((((I3165/60)/60)/24)+DATE(1970,1,1))</f>
        <v>41418</v>
      </c>
    </row>
    <row r="3166" spans="1:20" ht="60" x14ac:dyDescent="0.25">
      <c r="A3166">
        <v>627</v>
      </c>
      <c r="B3166" s="3" t="s">
        <v>628</v>
      </c>
      <c r="C3166" s="3" t="s">
        <v>4737</v>
      </c>
      <c r="D3166" s="6">
        <v>450000</v>
      </c>
      <c r="E3166" s="6">
        <v>90</v>
      </c>
      <c r="F3166" t="s">
        <v>8220</v>
      </c>
      <c r="G3166" t="s">
        <v>8235</v>
      </c>
      <c r="H3166" t="s">
        <v>8255</v>
      </c>
      <c r="I3166">
        <v>1457996400</v>
      </c>
      <c r="J3166">
        <v>1452842511</v>
      </c>
      <c r="K3166" t="b">
        <v>0</v>
      </c>
      <c r="L3166">
        <v>1</v>
      </c>
      <c r="M3166" t="b">
        <v>0</v>
      </c>
      <c r="N3166" t="s">
        <v>8272</v>
      </c>
      <c r="O3166" s="9">
        <f>+E3166/D3166*100</f>
        <v>0.02</v>
      </c>
      <c r="P3166" s="11">
        <f>AVERAGE(E3166/L3166)</f>
        <v>90</v>
      </c>
      <c r="Q3166" t="str">
        <f>LEFT(N3166,SEARCH("/",N3166,1)-1)</f>
        <v>technology</v>
      </c>
      <c r="R3166" t="str">
        <f>RIGHT(N3166,LEN(N3166)-SEARCH("/",N3166,1))</f>
        <v>web</v>
      </c>
      <c r="S3166" s="14">
        <f>INT((((J3166/60)/60)/24)+DATE(1970,1,1))</f>
        <v>42384</v>
      </c>
      <c r="T3166" s="14">
        <f>INT((((I3166/60)/60)/24)+DATE(1970,1,1))</f>
        <v>42443</v>
      </c>
    </row>
    <row r="3167" spans="1:20" ht="60" x14ac:dyDescent="0.25">
      <c r="A3167">
        <v>718</v>
      </c>
      <c r="B3167" s="3" t="s">
        <v>719</v>
      </c>
      <c r="C3167" s="3" t="s">
        <v>4828</v>
      </c>
      <c r="D3167" s="6">
        <v>12000</v>
      </c>
      <c r="E3167" s="6">
        <v>90</v>
      </c>
      <c r="F3167" t="s">
        <v>8221</v>
      </c>
      <c r="G3167" t="s">
        <v>8224</v>
      </c>
      <c r="H3167" t="s">
        <v>8246</v>
      </c>
      <c r="I3167">
        <v>1487397540</v>
      </c>
      <c r="J3167">
        <v>1484684247</v>
      </c>
      <c r="K3167" t="b">
        <v>0</v>
      </c>
      <c r="L3167">
        <v>4</v>
      </c>
      <c r="M3167" t="b">
        <v>0</v>
      </c>
      <c r="N3167" t="s">
        <v>8273</v>
      </c>
      <c r="O3167" s="9">
        <f>+E3167/D3167*100</f>
        <v>0.75</v>
      </c>
      <c r="P3167" s="11">
        <f>AVERAGE(E3167/L3167)</f>
        <v>22.5</v>
      </c>
      <c r="Q3167" t="str">
        <f>LEFT(N3167,SEARCH("/",N3167,1)-1)</f>
        <v>technology</v>
      </c>
      <c r="R3167" t="str">
        <f>RIGHT(N3167,LEN(N3167)-SEARCH("/",N3167,1))</f>
        <v>wearables</v>
      </c>
      <c r="S3167" s="14">
        <f>INT((((J3167/60)/60)/24)+DATE(1970,1,1))</f>
        <v>42752</v>
      </c>
      <c r="T3167" s="14">
        <f>INT((((I3167/60)/60)/24)+DATE(1970,1,1))</f>
        <v>42784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t="s">
        <v>8221</v>
      </c>
      <c r="G3168" t="s">
        <v>8225</v>
      </c>
      <c r="H3168" t="s">
        <v>8247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8271</v>
      </c>
      <c r="O3168" s="9">
        <f>+E3168/D3168*100</f>
        <v>1.7999999999999998</v>
      </c>
      <c r="P3168" s="11">
        <f>AVERAGE(E3168/L3168)</f>
        <v>30</v>
      </c>
      <c r="Q3168" t="str">
        <f>LEFT(N3168,SEARCH("/",N3168,1)-1)</f>
        <v>theater</v>
      </c>
      <c r="R3168" t="str">
        <f>RIGHT(N3168,LEN(N3168)-SEARCH("/",N3168,1))</f>
        <v>plays</v>
      </c>
      <c r="S3168" s="14">
        <f>INT((((J3168/60)/60)/24)+DATE(1970,1,1))</f>
        <v>42358</v>
      </c>
      <c r="T3168" s="14">
        <f>INT((((I3168/60)/60)/24)+DATE(1970,1,1))</f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t="s">
        <v>8221</v>
      </c>
      <c r="G3169" t="s">
        <v>8224</v>
      </c>
      <c r="H3169" t="s">
        <v>8246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8299</v>
      </c>
      <c r="O3169" s="9">
        <f>+E3169/D3169*100</f>
        <v>7.8181818181818186E-2</v>
      </c>
      <c r="P3169" s="11">
        <f>AVERAGE(E3169/L3169)</f>
        <v>17.2</v>
      </c>
      <c r="Q3169" t="str">
        <f>LEFT(N3169,SEARCH("/",N3169,1)-1)</f>
        <v>food</v>
      </c>
      <c r="R3169" t="str">
        <f>RIGHT(N3169,LEN(N3169)-SEARCH("/",N3169,1))</f>
        <v>restaurants</v>
      </c>
      <c r="S3169" s="14">
        <f>INT((((J3169/60)/60)/24)+DATE(1970,1,1))</f>
        <v>41858</v>
      </c>
      <c r="T3169" s="14">
        <f>INT((((I3169/60)/60)/24)+DATE(1970,1,1))</f>
        <v>41903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t="s">
        <v>8221</v>
      </c>
      <c r="G3170" t="s">
        <v>8225</v>
      </c>
      <c r="H3170" t="s">
        <v>8247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8271</v>
      </c>
      <c r="O3170" s="9">
        <f>+E3170/D3170*100</f>
        <v>28.666666666666668</v>
      </c>
      <c r="P3170" s="11">
        <f>AVERAGE(E3170/L3170)</f>
        <v>14.333333333333334</v>
      </c>
      <c r="Q3170" t="str">
        <f>LEFT(N3170,SEARCH("/",N3170,1)-1)</f>
        <v>theater</v>
      </c>
      <c r="R3170" t="str">
        <f>RIGHT(N3170,LEN(N3170)-SEARCH("/",N3170,1))</f>
        <v>plays</v>
      </c>
      <c r="S3170" s="14">
        <f>INT((((J3170/60)/60)/24)+DATE(1970,1,1))</f>
        <v>42512</v>
      </c>
      <c r="T3170" s="14">
        <f>INT((((I3170/60)/60)/24)+DATE(1970,1,1))</f>
        <v>42572</v>
      </c>
    </row>
    <row r="3171" spans="1:20" ht="45" x14ac:dyDescent="0.25">
      <c r="A3171">
        <v>2322</v>
      </c>
      <c r="B3171" s="3" t="s">
        <v>2323</v>
      </c>
      <c r="C3171" s="3" t="s">
        <v>6432</v>
      </c>
      <c r="D3171" s="6">
        <v>2700</v>
      </c>
      <c r="E3171" s="6">
        <v>85</v>
      </c>
      <c r="F3171" t="s">
        <v>8222</v>
      </c>
      <c r="G3171" t="s">
        <v>8224</v>
      </c>
      <c r="H3171" t="s">
        <v>8246</v>
      </c>
      <c r="I3171">
        <v>1491769769</v>
      </c>
      <c r="J3171">
        <v>1489181369</v>
      </c>
      <c r="K3171" t="b">
        <v>0</v>
      </c>
      <c r="L3171">
        <v>4</v>
      </c>
      <c r="M3171" t="b">
        <v>0</v>
      </c>
      <c r="N3171" t="s">
        <v>8298</v>
      </c>
      <c r="O3171" s="9">
        <f>+E3171/D3171*100</f>
        <v>3.1481481481481479</v>
      </c>
      <c r="P3171" s="11">
        <f>AVERAGE(E3171/L3171)</f>
        <v>21.25</v>
      </c>
      <c r="Q3171" t="str">
        <f>LEFT(N3171,SEARCH("/",N3171,1)-1)</f>
        <v>food</v>
      </c>
      <c r="R3171" t="str">
        <f>RIGHT(N3171,LEN(N3171)-SEARCH("/",N3171,1))</f>
        <v>small batch</v>
      </c>
      <c r="S3171" s="14">
        <f>INT((((J3171/60)/60)/24)+DATE(1970,1,1))</f>
        <v>42804</v>
      </c>
      <c r="T3171" s="14">
        <f>INT((((I3171/60)/60)/24)+DATE(1970,1,1))</f>
        <v>42834</v>
      </c>
    </row>
    <row r="3172" spans="1:20" ht="45" x14ac:dyDescent="0.25">
      <c r="A3172">
        <v>2597</v>
      </c>
      <c r="B3172" s="3" t="s">
        <v>2597</v>
      </c>
      <c r="C3172" s="3" t="s">
        <v>6707</v>
      </c>
      <c r="D3172" s="6">
        <v>1500</v>
      </c>
      <c r="E3172" s="6">
        <v>85</v>
      </c>
      <c r="F3172" t="s">
        <v>8221</v>
      </c>
      <c r="G3172" t="s">
        <v>8225</v>
      </c>
      <c r="H3172" t="s">
        <v>8247</v>
      </c>
      <c r="I3172">
        <v>1466323917</v>
      </c>
      <c r="J3172">
        <v>1463731917</v>
      </c>
      <c r="K3172" t="b">
        <v>0</v>
      </c>
      <c r="L3172">
        <v>7</v>
      </c>
      <c r="M3172" t="b">
        <v>0</v>
      </c>
      <c r="N3172" t="s">
        <v>8284</v>
      </c>
      <c r="O3172" s="9">
        <f>+E3172/D3172*100</f>
        <v>5.6666666666666661</v>
      </c>
      <c r="P3172" s="11">
        <f>AVERAGE(E3172/L3172)</f>
        <v>12.142857142857142</v>
      </c>
      <c r="Q3172" t="str">
        <f>LEFT(N3172,SEARCH("/",N3172,1)-1)</f>
        <v>food</v>
      </c>
      <c r="R3172" t="str">
        <f>RIGHT(N3172,LEN(N3172)-SEARCH("/",N3172,1))</f>
        <v>food trucks</v>
      </c>
      <c r="S3172" s="14">
        <f>INT((((J3172/60)/60)/24)+DATE(1970,1,1))</f>
        <v>42510</v>
      </c>
      <c r="T3172" s="14">
        <f>INT((((I3172/60)/60)/24)+DATE(1970,1,1))</f>
        <v>42540</v>
      </c>
    </row>
    <row r="3173" spans="1:20" ht="30" x14ac:dyDescent="0.25">
      <c r="A3173">
        <v>2130</v>
      </c>
      <c r="B3173" s="3" t="s">
        <v>2131</v>
      </c>
      <c r="C3173" s="3" t="s">
        <v>6240</v>
      </c>
      <c r="D3173" s="6">
        <v>42000</v>
      </c>
      <c r="E3173" s="6">
        <v>85</v>
      </c>
      <c r="F3173" t="s">
        <v>8221</v>
      </c>
      <c r="G3173" t="s">
        <v>8224</v>
      </c>
      <c r="H3173" t="s">
        <v>8246</v>
      </c>
      <c r="I3173">
        <v>1408154663</v>
      </c>
      <c r="J3173">
        <v>1405130663</v>
      </c>
      <c r="K3173" t="b">
        <v>0</v>
      </c>
      <c r="L3173">
        <v>4</v>
      </c>
      <c r="M3173" t="b">
        <v>0</v>
      </c>
      <c r="N3173" t="s">
        <v>8282</v>
      </c>
      <c r="O3173" s="9">
        <f>+E3173/D3173*100</f>
        <v>0.20238095238095236</v>
      </c>
      <c r="P3173" s="11">
        <f>AVERAGE(E3173/L3173)</f>
        <v>21.25</v>
      </c>
      <c r="Q3173" t="str">
        <f>LEFT(N3173,SEARCH("/",N3173,1)-1)</f>
        <v>games</v>
      </c>
      <c r="R3173" t="str">
        <f>RIGHT(N3173,LEN(N3173)-SEARCH("/",N3173,1))</f>
        <v>video games</v>
      </c>
      <c r="S3173" s="14">
        <f>INT((((J3173/60)/60)/24)+DATE(1970,1,1))</f>
        <v>41832</v>
      </c>
      <c r="T3173" s="14">
        <f>INT((((I3173/60)/60)/24)+DATE(1970,1,1))</f>
        <v>41867</v>
      </c>
    </row>
    <row r="3174" spans="1:20" ht="45" x14ac:dyDescent="0.25">
      <c r="A3174">
        <v>2160</v>
      </c>
      <c r="B3174" s="3" t="s">
        <v>2161</v>
      </c>
      <c r="C3174" s="3" t="s">
        <v>6270</v>
      </c>
      <c r="D3174" s="6">
        <v>10000</v>
      </c>
      <c r="E3174" s="6">
        <v>85</v>
      </c>
      <c r="F3174" t="s">
        <v>8221</v>
      </c>
      <c r="G3174" t="s">
        <v>8224</v>
      </c>
      <c r="H3174" t="s">
        <v>8246</v>
      </c>
      <c r="I3174">
        <v>1337447105</v>
      </c>
      <c r="J3174">
        <v>1334855105</v>
      </c>
      <c r="K3174" t="b">
        <v>0</v>
      </c>
      <c r="L3174">
        <v>16</v>
      </c>
      <c r="M3174" t="b">
        <v>0</v>
      </c>
      <c r="N3174" t="s">
        <v>8282</v>
      </c>
      <c r="O3174" s="9">
        <f>+E3174/D3174*100</f>
        <v>0.85000000000000009</v>
      </c>
      <c r="P3174" s="11">
        <f>AVERAGE(E3174/L3174)</f>
        <v>5.3125</v>
      </c>
      <c r="Q3174" t="str">
        <f>LEFT(N3174,SEARCH("/",N3174,1)-1)</f>
        <v>games</v>
      </c>
      <c r="R3174" t="str">
        <f>RIGHT(N3174,LEN(N3174)-SEARCH("/",N3174,1))</f>
        <v>video games</v>
      </c>
      <c r="S3174" s="14">
        <f>INT((((J3174/60)/60)/24)+DATE(1970,1,1))</f>
        <v>41018</v>
      </c>
      <c r="T3174" s="14">
        <f>INT((((I3174/60)/60)/24)+DATE(1970,1,1))</f>
        <v>41048</v>
      </c>
    </row>
    <row r="3175" spans="1:20" ht="45" x14ac:dyDescent="0.25">
      <c r="A3175">
        <v>1709</v>
      </c>
      <c r="B3175" s="3" t="s">
        <v>1710</v>
      </c>
      <c r="C3175" s="3" t="s">
        <v>5819</v>
      </c>
      <c r="D3175" s="6">
        <v>1750</v>
      </c>
      <c r="E3175" s="6">
        <v>85</v>
      </c>
      <c r="F3175" t="s">
        <v>8221</v>
      </c>
      <c r="G3175" t="s">
        <v>8224</v>
      </c>
      <c r="H3175" t="s">
        <v>8246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8293</v>
      </c>
      <c r="O3175" s="9">
        <f>+E3175/D3175*100</f>
        <v>4.8571428571428568</v>
      </c>
      <c r="P3175" s="11">
        <f>AVERAGE(E3175/L3175)</f>
        <v>21.25</v>
      </c>
      <c r="Q3175" t="str">
        <f>LEFT(N3175,SEARCH("/",N3175,1)-1)</f>
        <v>music</v>
      </c>
      <c r="R3175" t="str">
        <f>RIGHT(N3175,LEN(N3175)-SEARCH("/",N3175,1))</f>
        <v>faith</v>
      </c>
      <c r="S3175" s="14">
        <f>INT((((J3175/60)/60)/24)+DATE(1970,1,1))</f>
        <v>41841</v>
      </c>
      <c r="T3175" s="14">
        <f>INT((((I3175/60)/60)/24)+DATE(1970,1,1))</f>
        <v>41882</v>
      </c>
    </row>
    <row r="3176" spans="1:20" ht="45" x14ac:dyDescent="0.25">
      <c r="A3176">
        <v>1563</v>
      </c>
      <c r="B3176" s="3" t="s">
        <v>1564</v>
      </c>
      <c r="C3176" s="3" t="s">
        <v>5673</v>
      </c>
      <c r="D3176" s="6">
        <v>6000</v>
      </c>
      <c r="E3176" s="6">
        <v>85</v>
      </c>
      <c r="F3176" t="s">
        <v>8220</v>
      </c>
      <c r="G3176" t="s">
        <v>8225</v>
      </c>
      <c r="H3176" t="s">
        <v>8247</v>
      </c>
      <c r="I3176">
        <v>1394815751</v>
      </c>
      <c r="J3176">
        <v>1389635351</v>
      </c>
      <c r="K3176" t="b">
        <v>0</v>
      </c>
      <c r="L3176">
        <v>2</v>
      </c>
      <c r="M3176" t="b">
        <v>0</v>
      </c>
      <c r="N3176" t="s">
        <v>8290</v>
      </c>
      <c r="O3176" s="9">
        <f>+E3176/D3176*100</f>
        <v>1.4166666666666665</v>
      </c>
      <c r="P3176" s="11">
        <f>AVERAGE(E3176/L3176)</f>
        <v>42.5</v>
      </c>
      <c r="Q3176" t="str">
        <f>LEFT(N3176,SEARCH("/",N3176,1)-1)</f>
        <v>publishing</v>
      </c>
      <c r="R3176" t="str">
        <f>RIGHT(N3176,LEN(N3176)-SEARCH("/",N3176,1))</f>
        <v>art books</v>
      </c>
      <c r="S3176" s="14">
        <f>INT((((J3176/60)/60)/24)+DATE(1970,1,1))</f>
        <v>41652</v>
      </c>
      <c r="T3176" s="14">
        <f>INT((((I3176/60)/60)/24)+DATE(1970,1,1))</f>
        <v>41712</v>
      </c>
    </row>
    <row r="3177" spans="1:20" ht="45" x14ac:dyDescent="0.25">
      <c r="A3177">
        <v>1907</v>
      </c>
      <c r="B3177" s="3" t="s">
        <v>1908</v>
      </c>
      <c r="C3177" s="3" t="s">
        <v>6017</v>
      </c>
      <c r="D3177" s="6">
        <v>30000</v>
      </c>
      <c r="E3177" s="6">
        <v>85</v>
      </c>
      <c r="F3177" t="s">
        <v>8221</v>
      </c>
      <c r="G3177" t="s">
        <v>8224</v>
      </c>
      <c r="H3177" t="s">
        <v>8246</v>
      </c>
      <c r="I3177">
        <v>1400853925</v>
      </c>
      <c r="J3177">
        <v>1399557925</v>
      </c>
      <c r="K3177" t="b">
        <v>0</v>
      </c>
      <c r="L3177">
        <v>4</v>
      </c>
      <c r="M3177" t="b">
        <v>0</v>
      </c>
      <c r="N3177" t="s">
        <v>8294</v>
      </c>
      <c r="O3177" s="9">
        <f>+E3177/D3177*100</f>
        <v>0.28333333333333333</v>
      </c>
      <c r="P3177" s="11">
        <f>AVERAGE(E3177/L3177)</f>
        <v>21.25</v>
      </c>
      <c r="Q3177" t="str">
        <f>LEFT(N3177,SEARCH("/",N3177,1)-1)</f>
        <v>technology</v>
      </c>
      <c r="R3177" t="str">
        <f>RIGHT(N3177,LEN(N3177)-SEARCH("/",N3177,1))</f>
        <v>gadgets</v>
      </c>
      <c r="S3177" s="14">
        <f>INT((((J3177/60)/60)/24)+DATE(1970,1,1))</f>
        <v>41767</v>
      </c>
      <c r="T3177" s="14">
        <f>INT((((I3177/60)/60)/24)+DATE(1970,1,1))</f>
        <v>41782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9">
        <f>+E3178/D3178*100</f>
        <v>8.3000000000000007</v>
      </c>
      <c r="P3178" s="11">
        <f>AVERAGE(E3178/L3178)</f>
        <v>10.375</v>
      </c>
      <c r="Q3178" t="str">
        <f>LEFT(N3178,SEARCH("/",N3178,1)-1)</f>
        <v>games</v>
      </c>
      <c r="R3178" t="str">
        <f>RIGHT(N3178,LEN(N3178)-SEARCH("/",N3178,1))</f>
        <v>video games</v>
      </c>
      <c r="S3178" s="14">
        <f>INT((((J3178/60)/60)/24)+DATE(1970,1,1))</f>
        <v>42333</v>
      </c>
      <c r="T3178" s="14">
        <f>INT((((I3178/60)/60)/24)+DATE(1970,1,1))</f>
        <v>42363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9">
        <f>+E3179/D3179*100</f>
        <v>3.2804000000000002</v>
      </c>
      <c r="P3179" s="11">
        <f>AVERAGE(E3179/L3179)</f>
        <v>20.502500000000001</v>
      </c>
      <c r="Q3179" t="str">
        <f>LEFT(N3179,SEARCH("/",N3179,1)-1)</f>
        <v>film &amp; video</v>
      </c>
      <c r="R3179" t="str">
        <f>RIGHT(N3179,LEN(N3179)-SEARCH("/",N3179,1))</f>
        <v>animation</v>
      </c>
      <c r="S3179" s="14">
        <f>INT((((J3179/60)/60)/24)+DATE(1970,1,1))</f>
        <v>41753</v>
      </c>
      <c r="T3179" s="14">
        <f>INT((((I3179/60)/60)/24)+DATE(1970,1,1))</f>
        <v>41773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8270</v>
      </c>
      <c r="O3180" s="9">
        <f>+E3180/D3180*100</f>
        <v>0.82000000000000006</v>
      </c>
      <c r="P3180" s="11">
        <f>AVERAGE(E3180/L3180)</f>
        <v>16.399999999999999</v>
      </c>
      <c r="Q3180" t="str">
        <f>LEFT(N3180,SEARCH("/",N3180,1)-1)</f>
        <v>film &amp; video</v>
      </c>
      <c r="R3180" t="str">
        <f>RIGHT(N3180,LEN(N3180)-SEARCH("/",N3180,1))</f>
        <v>animation</v>
      </c>
      <c r="S3180" s="14">
        <f>INT((((J3180/60)/60)/24)+DATE(1970,1,1))</f>
        <v>41938</v>
      </c>
      <c r="T3180" s="14">
        <f>INT((((I3180/60)/60)/24)+DATE(1970,1,1))</f>
        <v>41969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9">
        <f>+E3181/D3181*100</f>
        <v>0.32800000000000001</v>
      </c>
      <c r="P3181" s="11">
        <f>AVERAGE(E3181/L3181)</f>
        <v>20.5</v>
      </c>
      <c r="Q3181" t="str">
        <f>LEFT(N3181,SEARCH("/",N3181,1)-1)</f>
        <v>technology</v>
      </c>
      <c r="R3181" t="str">
        <f>RIGHT(N3181,LEN(N3181)-SEARCH("/",N3181,1))</f>
        <v>web</v>
      </c>
      <c r="S3181" s="14">
        <f>INT((((J3181/60)/60)/24)+DATE(1970,1,1))</f>
        <v>41961</v>
      </c>
      <c r="T3181" s="14">
        <f>INT((((I3181/60)/60)/24)+DATE(1970,1,1))</f>
        <v>41991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8267</v>
      </c>
      <c r="O3182" s="9">
        <f>+E3182/D3182*100</f>
        <v>6.0000000000000001E-3</v>
      </c>
      <c r="P3182" s="11">
        <f>AVERAGE(E3182/L3182)</f>
        <v>20.25</v>
      </c>
      <c r="Q3182" t="str">
        <f>LEFT(N3182,SEARCH("/",N3182,1)-1)</f>
        <v>film &amp; video</v>
      </c>
      <c r="R3182" t="str">
        <f>RIGHT(N3182,LEN(N3182)-SEARCH("/",N3182,1))</f>
        <v>science fiction</v>
      </c>
      <c r="S3182" s="14">
        <f>INT((((J3182/60)/60)/24)+DATE(1970,1,1))</f>
        <v>42168</v>
      </c>
      <c r="T3182" s="14">
        <f>INT((((I3182/60)/60)/24)+DATE(1970,1,1))</f>
        <v>42208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t="s">
        <v>8221</v>
      </c>
      <c r="G3183" t="s">
        <v>8226</v>
      </c>
      <c r="H3183" t="s">
        <v>8248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8282</v>
      </c>
      <c r="O3183" s="9">
        <f>+E3183/D3183*100</f>
        <v>2.7</v>
      </c>
      <c r="P3183" s="11">
        <f>AVERAGE(E3183/L3183)</f>
        <v>16.2</v>
      </c>
      <c r="Q3183" t="str">
        <f>LEFT(N3183,SEARCH("/",N3183,1)-1)</f>
        <v>games</v>
      </c>
      <c r="R3183" t="str">
        <f>RIGHT(N3183,LEN(N3183)-SEARCH("/",N3183,1))</f>
        <v>video games</v>
      </c>
      <c r="S3183" s="14">
        <f>INT((((J3183/60)/60)/24)+DATE(1970,1,1))</f>
        <v>41661</v>
      </c>
      <c r="T3183" s="14">
        <f>INT((((I3183/60)/60)/24)+DATE(1970,1,1))</f>
        <v>41689</v>
      </c>
    </row>
    <row r="3184" spans="1:20" ht="60" x14ac:dyDescent="0.25">
      <c r="A3184">
        <v>2325</v>
      </c>
      <c r="B3184" s="3" t="s">
        <v>2326</v>
      </c>
      <c r="C3184" s="3" t="s">
        <v>6435</v>
      </c>
      <c r="D3184" s="6">
        <v>1000</v>
      </c>
      <c r="E3184" s="6">
        <v>80</v>
      </c>
      <c r="F3184" t="s">
        <v>8222</v>
      </c>
      <c r="G3184" t="s">
        <v>8224</v>
      </c>
      <c r="H3184" t="s">
        <v>8246</v>
      </c>
      <c r="I3184">
        <v>1490830331</v>
      </c>
      <c r="J3184">
        <v>1488241931</v>
      </c>
      <c r="K3184" t="b">
        <v>0</v>
      </c>
      <c r="L3184">
        <v>7</v>
      </c>
      <c r="M3184" t="b">
        <v>0</v>
      </c>
      <c r="N3184" t="s">
        <v>8298</v>
      </c>
      <c r="O3184" s="9">
        <f>+E3184/D3184*100</f>
        <v>8</v>
      </c>
      <c r="P3184" s="11">
        <f>AVERAGE(E3184/L3184)</f>
        <v>11.428571428571429</v>
      </c>
      <c r="Q3184" t="str">
        <f>LEFT(N3184,SEARCH("/",N3184,1)-1)</f>
        <v>food</v>
      </c>
      <c r="R3184" t="str">
        <f>RIGHT(N3184,LEN(N3184)-SEARCH("/",N3184,1))</f>
        <v>small batch</v>
      </c>
      <c r="S3184" s="14">
        <f>INT((((J3184/60)/60)/24)+DATE(1970,1,1))</f>
        <v>42794</v>
      </c>
      <c r="T3184" s="14">
        <f>INT((((I3184/60)/60)/24)+DATE(1970,1,1))</f>
        <v>42823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t="s">
        <v>8220</v>
      </c>
      <c r="G3185" t="s">
        <v>8225</v>
      </c>
      <c r="H3185" t="s">
        <v>8247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8290</v>
      </c>
      <c r="O3185" s="9">
        <f>+E3185/D3185*100</f>
        <v>0.66115702479338845</v>
      </c>
      <c r="P3185" s="11">
        <f>AVERAGE(E3185/L3185)</f>
        <v>20</v>
      </c>
      <c r="Q3185" t="str">
        <f>LEFT(N3185,SEARCH("/",N3185,1)-1)</f>
        <v>publishing</v>
      </c>
      <c r="R3185" t="str">
        <f>RIGHT(N3185,LEN(N3185)-SEARCH("/",N3185,1))</f>
        <v>art books</v>
      </c>
      <c r="S3185" s="14">
        <f>INT((((J3185/60)/60)/24)+DATE(1970,1,1))</f>
        <v>42144</v>
      </c>
      <c r="T3185" s="14">
        <f>INT((((I3185/60)/60)/24)+DATE(1970,1,1))</f>
        <v>42174</v>
      </c>
    </row>
    <row r="3186" spans="1:20" ht="60" x14ac:dyDescent="0.25">
      <c r="A3186">
        <v>574</v>
      </c>
      <c r="B3186" s="3" t="s">
        <v>575</v>
      </c>
      <c r="C3186" s="3" t="s">
        <v>4684</v>
      </c>
      <c r="D3186" s="6">
        <v>11180</v>
      </c>
      <c r="E3186" s="6">
        <v>80</v>
      </c>
      <c r="F3186" t="s">
        <v>8221</v>
      </c>
      <c r="G3186" t="s">
        <v>8225</v>
      </c>
      <c r="H3186" t="s">
        <v>8247</v>
      </c>
      <c r="I3186">
        <v>1476873507</v>
      </c>
      <c r="J3186">
        <v>1474281507</v>
      </c>
      <c r="K3186" t="b">
        <v>0</v>
      </c>
      <c r="L3186">
        <v>4</v>
      </c>
      <c r="M3186" t="b">
        <v>0</v>
      </c>
      <c r="N3186" t="s">
        <v>8272</v>
      </c>
      <c r="O3186" s="9">
        <f>+E3186/D3186*100</f>
        <v>0.7155635062611807</v>
      </c>
      <c r="P3186" s="11">
        <f>AVERAGE(E3186/L3186)</f>
        <v>20</v>
      </c>
      <c r="Q3186" t="str">
        <f>LEFT(N3186,SEARCH("/",N3186,1)-1)</f>
        <v>technology</v>
      </c>
      <c r="R3186" t="str">
        <f>RIGHT(N3186,LEN(N3186)-SEARCH("/",N3186,1))</f>
        <v>web</v>
      </c>
      <c r="S3186" s="14">
        <f>INT((((J3186/60)/60)/24)+DATE(1970,1,1))</f>
        <v>42632</v>
      </c>
      <c r="T3186" s="14">
        <f>INT((((I3186/60)/60)/24)+DATE(1970,1,1))</f>
        <v>42662</v>
      </c>
    </row>
    <row r="3187" spans="1:20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6">
        <v>80</v>
      </c>
      <c r="F3187" t="s">
        <v>8221</v>
      </c>
      <c r="G3187" t="s">
        <v>8224</v>
      </c>
      <c r="H3187" t="s">
        <v>8246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8271</v>
      </c>
      <c r="O3187" s="9">
        <f>+E3187/D3187*100</f>
        <v>11.428571428571429</v>
      </c>
      <c r="P3187" s="11">
        <f>AVERAGE(E3187/L3187)</f>
        <v>40</v>
      </c>
      <c r="Q3187" t="str">
        <f>LEFT(N3187,SEARCH("/",N3187,1)-1)</f>
        <v>theater</v>
      </c>
      <c r="R3187" t="str">
        <f>RIGHT(N3187,LEN(N3187)-SEARCH("/",N3187,1))</f>
        <v>plays</v>
      </c>
      <c r="S3187" s="14">
        <f>INT((((J3187/60)/60)/24)+DATE(1970,1,1))</f>
        <v>42497</v>
      </c>
      <c r="T3187" s="14">
        <f>INT((((I3187/60)/60)/24)+DATE(1970,1,1))</f>
        <v>42514</v>
      </c>
    </row>
    <row r="3188" spans="1:20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6">
        <v>80</v>
      </c>
      <c r="F3188" t="s">
        <v>8221</v>
      </c>
      <c r="G3188" t="s">
        <v>8226</v>
      </c>
      <c r="H3188" t="s">
        <v>8248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8271</v>
      </c>
      <c r="O3188" s="9">
        <f>+E3188/D3188*100</f>
        <v>32</v>
      </c>
      <c r="P3188" s="11">
        <f>AVERAGE(E3188/L3188)</f>
        <v>26.666666666666668</v>
      </c>
      <c r="Q3188" t="str">
        <f>LEFT(N3188,SEARCH("/",N3188,1)-1)</f>
        <v>theater</v>
      </c>
      <c r="R3188" t="str">
        <f>RIGHT(N3188,LEN(N3188)-SEARCH("/",N3188,1))</f>
        <v>plays</v>
      </c>
      <c r="S3188" s="14">
        <f>INT((((J3188/60)/60)/24)+DATE(1970,1,1))</f>
        <v>42257</v>
      </c>
      <c r="T3188" s="14">
        <f>INT((((I3188/60)/60)/24)+DATE(1970,1,1))</f>
        <v>42271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9">
        <f>+E3189/D3189*100</f>
        <v>7.8</v>
      </c>
      <c r="P3189" s="11">
        <f>AVERAGE(E3189/L3189)</f>
        <v>26</v>
      </c>
      <c r="Q3189" t="str">
        <f>LEFT(N3189,SEARCH("/",N3189,1)-1)</f>
        <v>photography</v>
      </c>
      <c r="R3189" t="str">
        <f>RIGHT(N3189,LEN(N3189)-SEARCH("/",N3189,1))</f>
        <v>people</v>
      </c>
      <c r="S3189" s="14">
        <f>INT((((J3189/60)/60)/24)+DATE(1970,1,1))</f>
        <v>42181</v>
      </c>
      <c r="T3189" s="14">
        <f>INT((((I3189/60)/60)/24)+DATE(1970,1,1))</f>
        <v>42201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9">
        <f>+E3190/D3190*100</f>
        <v>0.77</v>
      </c>
      <c r="P3190" s="11">
        <f>AVERAGE(E3190/L3190)</f>
        <v>38.5</v>
      </c>
      <c r="Q3190" t="str">
        <f>LEFT(N3190,SEARCH("/",N3190,1)-1)</f>
        <v>publishing</v>
      </c>
      <c r="R3190" t="str">
        <f>RIGHT(N3190,LEN(N3190)-SEARCH("/",N3190,1))</f>
        <v>translations</v>
      </c>
      <c r="S3190" s="14">
        <f>INT((((J3190/60)/60)/24)+DATE(1970,1,1))</f>
        <v>42391</v>
      </c>
      <c r="T3190" s="14">
        <f>INT((((I3190/60)/60)/24)+DATE(1970,1,1))</f>
        <v>42421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8221</v>
      </c>
      <c r="G3191" t="s">
        <v>8224</v>
      </c>
      <c r="H3191" t="s">
        <v>8246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8270</v>
      </c>
      <c r="O3191" s="9">
        <f>+E3191/D3191*100</f>
        <v>0.76</v>
      </c>
      <c r="P3191" s="11">
        <f>AVERAGE(E3191/L3191)</f>
        <v>15.2</v>
      </c>
      <c r="Q3191" t="str">
        <f>LEFT(N3191,SEARCH("/",N3191,1)-1)</f>
        <v>film &amp; video</v>
      </c>
      <c r="R3191" t="str">
        <f>RIGHT(N3191,LEN(N3191)-SEARCH("/",N3191,1))</f>
        <v>animation</v>
      </c>
      <c r="S3191" s="14">
        <f>INT((((J3191/60)/60)/24)+DATE(1970,1,1))</f>
        <v>41129</v>
      </c>
      <c r="T3191" s="14">
        <f>INT((((I3191/60)/60)/24)+DATE(1970,1,1))</f>
        <v>41159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8221</v>
      </c>
      <c r="G3192" t="s">
        <v>8225</v>
      </c>
      <c r="H3192" t="s">
        <v>8247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8285</v>
      </c>
      <c r="O3192" s="9">
        <f>+E3192/D3192*100</f>
        <v>1.3818181818181818</v>
      </c>
      <c r="P3192" s="11">
        <f>AVERAGE(E3192/L3192)</f>
        <v>19</v>
      </c>
      <c r="Q3192" t="str">
        <f>LEFT(N3192,SEARCH("/",N3192,1)-1)</f>
        <v>photography</v>
      </c>
      <c r="R3192" t="str">
        <f>RIGHT(N3192,LEN(N3192)-SEARCH("/",N3192,1))</f>
        <v>photobooks</v>
      </c>
      <c r="S3192" s="14">
        <f>INT((((J3192/60)/60)/24)+DATE(1970,1,1))</f>
        <v>41913</v>
      </c>
      <c r="T3192" s="14">
        <f>INT((((I3192/60)/60)/24)+DATE(1970,1,1))</f>
        <v>41943</v>
      </c>
    </row>
    <row r="3193" spans="1:20" ht="60" x14ac:dyDescent="0.25">
      <c r="A3193">
        <v>2794</v>
      </c>
      <c r="B3193" s="3" t="s">
        <v>2794</v>
      </c>
      <c r="C3193" s="3" t="s">
        <v>6904</v>
      </c>
      <c r="D3193" s="6">
        <v>50</v>
      </c>
      <c r="E3193" s="6">
        <v>75</v>
      </c>
      <c r="F3193" t="s">
        <v>8219</v>
      </c>
      <c r="G3193" t="s">
        <v>8225</v>
      </c>
      <c r="H3193" t="s">
        <v>8247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8271</v>
      </c>
      <c r="O3193" s="9">
        <f>+E3193/D3193*100</f>
        <v>150</v>
      </c>
      <c r="P3193" s="11">
        <f>AVERAGE(E3193/L3193)</f>
        <v>25</v>
      </c>
      <c r="Q3193" t="str">
        <f>LEFT(N3193,SEARCH("/",N3193,1)-1)</f>
        <v>theater</v>
      </c>
      <c r="R3193" t="str">
        <f>RIGHT(N3193,LEN(N3193)-SEARCH("/",N3193,1))</f>
        <v>plays</v>
      </c>
      <c r="S3193" s="14">
        <f>INT((((J3193/60)/60)/24)+DATE(1970,1,1))</f>
        <v>42416</v>
      </c>
      <c r="T3193" s="14">
        <f>INT((((I3193/60)/60)/24)+DATE(1970,1,1))</f>
        <v>42432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t="s">
        <v>8221</v>
      </c>
      <c r="G3194" t="s">
        <v>8224</v>
      </c>
      <c r="H3194" t="s">
        <v>8246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8284</v>
      </c>
      <c r="O3194" s="9">
        <f>+E3194/D3194*100</f>
        <v>0.15</v>
      </c>
      <c r="P3194" s="11">
        <f>AVERAGE(E3194/L3194)</f>
        <v>37.5</v>
      </c>
      <c r="Q3194" t="str">
        <f>LEFT(N3194,SEARCH("/",N3194,1)-1)</f>
        <v>food</v>
      </c>
      <c r="R3194" t="str">
        <f>RIGHT(N3194,LEN(N3194)-SEARCH("/",N3194,1))</f>
        <v>food trucks</v>
      </c>
      <c r="S3194" s="14">
        <f>INT((((J3194/60)/60)/24)+DATE(1970,1,1))</f>
        <v>42507</v>
      </c>
      <c r="T3194" s="14">
        <f>INT((((I3194/60)/60)/24)+DATE(1970,1,1))</f>
        <v>42537</v>
      </c>
    </row>
    <row r="3195" spans="1:20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6">
        <v>75</v>
      </c>
      <c r="F3195" t="s">
        <v>8221</v>
      </c>
      <c r="G3195" t="s">
        <v>8224</v>
      </c>
      <c r="H3195" t="s">
        <v>8246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8299</v>
      </c>
      <c r="O3195" s="9">
        <f>+E3195/D3195*100</f>
        <v>0.15</v>
      </c>
      <c r="P3195" s="11">
        <f>AVERAGE(E3195/L3195)</f>
        <v>37.5</v>
      </c>
      <c r="Q3195" t="str">
        <f>LEFT(N3195,SEARCH("/",N3195,1)-1)</f>
        <v>food</v>
      </c>
      <c r="R3195" t="str">
        <f>RIGHT(N3195,LEN(N3195)-SEARCH("/",N3195,1))</f>
        <v>restaurants</v>
      </c>
      <c r="S3195" s="14">
        <f>INT((((J3195/60)/60)/24)+DATE(1970,1,1))</f>
        <v>42078</v>
      </c>
      <c r="T3195" s="14">
        <f>INT((((I3195/60)/60)/24)+DATE(1970,1,1))</f>
        <v>42138</v>
      </c>
    </row>
    <row r="3196" spans="1:20" ht="60" x14ac:dyDescent="0.25">
      <c r="A3196">
        <v>2562</v>
      </c>
      <c r="B3196" s="3" t="s">
        <v>2562</v>
      </c>
      <c r="C3196" s="3" t="s">
        <v>6672</v>
      </c>
      <c r="D3196" s="6">
        <v>10000</v>
      </c>
      <c r="E3196" s="6">
        <v>75</v>
      </c>
      <c r="F3196" t="s">
        <v>8220</v>
      </c>
      <c r="G3196" t="s">
        <v>8236</v>
      </c>
      <c r="H3196" t="s">
        <v>8249</v>
      </c>
      <c r="I3196">
        <v>1476189339</v>
      </c>
      <c r="J3196">
        <v>1471005339</v>
      </c>
      <c r="K3196" t="b">
        <v>0</v>
      </c>
      <c r="L3196">
        <v>3</v>
      </c>
      <c r="M3196" t="b">
        <v>0</v>
      </c>
      <c r="N3196" t="s">
        <v>8284</v>
      </c>
      <c r="O3196" s="9">
        <f>+E3196/D3196*100</f>
        <v>0.75</v>
      </c>
      <c r="P3196" s="11">
        <f>AVERAGE(E3196/L3196)</f>
        <v>25</v>
      </c>
      <c r="Q3196" t="str">
        <f>LEFT(N3196,SEARCH("/",N3196,1)-1)</f>
        <v>food</v>
      </c>
      <c r="R3196" t="str">
        <f>RIGHT(N3196,LEN(N3196)-SEARCH("/",N3196,1))</f>
        <v>food trucks</v>
      </c>
      <c r="S3196" s="14">
        <f>INT((((J3196/60)/60)/24)+DATE(1970,1,1))</f>
        <v>42594</v>
      </c>
      <c r="T3196" s="14">
        <f>INT((((I3196/60)/60)/24)+DATE(1970,1,1))</f>
        <v>42654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t="s">
        <v>8221</v>
      </c>
      <c r="G3197" t="s">
        <v>8224</v>
      </c>
      <c r="H3197" t="s">
        <v>8246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8293</v>
      </c>
      <c r="O3197" s="9">
        <f>+E3197/D3197*100</f>
        <v>0.2142857142857143</v>
      </c>
      <c r="P3197" s="11">
        <f>AVERAGE(E3197/L3197)</f>
        <v>37.5</v>
      </c>
      <c r="Q3197" t="str">
        <f>LEFT(N3197,SEARCH("/",N3197,1)-1)</f>
        <v>music</v>
      </c>
      <c r="R3197" t="str">
        <f>RIGHT(N3197,LEN(N3197)-SEARCH("/",N3197,1))</f>
        <v>faith</v>
      </c>
      <c r="S3197" s="14">
        <f>INT((((J3197/60)/60)/24)+DATE(1970,1,1))</f>
        <v>42460</v>
      </c>
      <c r="T3197" s="14">
        <f>INT((((I3197/60)/60)/24)+DATE(1970,1,1))</f>
        <v>42504</v>
      </c>
    </row>
    <row r="3198" spans="1:20" ht="45" x14ac:dyDescent="0.25">
      <c r="A3198">
        <v>1596</v>
      </c>
      <c r="B3198" s="3" t="s">
        <v>1597</v>
      </c>
      <c r="C3198" s="3" t="s">
        <v>5706</v>
      </c>
      <c r="D3198" s="6">
        <v>3250</v>
      </c>
      <c r="E3198" s="6">
        <v>75</v>
      </c>
      <c r="F3198" t="s">
        <v>8221</v>
      </c>
      <c r="G3198" t="s">
        <v>8225</v>
      </c>
      <c r="H3198" t="s">
        <v>8247</v>
      </c>
      <c r="I3198">
        <v>1418469569</v>
      </c>
      <c r="J3198">
        <v>1414577969</v>
      </c>
      <c r="K3198" t="b">
        <v>0</v>
      </c>
      <c r="L3198">
        <v>3</v>
      </c>
      <c r="M3198" t="b">
        <v>0</v>
      </c>
      <c r="N3198" t="s">
        <v>8291</v>
      </c>
      <c r="O3198" s="9">
        <f>+E3198/D3198*100</f>
        <v>2.3076923076923079</v>
      </c>
      <c r="P3198" s="11">
        <f>AVERAGE(E3198/L3198)</f>
        <v>25</v>
      </c>
      <c r="Q3198" t="str">
        <f>LEFT(N3198,SEARCH("/",N3198,1)-1)</f>
        <v>photography</v>
      </c>
      <c r="R3198" t="str">
        <f>RIGHT(N3198,LEN(N3198)-SEARCH("/",N3198,1))</f>
        <v>places</v>
      </c>
      <c r="S3198" s="14">
        <f>INT((((J3198/60)/60)/24)+DATE(1970,1,1))</f>
        <v>41941</v>
      </c>
      <c r="T3198" s="14">
        <f>INT((((I3198/60)/60)/24)+DATE(1970,1,1))</f>
        <v>41986</v>
      </c>
    </row>
    <row r="3199" spans="1:20" ht="30" x14ac:dyDescent="0.25">
      <c r="A3199">
        <v>1447</v>
      </c>
      <c r="B3199" s="3" t="s">
        <v>1448</v>
      </c>
      <c r="C3199" s="3" t="s">
        <v>5557</v>
      </c>
      <c r="D3199" s="6">
        <v>500000</v>
      </c>
      <c r="E3199" s="6">
        <v>75</v>
      </c>
      <c r="F3199" t="s">
        <v>8221</v>
      </c>
      <c r="G3199" t="s">
        <v>8224</v>
      </c>
      <c r="H3199" t="s">
        <v>8246</v>
      </c>
      <c r="I3199">
        <v>1467999134</v>
      </c>
      <c r="J3199">
        <v>1465407134</v>
      </c>
      <c r="K3199" t="b">
        <v>0</v>
      </c>
      <c r="L3199">
        <v>3</v>
      </c>
      <c r="M3199" t="b">
        <v>0</v>
      </c>
      <c r="N3199" t="s">
        <v>8287</v>
      </c>
      <c r="O3199" s="9">
        <f>+E3199/D3199*100</f>
        <v>1.4999999999999999E-2</v>
      </c>
      <c r="P3199" s="11">
        <f>AVERAGE(E3199/L3199)</f>
        <v>25</v>
      </c>
      <c r="Q3199" t="str">
        <f>LEFT(N3199,SEARCH("/",N3199,1)-1)</f>
        <v>publishing</v>
      </c>
      <c r="R3199" t="str">
        <f>RIGHT(N3199,LEN(N3199)-SEARCH("/",N3199,1))</f>
        <v>translations</v>
      </c>
      <c r="S3199" s="14">
        <f>INT((((J3199/60)/60)/24)+DATE(1970,1,1))</f>
        <v>42529</v>
      </c>
      <c r="T3199" s="14">
        <f>INT((((I3199/60)/60)/24)+DATE(1970,1,1))</f>
        <v>42559</v>
      </c>
    </row>
    <row r="3200" spans="1:20" ht="45" x14ac:dyDescent="0.25">
      <c r="A3200">
        <v>1011</v>
      </c>
      <c r="B3200" s="3" t="s">
        <v>1012</v>
      </c>
      <c r="C3200" s="3" t="s">
        <v>5121</v>
      </c>
      <c r="D3200" s="6">
        <v>20000</v>
      </c>
      <c r="E3200" s="6">
        <v>75</v>
      </c>
      <c r="F3200" t="s">
        <v>8220</v>
      </c>
      <c r="G3200" t="s">
        <v>8224</v>
      </c>
      <c r="H3200" t="s">
        <v>8246</v>
      </c>
      <c r="I3200">
        <v>1418938395</v>
      </c>
      <c r="J3200">
        <v>1415050395</v>
      </c>
      <c r="K3200" t="b">
        <v>0</v>
      </c>
      <c r="L3200">
        <v>1</v>
      </c>
      <c r="M3200" t="b">
        <v>0</v>
      </c>
      <c r="N3200" t="s">
        <v>8273</v>
      </c>
      <c r="O3200" s="9">
        <f>+E3200/D3200*100</f>
        <v>0.375</v>
      </c>
      <c r="P3200" s="11">
        <f>AVERAGE(E3200/L3200)</f>
        <v>75</v>
      </c>
      <c r="Q3200" t="str">
        <f>LEFT(N3200,SEARCH("/",N3200,1)-1)</f>
        <v>technology</v>
      </c>
      <c r="R3200" t="str">
        <f>RIGHT(N3200,LEN(N3200)-SEARCH("/",N3200,1))</f>
        <v>wearables</v>
      </c>
      <c r="S3200" s="14">
        <f>INT((((J3200/60)/60)/24)+DATE(1970,1,1))</f>
        <v>41946</v>
      </c>
      <c r="T3200" s="14">
        <f>INT((((I3200/60)/60)/24)+DATE(1970,1,1))</f>
        <v>41991</v>
      </c>
    </row>
    <row r="3201" spans="1:20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6">
        <v>75</v>
      </c>
      <c r="F3201" t="s">
        <v>8220</v>
      </c>
      <c r="G3201" t="s">
        <v>8224</v>
      </c>
      <c r="H3201" t="s">
        <v>8246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8272</v>
      </c>
      <c r="O3201" s="9">
        <f>+E3201/D3201*100</f>
        <v>2.5</v>
      </c>
      <c r="P3201" s="11">
        <f>AVERAGE(E3201/L3201)</f>
        <v>37.5</v>
      </c>
      <c r="Q3201" t="str">
        <f>LEFT(N3201,SEARCH("/",N3201,1)-1)</f>
        <v>technology</v>
      </c>
      <c r="R3201" t="str">
        <f>RIGHT(N3201,LEN(N3201)-SEARCH("/",N3201,1))</f>
        <v>web</v>
      </c>
      <c r="S3201" s="14">
        <f>INT((((J3201/60)/60)/24)+DATE(1970,1,1))</f>
        <v>42195</v>
      </c>
      <c r="T3201" s="14">
        <f>INT((((I3201/60)/60)/24)+DATE(1970,1,1))</f>
        <v>42220</v>
      </c>
    </row>
    <row r="3202" spans="1:20" ht="45" x14ac:dyDescent="0.25">
      <c r="A3202">
        <v>3052</v>
      </c>
      <c r="B3202" s="3" t="s">
        <v>3052</v>
      </c>
      <c r="C3202" s="3" t="s">
        <v>7162</v>
      </c>
      <c r="D3202" s="6">
        <v>50000</v>
      </c>
      <c r="E3202" s="6">
        <v>75</v>
      </c>
      <c r="F3202" t="s">
        <v>8221</v>
      </c>
      <c r="G3202" t="s">
        <v>8224</v>
      </c>
      <c r="H3202" t="s">
        <v>8246</v>
      </c>
      <c r="I3202">
        <v>1432828740</v>
      </c>
      <c r="J3202">
        <v>1430237094</v>
      </c>
      <c r="K3202" t="b">
        <v>0</v>
      </c>
      <c r="L3202">
        <v>2</v>
      </c>
      <c r="M3202" t="b">
        <v>0</v>
      </c>
      <c r="N3202" t="s">
        <v>8303</v>
      </c>
      <c r="O3202" s="9">
        <f>+E3202/D3202*100</f>
        <v>0.15</v>
      </c>
      <c r="P3202" s="11">
        <f>AVERAGE(E3202/L3202)</f>
        <v>37.5</v>
      </c>
      <c r="Q3202" t="str">
        <f>LEFT(N3202,SEARCH("/",N3202,1)-1)</f>
        <v>theater</v>
      </c>
      <c r="R3202" t="str">
        <f>RIGHT(N3202,LEN(N3202)-SEARCH("/",N3202,1))</f>
        <v>spaces</v>
      </c>
      <c r="S3202" s="14">
        <f>INT((((J3202/60)/60)/24)+DATE(1970,1,1))</f>
        <v>42122</v>
      </c>
      <c r="T3202" s="14">
        <f>INT((((I3202/60)/60)/24)+DATE(1970,1,1))</f>
        <v>42152</v>
      </c>
    </row>
    <row r="3203" spans="1:20" ht="45" x14ac:dyDescent="0.25">
      <c r="A3203">
        <v>4009</v>
      </c>
      <c r="B3203" s="3" t="s">
        <v>4005</v>
      </c>
      <c r="C3203" s="3" t="s">
        <v>8114</v>
      </c>
      <c r="D3203" s="6">
        <v>1930</v>
      </c>
      <c r="E3203" s="6">
        <v>75</v>
      </c>
      <c r="F3203" t="s">
        <v>8221</v>
      </c>
      <c r="G3203" t="s">
        <v>8225</v>
      </c>
      <c r="H3203" t="s">
        <v>8247</v>
      </c>
      <c r="I3203">
        <v>1410281360</v>
      </c>
      <c r="J3203">
        <v>1406825360</v>
      </c>
      <c r="K3203" t="b">
        <v>0</v>
      </c>
      <c r="L3203">
        <v>3</v>
      </c>
      <c r="M3203" t="b">
        <v>0</v>
      </c>
      <c r="N3203" t="s">
        <v>8271</v>
      </c>
      <c r="O3203" s="9">
        <f>+E3203/D3203*100</f>
        <v>3.8860103626943006</v>
      </c>
      <c r="P3203" s="11">
        <f>AVERAGE(E3203/L3203)</f>
        <v>25</v>
      </c>
      <c r="Q3203" t="str">
        <f>LEFT(N3203,SEARCH("/",N3203,1)-1)</f>
        <v>theater</v>
      </c>
      <c r="R3203" t="str">
        <f>RIGHT(N3203,LEN(N3203)-SEARCH("/",N3203,1))</f>
        <v>plays</v>
      </c>
      <c r="S3203" s="14">
        <f>INT((((J3203/60)/60)/24)+DATE(1970,1,1))</f>
        <v>41851</v>
      </c>
      <c r="T3203" s="14">
        <f>INT((((I3203/60)/60)/24)+DATE(1970,1,1))</f>
        <v>41891</v>
      </c>
    </row>
    <row r="3204" spans="1:20" ht="60" x14ac:dyDescent="0.25">
      <c r="A3204">
        <v>2904</v>
      </c>
      <c r="B3204" s="3" t="s">
        <v>2904</v>
      </c>
      <c r="C3204" s="3" t="s">
        <v>7014</v>
      </c>
      <c r="D3204" s="6">
        <v>1500</v>
      </c>
      <c r="E3204" s="6">
        <v>75</v>
      </c>
      <c r="F3204" t="s">
        <v>8221</v>
      </c>
      <c r="G3204" t="s">
        <v>8225</v>
      </c>
      <c r="H3204" t="s">
        <v>8247</v>
      </c>
      <c r="I3204">
        <v>1415534400</v>
      </c>
      <c r="J3204">
        <v>1414538031</v>
      </c>
      <c r="K3204" t="b">
        <v>0</v>
      </c>
      <c r="L3204">
        <v>4</v>
      </c>
      <c r="M3204" t="b">
        <v>0</v>
      </c>
      <c r="N3204" t="s">
        <v>8271</v>
      </c>
      <c r="O3204" s="9">
        <f>+E3204/D3204*100</f>
        <v>5</v>
      </c>
      <c r="P3204" s="11">
        <f>AVERAGE(E3204/L3204)</f>
        <v>18.75</v>
      </c>
      <c r="Q3204" t="str">
        <f>LEFT(N3204,SEARCH("/",N3204,1)-1)</f>
        <v>theater</v>
      </c>
      <c r="R3204" t="str">
        <f>RIGHT(N3204,LEN(N3204)-SEARCH("/",N3204,1))</f>
        <v>plays</v>
      </c>
      <c r="S3204" s="14">
        <f>INT((((J3204/60)/60)/24)+DATE(1970,1,1))</f>
        <v>41940</v>
      </c>
      <c r="T3204" s="14">
        <f>INT((((I3204/60)/60)/24)+DATE(1970,1,1))</f>
        <v>41952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9">
        <f>+E3205/D3205*100</f>
        <v>0.14799999999999999</v>
      </c>
      <c r="P3205" s="11">
        <f>AVERAGE(E3205/L3205)</f>
        <v>5.2857142857142856</v>
      </c>
      <c r="Q3205" t="str">
        <f>LEFT(N3205,SEARCH("/",N3205,1)-1)</f>
        <v>food</v>
      </c>
      <c r="R3205" t="str">
        <f>RIGHT(N3205,LEN(N3205)-SEARCH("/",N3205,1))</f>
        <v>food trucks</v>
      </c>
      <c r="S3205" s="14">
        <f>INT((((J3205/60)/60)/24)+DATE(1970,1,1))</f>
        <v>42028</v>
      </c>
      <c r="T3205" s="14">
        <f>INT((((I3205/60)/60)/24)+DATE(1970,1,1))</f>
        <v>42059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9">
        <f>+E3206/D3206*100</f>
        <v>0.48666666666666669</v>
      </c>
      <c r="P3206" s="11">
        <f>AVERAGE(E3206/L3206)</f>
        <v>24.333333333333332</v>
      </c>
      <c r="Q3206" t="str">
        <f>LEFT(N3206,SEARCH("/",N3206,1)-1)</f>
        <v>food</v>
      </c>
      <c r="R3206" t="str">
        <f>RIGHT(N3206,LEN(N3206)-SEARCH("/",N3206,1))</f>
        <v>food trucks</v>
      </c>
      <c r="S3206" s="14">
        <f>INT((((J3206/60)/60)/24)+DATE(1970,1,1))</f>
        <v>42675</v>
      </c>
      <c r="T3206" s="14">
        <f>INT((((I3206/60)/60)/24)+DATE(1970,1,1))</f>
        <v>42705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8221</v>
      </c>
      <c r="G3207" t="s">
        <v>8224</v>
      </c>
      <c r="H3207" t="s">
        <v>8246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8279</v>
      </c>
      <c r="O3207" s="9">
        <f>+E3207/D3207*100</f>
        <v>7.1999999999999993</v>
      </c>
      <c r="P3207" s="11">
        <f>AVERAGE(E3207/L3207)</f>
        <v>18</v>
      </c>
      <c r="Q3207" t="str">
        <f>LEFT(N3207,SEARCH("/",N3207,1)-1)</f>
        <v>music</v>
      </c>
      <c r="R3207" t="str">
        <f>RIGHT(N3207,LEN(N3207)-SEARCH("/",N3207,1))</f>
        <v>indie rock</v>
      </c>
      <c r="S3207" s="14">
        <f>INT((((J3207/60)/60)/24)+DATE(1970,1,1))</f>
        <v>40751</v>
      </c>
      <c r="T3207" s="14">
        <f>INT((((I3207/60)/60)/24)+DATE(1970,1,1))</f>
        <v>40787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8221</v>
      </c>
      <c r="G3208" t="s">
        <v>8225</v>
      </c>
      <c r="H3208" t="s">
        <v>8247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8287</v>
      </c>
      <c r="O3208" s="9">
        <f>+E3208/D3208*100</f>
        <v>7.1999999999999993</v>
      </c>
      <c r="P3208" s="11">
        <f>AVERAGE(E3208/L3208)</f>
        <v>12</v>
      </c>
      <c r="Q3208" t="str">
        <f>LEFT(N3208,SEARCH("/",N3208,1)-1)</f>
        <v>publishing</v>
      </c>
      <c r="R3208" t="str">
        <f>RIGHT(N3208,LEN(N3208)-SEARCH("/",N3208,1))</f>
        <v>translations</v>
      </c>
      <c r="S3208" s="14">
        <f>INT((((J3208/60)/60)/24)+DATE(1970,1,1))</f>
        <v>42291</v>
      </c>
      <c r="T3208" s="14">
        <f>INT((((I3208/60)/60)/24)+DATE(1970,1,1))</f>
        <v>42321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9">
        <f>+E3209/D3209*100</f>
        <v>0.47333333333333333</v>
      </c>
      <c r="P3209" s="11">
        <f>AVERAGE(E3209/L3209)</f>
        <v>23.666666666666668</v>
      </c>
      <c r="Q3209" t="str">
        <f>LEFT(N3209,SEARCH("/",N3209,1)-1)</f>
        <v>food</v>
      </c>
      <c r="R3209" t="str">
        <f>RIGHT(N3209,LEN(N3209)-SEARCH("/",N3209,1))</f>
        <v>food trucks</v>
      </c>
      <c r="S3209" s="14">
        <f>INT((((J3209/60)/60)/24)+DATE(1970,1,1))</f>
        <v>42048</v>
      </c>
      <c r="T3209" s="14">
        <f>INT((((I3209/60)/60)/24)+DATE(1970,1,1))</f>
        <v>42108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9">
        <f>+E3210/D3210*100</f>
        <v>0.11833333333333333</v>
      </c>
      <c r="P3210" s="11">
        <f>AVERAGE(E3210/L3210)</f>
        <v>23.666666666666668</v>
      </c>
      <c r="Q3210" t="str">
        <f>LEFT(N3210,SEARCH("/",N3210,1)-1)</f>
        <v>theater</v>
      </c>
      <c r="R3210" t="str">
        <f>RIGHT(N3210,LEN(N3210)-SEARCH("/",N3210,1))</f>
        <v>spaces</v>
      </c>
      <c r="S3210" s="14">
        <f>INT((((J3210/60)/60)/24)+DATE(1970,1,1))</f>
        <v>42031</v>
      </c>
      <c r="T3210" s="14">
        <f>INT((((I3210/60)/60)/24)+DATE(1970,1,1))</f>
        <v>42061</v>
      </c>
    </row>
    <row r="3211" spans="1:20" ht="60" x14ac:dyDescent="0.25">
      <c r="A3211">
        <v>3675</v>
      </c>
      <c r="B3211" s="3" t="s">
        <v>3672</v>
      </c>
      <c r="C3211" s="3" t="s">
        <v>7785</v>
      </c>
      <c r="D3211" s="6">
        <v>50</v>
      </c>
      <c r="E3211" s="6">
        <v>70</v>
      </c>
      <c r="F3211" t="s">
        <v>8219</v>
      </c>
      <c r="G3211" t="s">
        <v>8225</v>
      </c>
      <c r="H3211" t="s">
        <v>8247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8271</v>
      </c>
      <c r="O3211" s="9">
        <f>+E3211/D3211*100</f>
        <v>140</v>
      </c>
      <c r="P3211" s="11">
        <f>AVERAGE(E3211/L3211)</f>
        <v>23.333333333333332</v>
      </c>
      <c r="Q3211" t="str">
        <f>LEFT(N3211,SEARCH("/",N3211,1)-1)</f>
        <v>theater</v>
      </c>
      <c r="R3211" t="str">
        <f>RIGHT(N3211,LEN(N3211)-SEARCH("/",N3211,1))</f>
        <v>plays</v>
      </c>
      <c r="S3211" s="14">
        <f>INT((((J3211/60)/60)/24)+DATE(1970,1,1))</f>
        <v>42493</v>
      </c>
      <c r="T3211" s="14">
        <f>INT((((I3211/60)/60)/24)+DATE(1970,1,1))</f>
        <v>42505</v>
      </c>
    </row>
    <row r="3212" spans="1:20" ht="60" x14ac:dyDescent="0.25">
      <c r="A3212">
        <v>125</v>
      </c>
      <c r="B3212" s="3" t="s">
        <v>127</v>
      </c>
      <c r="C3212" s="3" t="s">
        <v>4236</v>
      </c>
      <c r="D3212" s="6">
        <v>500</v>
      </c>
      <c r="E3212" s="6">
        <v>70</v>
      </c>
      <c r="F3212" t="s">
        <v>8220</v>
      </c>
      <c r="G3212" t="s">
        <v>8229</v>
      </c>
      <c r="H3212" t="s">
        <v>8251</v>
      </c>
      <c r="I3212">
        <v>1486165880</v>
      </c>
      <c r="J3212">
        <v>1480981880</v>
      </c>
      <c r="K3212" t="b">
        <v>0</v>
      </c>
      <c r="L3212">
        <v>6</v>
      </c>
      <c r="M3212" t="b">
        <v>0</v>
      </c>
      <c r="N3212" t="s">
        <v>8267</v>
      </c>
      <c r="O3212" s="9">
        <f>+E3212/D3212*100</f>
        <v>14.000000000000002</v>
      </c>
      <c r="P3212" s="11">
        <f>AVERAGE(E3212/L3212)</f>
        <v>11.666666666666666</v>
      </c>
      <c r="Q3212" t="str">
        <f>LEFT(N3212,SEARCH("/",N3212,1)-1)</f>
        <v>film &amp; video</v>
      </c>
      <c r="R3212" t="str">
        <f>RIGHT(N3212,LEN(N3212)-SEARCH("/",N3212,1))</f>
        <v>science fiction</v>
      </c>
      <c r="S3212" s="14">
        <f>INT((((J3212/60)/60)/24)+DATE(1970,1,1))</f>
        <v>42709</v>
      </c>
      <c r="T3212" s="14">
        <f>INT((((I3212/60)/60)/24)+DATE(1970,1,1))</f>
        <v>42769</v>
      </c>
    </row>
    <row r="3213" spans="1:20" ht="45" x14ac:dyDescent="0.25">
      <c r="A3213">
        <v>2700</v>
      </c>
      <c r="B3213" s="3" t="s">
        <v>2700</v>
      </c>
      <c r="C3213" s="3" t="s">
        <v>6810</v>
      </c>
      <c r="D3213" s="6">
        <v>9999</v>
      </c>
      <c r="E3213" s="6">
        <v>70</v>
      </c>
      <c r="F3213" t="s">
        <v>8221</v>
      </c>
      <c r="G3213" t="s">
        <v>8224</v>
      </c>
      <c r="H3213" t="s">
        <v>8246</v>
      </c>
      <c r="I3213">
        <v>1411073972</v>
      </c>
      <c r="J3213">
        <v>1408481972</v>
      </c>
      <c r="K3213" t="b">
        <v>0</v>
      </c>
      <c r="L3213">
        <v>4</v>
      </c>
      <c r="M3213" t="b">
        <v>0</v>
      </c>
      <c r="N3213" t="s">
        <v>8284</v>
      </c>
      <c r="O3213" s="9">
        <f>+E3213/D3213*100</f>
        <v>0.7000700070007001</v>
      </c>
      <c r="P3213" s="11">
        <f>AVERAGE(E3213/L3213)</f>
        <v>17.5</v>
      </c>
      <c r="Q3213" t="str">
        <f>LEFT(N3213,SEARCH("/",N3213,1)-1)</f>
        <v>food</v>
      </c>
      <c r="R3213" t="str">
        <f>RIGHT(N3213,LEN(N3213)-SEARCH("/",N3213,1))</f>
        <v>food trucks</v>
      </c>
      <c r="S3213" s="14">
        <f>INT((((J3213/60)/60)/24)+DATE(1970,1,1))</f>
        <v>41870</v>
      </c>
      <c r="T3213" s="14">
        <f>INT((((I3213/60)/60)/24)+DATE(1970,1,1))</f>
        <v>41900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t="s">
        <v>8221</v>
      </c>
      <c r="G3214" t="s">
        <v>8224</v>
      </c>
      <c r="H3214" t="s">
        <v>8246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8282</v>
      </c>
      <c r="O3214" s="9">
        <f>+E3214/D3214*100</f>
        <v>0.70000000000000007</v>
      </c>
      <c r="P3214" s="11">
        <f>AVERAGE(E3214/L3214)</f>
        <v>35</v>
      </c>
      <c r="Q3214" t="str">
        <f>LEFT(N3214,SEARCH("/",N3214,1)-1)</f>
        <v>games</v>
      </c>
      <c r="R3214" t="str">
        <f>RIGHT(N3214,LEN(N3214)-SEARCH("/",N3214,1))</f>
        <v>video games</v>
      </c>
      <c r="S3214" s="14">
        <f>INT((((J3214/60)/60)/24)+DATE(1970,1,1))</f>
        <v>41163</v>
      </c>
      <c r="T3214" s="14">
        <f>INT((((I3214/60)/60)/24)+DATE(1970,1,1))</f>
        <v>41183</v>
      </c>
    </row>
    <row r="3215" spans="1:20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6">
        <v>70</v>
      </c>
      <c r="F3215" t="s">
        <v>8221</v>
      </c>
      <c r="G3215" t="s">
        <v>8224</v>
      </c>
      <c r="H3215" t="s">
        <v>8246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8279</v>
      </c>
      <c r="O3215" s="9">
        <f>+E3215/D3215*100</f>
        <v>2.8000000000000003</v>
      </c>
      <c r="P3215" s="11">
        <f>AVERAGE(E3215/L3215)</f>
        <v>35</v>
      </c>
      <c r="Q3215" t="str">
        <f>LEFT(N3215,SEARCH("/",N3215,1)-1)</f>
        <v>music</v>
      </c>
      <c r="R3215" t="str">
        <f>RIGHT(N3215,LEN(N3215)-SEARCH("/",N3215,1))</f>
        <v>indie rock</v>
      </c>
      <c r="S3215" s="14">
        <f>INT((((J3215/60)/60)/24)+DATE(1970,1,1))</f>
        <v>40878</v>
      </c>
      <c r="T3215" s="14">
        <f>INT((((I3215/60)/60)/24)+DATE(1970,1,1))</f>
        <v>40923</v>
      </c>
    </row>
    <row r="3216" spans="1:20" ht="60" x14ac:dyDescent="0.25">
      <c r="A3216">
        <v>543</v>
      </c>
      <c r="B3216" s="3" t="s">
        <v>544</v>
      </c>
      <c r="C3216" s="3" t="s">
        <v>4653</v>
      </c>
      <c r="D3216" s="6">
        <v>22000</v>
      </c>
      <c r="E3216" s="6">
        <v>70</v>
      </c>
      <c r="F3216" t="s">
        <v>8221</v>
      </c>
      <c r="G3216" t="s">
        <v>8226</v>
      </c>
      <c r="H3216" t="s">
        <v>8248</v>
      </c>
      <c r="I3216">
        <v>1414807962</v>
      </c>
      <c r="J3216">
        <v>1412215962</v>
      </c>
      <c r="K3216" t="b">
        <v>0</v>
      </c>
      <c r="L3216">
        <v>2</v>
      </c>
      <c r="M3216" t="b">
        <v>0</v>
      </c>
      <c r="N3216" t="s">
        <v>8272</v>
      </c>
      <c r="O3216" s="9">
        <f>+E3216/D3216*100</f>
        <v>0.31818181818181818</v>
      </c>
      <c r="P3216" s="11">
        <f>AVERAGE(E3216/L3216)</f>
        <v>35</v>
      </c>
      <c r="Q3216" t="str">
        <f>LEFT(N3216,SEARCH("/",N3216,1)-1)</f>
        <v>technology</v>
      </c>
      <c r="R3216" t="str">
        <f>RIGHT(N3216,LEN(N3216)-SEARCH("/",N3216,1))</f>
        <v>web</v>
      </c>
      <c r="S3216" s="14">
        <f>INT((((J3216/60)/60)/24)+DATE(1970,1,1))</f>
        <v>41914</v>
      </c>
      <c r="T3216" s="14">
        <f>INT((((I3216/60)/60)/24)+DATE(1970,1,1))</f>
        <v>41944</v>
      </c>
    </row>
    <row r="3217" spans="1:20" ht="60" x14ac:dyDescent="0.25">
      <c r="A3217">
        <v>2848</v>
      </c>
      <c r="B3217" s="3" t="s">
        <v>2848</v>
      </c>
      <c r="C3217" s="3" t="s">
        <v>6958</v>
      </c>
      <c r="D3217" s="6">
        <v>35000</v>
      </c>
      <c r="E3217" s="6">
        <v>70</v>
      </c>
      <c r="F3217" t="s">
        <v>8221</v>
      </c>
      <c r="G3217" t="s">
        <v>8224</v>
      </c>
      <c r="H3217" t="s">
        <v>8246</v>
      </c>
      <c r="I3217">
        <v>1432913659</v>
      </c>
      <c r="J3217">
        <v>1430321659</v>
      </c>
      <c r="K3217" t="b">
        <v>0</v>
      </c>
      <c r="L3217">
        <v>3</v>
      </c>
      <c r="M3217" t="b">
        <v>0</v>
      </c>
      <c r="N3217" t="s">
        <v>8271</v>
      </c>
      <c r="O3217" s="9">
        <f>+E3217/D3217*100</f>
        <v>0.2</v>
      </c>
      <c r="P3217" s="11">
        <f>AVERAGE(E3217/L3217)</f>
        <v>23.333333333333332</v>
      </c>
      <c r="Q3217" t="str">
        <f>LEFT(N3217,SEARCH("/",N3217,1)-1)</f>
        <v>theater</v>
      </c>
      <c r="R3217" t="str">
        <f>RIGHT(N3217,LEN(N3217)-SEARCH("/",N3217,1))</f>
        <v>plays</v>
      </c>
      <c r="S3217" s="14">
        <f>INT((((J3217/60)/60)/24)+DATE(1970,1,1))</f>
        <v>42123</v>
      </c>
      <c r="T3217" s="14">
        <f>INT((((I3217/60)/60)/24)+DATE(1970,1,1))</f>
        <v>42153</v>
      </c>
    </row>
    <row r="3218" spans="1:20" ht="60" x14ac:dyDescent="0.25">
      <c r="A3218">
        <v>4016</v>
      </c>
      <c r="B3218" s="3" t="s">
        <v>4012</v>
      </c>
      <c r="C3218" s="3" t="s">
        <v>8121</v>
      </c>
      <c r="D3218" s="6">
        <v>500</v>
      </c>
      <c r="E3218" s="6">
        <v>70</v>
      </c>
      <c r="F3218" t="s">
        <v>8221</v>
      </c>
      <c r="G3218" t="s">
        <v>8225</v>
      </c>
      <c r="H3218" t="s">
        <v>8247</v>
      </c>
      <c r="I3218">
        <v>1410987400</v>
      </c>
      <c r="J3218">
        <v>1408395400</v>
      </c>
      <c r="K3218" t="b">
        <v>0</v>
      </c>
      <c r="L3218">
        <v>7</v>
      </c>
      <c r="M3218" t="b">
        <v>0</v>
      </c>
      <c r="N3218" t="s">
        <v>8271</v>
      </c>
      <c r="O3218" s="9">
        <f>+E3218/D3218*100</f>
        <v>14.000000000000002</v>
      </c>
      <c r="P3218" s="11">
        <f>AVERAGE(E3218/L3218)</f>
        <v>10</v>
      </c>
      <c r="Q3218" t="str">
        <f>LEFT(N3218,SEARCH("/",N3218,1)-1)</f>
        <v>theater</v>
      </c>
      <c r="R3218" t="str">
        <f>RIGHT(N3218,LEN(N3218)-SEARCH("/",N3218,1))</f>
        <v>plays</v>
      </c>
      <c r="S3218" s="14">
        <f>INT((((J3218/60)/60)/24)+DATE(1970,1,1))</f>
        <v>41869</v>
      </c>
      <c r="T3218" s="14">
        <f>INT((((I3218/60)/60)/24)+DATE(1970,1,1))</f>
        <v>41899</v>
      </c>
    </row>
    <row r="3219" spans="1:20" ht="60" x14ac:dyDescent="0.25">
      <c r="A3219">
        <v>3995</v>
      </c>
      <c r="B3219" s="3" t="s">
        <v>3991</v>
      </c>
      <c r="C3219" s="3" t="s">
        <v>8101</v>
      </c>
      <c r="D3219" s="6">
        <v>200</v>
      </c>
      <c r="E3219" s="6">
        <v>70</v>
      </c>
      <c r="F3219" t="s">
        <v>8221</v>
      </c>
      <c r="G3219" t="s">
        <v>8225</v>
      </c>
      <c r="H3219" t="s">
        <v>8247</v>
      </c>
      <c r="I3219">
        <v>1423913220</v>
      </c>
      <c r="J3219">
        <v>1421339077</v>
      </c>
      <c r="K3219" t="b">
        <v>0</v>
      </c>
      <c r="L3219">
        <v>4</v>
      </c>
      <c r="M3219" t="b">
        <v>0</v>
      </c>
      <c r="N3219" t="s">
        <v>8271</v>
      </c>
      <c r="O3219" s="9">
        <f>+E3219/D3219*100</f>
        <v>35</v>
      </c>
      <c r="P3219" s="11">
        <f>AVERAGE(E3219/L3219)</f>
        <v>17.5</v>
      </c>
      <c r="Q3219" t="str">
        <f>LEFT(N3219,SEARCH("/",N3219,1)-1)</f>
        <v>theater</v>
      </c>
      <c r="R3219" t="str">
        <f>RIGHT(N3219,LEN(N3219)-SEARCH("/",N3219,1))</f>
        <v>plays</v>
      </c>
      <c r="S3219" s="14">
        <f>INT((((J3219/60)/60)/24)+DATE(1970,1,1))</f>
        <v>42019</v>
      </c>
      <c r="T3219" s="14">
        <f>INT((((I3219/60)/60)/24)+DATE(1970,1,1))</f>
        <v>42049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9">
        <f>+E3220/D3220*100</f>
        <v>1.7457500000000001</v>
      </c>
      <c r="P3220" s="11">
        <f>AVERAGE(E3220/L3220)</f>
        <v>11.638333333333334</v>
      </c>
      <c r="Q3220" t="str">
        <f>LEFT(N3220,SEARCH("/",N3220,1)-1)</f>
        <v>photography</v>
      </c>
      <c r="R3220" t="str">
        <f>RIGHT(N3220,LEN(N3220)-SEARCH("/",N3220,1))</f>
        <v>photobooks</v>
      </c>
      <c r="S3220" s="14">
        <f>INT((((J3220/60)/60)/24)+DATE(1970,1,1))</f>
        <v>41934</v>
      </c>
      <c r="T3220" s="14">
        <f>INT((((I3220/60)/60)/24)+DATE(1970,1,1))</f>
        <v>41954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9">
        <f>+E3221/D3221*100</f>
        <v>4.1818181818181817</v>
      </c>
      <c r="P3221" s="11">
        <f>AVERAGE(E3221/L3221)</f>
        <v>23</v>
      </c>
      <c r="Q3221" t="str">
        <f>LEFT(N3221,SEARCH("/",N3221,1)-1)</f>
        <v>theater</v>
      </c>
      <c r="R3221" t="str">
        <f>RIGHT(N3221,LEN(N3221)-SEARCH("/",N3221,1))</f>
        <v>plays</v>
      </c>
      <c r="S3221" s="14">
        <f>INT((((J3221/60)/60)/24)+DATE(1970,1,1))</f>
        <v>42401</v>
      </c>
      <c r="T3221" s="14">
        <f>INT((((I3221/60)/60)/24)+DATE(1970,1,1))</f>
        <v>42431</v>
      </c>
    </row>
    <row r="3222" spans="1:20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6">
        <v>68</v>
      </c>
      <c r="F3222" t="s">
        <v>8221</v>
      </c>
      <c r="G3222" t="s">
        <v>8226</v>
      </c>
      <c r="H3222" t="s">
        <v>8248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8272</v>
      </c>
      <c r="O3222" s="9">
        <f>+E3222/D3222*100</f>
        <v>9.0666666666666659E-2</v>
      </c>
      <c r="P3222" s="11">
        <f>AVERAGE(E3222/L3222)</f>
        <v>34</v>
      </c>
      <c r="Q3222" t="str">
        <f>LEFT(N3222,SEARCH("/",N3222,1)-1)</f>
        <v>technology</v>
      </c>
      <c r="R3222" t="str">
        <f>RIGHT(N3222,LEN(N3222)-SEARCH("/",N3222,1))</f>
        <v>web</v>
      </c>
      <c r="S3222" s="14">
        <f>INT((((J3222/60)/60)/24)+DATE(1970,1,1))</f>
        <v>42022</v>
      </c>
      <c r="T3222" s="14">
        <f>INT((((I3222/60)/60)/24)+DATE(1970,1,1))</f>
        <v>42052</v>
      </c>
    </row>
    <row r="3223" spans="1:20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6">
        <v>68</v>
      </c>
      <c r="F3223" t="s">
        <v>8221</v>
      </c>
      <c r="G3223" t="s">
        <v>8225</v>
      </c>
      <c r="H3223" t="s">
        <v>8247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8272</v>
      </c>
      <c r="O3223" s="9">
        <f>+E3223/D3223*100</f>
        <v>2.7199999999999998</v>
      </c>
      <c r="P3223" s="11">
        <f>AVERAGE(E3223/L3223)</f>
        <v>8.5</v>
      </c>
      <c r="Q3223" t="str">
        <f>LEFT(N3223,SEARCH("/",N3223,1)-1)</f>
        <v>technology</v>
      </c>
      <c r="R3223" t="str">
        <f>RIGHT(N3223,LEN(N3223)-SEARCH("/",N3223,1))</f>
        <v>web</v>
      </c>
      <c r="S3223" s="14">
        <f>INT((((J3223/60)/60)/24)+DATE(1970,1,1))</f>
        <v>42163</v>
      </c>
      <c r="T3223" s="14">
        <f>INT((((I3223/60)/60)/24)+DATE(1970,1,1))</f>
        <v>42193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9">
        <f>+E3224/D3224*100</f>
        <v>0.67</v>
      </c>
      <c r="P3224" s="11">
        <f>AVERAGE(E3224/L3224)</f>
        <v>67</v>
      </c>
      <c r="Q3224" t="str">
        <f>LEFT(N3224,SEARCH("/",N3224,1)-1)</f>
        <v>publishing</v>
      </c>
      <c r="R3224" t="str">
        <f>RIGHT(N3224,LEN(N3224)-SEARCH("/",N3224,1))</f>
        <v>art books</v>
      </c>
      <c r="S3224" s="14">
        <f>INT((((J3224/60)/60)/24)+DATE(1970,1,1))</f>
        <v>41555</v>
      </c>
      <c r="T3224" s="14">
        <f>INT((((I3224/60)/60)/24)+DATE(1970,1,1))</f>
        <v>41585</v>
      </c>
    </row>
    <row r="3225" spans="1:20" ht="45" x14ac:dyDescent="0.25">
      <c r="A3225">
        <v>3840</v>
      </c>
      <c r="B3225" s="3" t="s">
        <v>3837</v>
      </c>
      <c r="C3225" s="3" t="s">
        <v>7949</v>
      </c>
      <c r="D3225" s="6">
        <v>1</v>
      </c>
      <c r="E3225" s="6">
        <v>65</v>
      </c>
      <c r="F3225" t="s">
        <v>8219</v>
      </c>
      <c r="G3225" t="s">
        <v>8225</v>
      </c>
      <c r="H3225" t="s">
        <v>8247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8271</v>
      </c>
      <c r="O3225" s="9">
        <f>+E3225/D3225*100</f>
        <v>6500</v>
      </c>
      <c r="P3225" s="11">
        <f>AVERAGE(E3225/L3225)</f>
        <v>21.666666666666668</v>
      </c>
      <c r="Q3225" t="str">
        <f>LEFT(N3225,SEARCH("/",N3225,1)-1)</f>
        <v>theater</v>
      </c>
      <c r="R3225" t="str">
        <f>RIGHT(N3225,LEN(N3225)-SEARCH("/",N3225,1))</f>
        <v>plays</v>
      </c>
      <c r="S3225" s="14">
        <f>INT((((J3225/60)/60)/24)+DATE(1970,1,1))</f>
        <v>42432</v>
      </c>
      <c r="T3225" s="14">
        <f>INT((((I3225/60)/60)/24)+DATE(1970,1,1))</f>
        <v>42457</v>
      </c>
    </row>
    <row r="3226" spans="1:20" ht="45" x14ac:dyDescent="0.25">
      <c r="A3226">
        <v>2519</v>
      </c>
      <c r="B3226" s="3" t="s">
        <v>2519</v>
      </c>
      <c r="C3226" s="3" t="s">
        <v>6629</v>
      </c>
      <c r="D3226" s="6">
        <v>150000</v>
      </c>
      <c r="E3226" s="6">
        <v>65</v>
      </c>
      <c r="F3226" t="s">
        <v>8221</v>
      </c>
      <c r="G3226" t="s">
        <v>8224</v>
      </c>
      <c r="H3226" t="s">
        <v>8246</v>
      </c>
      <c r="I3226">
        <v>1405741404</v>
      </c>
      <c r="J3226">
        <v>1403149404</v>
      </c>
      <c r="K3226" t="b">
        <v>0</v>
      </c>
      <c r="L3226">
        <v>4</v>
      </c>
      <c r="M3226" t="b">
        <v>0</v>
      </c>
      <c r="N3226" t="s">
        <v>8299</v>
      </c>
      <c r="O3226" s="9">
        <f>+E3226/D3226*100</f>
        <v>4.3333333333333335E-2</v>
      </c>
      <c r="P3226" s="11">
        <f>AVERAGE(E3226/L3226)</f>
        <v>16.25</v>
      </c>
      <c r="Q3226" t="str">
        <f>LEFT(N3226,SEARCH("/",N3226,1)-1)</f>
        <v>food</v>
      </c>
      <c r="R3226" t="str">
        <f>RIGHT(N3226,LEN(N3226)-SEARCH("/",N3226,1))</f>
        <v>restaurants</v>
      </c>
      <c r="S3226" s="14">
        <f>INT((((J3226/60)/60)/24)+DATE(1970,1,1))</f>
        <v>41809</v>
      </c>
      <c r="T3226" s="14">
        <f>INT((((I3226/60)/60)/24)+DATE(1970,1,1))</f>
        <v>41839</v>
      </c>
    </row>
    <row r="3227" spans="1:20" ht="45" x14ac:dyDescent="0.25">
      <c r="A3227">
        <v>872</v>
      </c>
      <c r="B3227" s="3" t="s">
        <v>873</v>
      </c>
      <c r="C3227" s="3" t="s">
        <v>4982</v>
      </c>
      <c r="D3227" s="6">
        <v>8000</v>
      </c>
      <c r="E3227" s="6">
        <v>65</v>
      </c>
      <c r="F3227" t="s">
        <v>8221</v>
      </c>
      <c r="G3227" t="s">
        <v>8224</v>
      </c>
      <c r="H3227" t="s">
        <v>8246</v>
      </c>
      <c r="I3227">
        <v>1299786527</v>
      </c>
      <c r="J3227">
        <v>1295898527</v>
      </c>
      <c r="K3227" t="b">
        <v>0</v>
      </c>
      <c r="L3227">
        <v>2</v>
      </c>
      <c r="M3227" t="b">
        <v>0</v>
      </c>
      <c r="N3227" t="s">
        <v>8278</v>
      </c>
      <c r="O3227" s="9">
        <f>+E3227/D3227*100</f>
        <v>0.8125</v>
      </c>
      <c r="P3227" s="11">
        <f>AVERAGE(E3227/L3227)</f>
        <v>32.5</v>
      </c>
      <c r="Q3227" t="str">
        <f>LEFT(N3227,SEARCH("/",N3227,1)-1)</f>
        <v>music</v>
      </c>
      <c r="R3227" t="str">
        <f>RIGHT(N3227,LEN(N3227)-SEARCH("/",N3227,1))</f>
        <v>jazz</v>
      </c>
      <c r="S3227" s="14">
        <f>INT((((J3227/60)/60)/24)+DATE(1970,1,1))</f>
        <v>40567</v>
      </c>
      <c r="T3227" s="14">
        <f>INT((((I3227/60)/60)/24)+DATE(1970,1,1))</f>
        <v>40612</v>
      </c>
    </row>
    <row r="3228" spans="1:20" ht="60" x14ac:dyDescent="0.25">
      <c r="A3228">
        <v>878</v>
      </c>
      <c r="B3228" s="3" t="s">
        <v>879</v>
      </c>
      <c r="C3228" s="3" t="s">
        <v>4988</v>
      </c>
      <c r="D3228" s="6">
        <v>5000</v>
      </c>
      <c r="E3228" s="6">
        <v>65</v>
      </c>
      <c r="F3228" t="s">
        <v>8221</v>
      </c>
      <c r="G3228" t="s">
        <v>8224</v>
      </c>
      <c r="H3228" t="s">
        <v>8246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8278</v>
      </c>
      <c r="O3228" s="9">
        <f>+E3228/D3228*100</f>
        <v>1.3</v>
      </c>
      <c r="P3228" s="11">
        <f>AVERAGE(E3228/L3228)</f>
        <v>32.5</v>
      </c>
      <c r="Q3228" t="str">
        <f>LEFT(N3228,SEARCH("/",N3228,1)-1)</f>
        <v>music</v>
      </c>
      <c r="R3228" t="str">
        <f>RIGHT(N3228,LEN(N3228)-SEARCH("/",N3228,1))</f>
        <v>jazz</v>
      </c>
      <c r="S3228" s="14">
        <f>INT((((J3228/60)/60)/24)+DATE(1970,1,1))</f>
        <v>40505</v>
      </c>
      <c r="T3228" s="14">
        <f>INT((((I3228/60)/60)/24)+DATE(1970,1,1))</f>
        <v>40535</v>
      </c>
    </row>
    <row r="3229" spans="1:20" ht="30" x14ac:dyDescent="0.25">
      <c r="A3229">
        <v>997</v>
      </c>
      <c r="B3229" s="3" t="s">
        <v>998</v>
      </c>
      <c r="C3229" s="3" t="s">
        <v>5107</v>
      </c>
      <c r="D3229" s="6">
        <v>5000</v>
      </c>
      <c r="E3229" s="6">
        <v>65</v>
      </c>
      <c r="F3229" t="s">
        <v>8221</v>
      </c>
      <c r="G3229" t="s">
        <v>8224</v>
      </c>
      <c r="H3229" t="s">
        <v>8246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8273</v>
      </c>
      <c r="O3229" s="9">
        <f>+E3229/D3229*100</f>
        <v>1.3</v>
      </c>
      <c r="P3229" s="11">
        <f>AVERAGE(E3229/L3229)</f>
        <v>8.125</v>
      </c>
      <c r="Q3229" t="str">
        <f>LEFT(N3229,SEARCH("/",N3229,1)-1)</f>
        <v>technology</v>
      </c>
      <c r="R3229" t="str">
        <f>RIGHT(N3229,LEN(N3229)-SEARCH("/",N3229,1))</f>
        <v>wearables</v>
      </c>
      <c r="S3229" s="14">
        <f>INT((((J3229/60)/60)/24)+DATE(1970,1,1))</f>
        <v>41941</v>
      </c>
      <c r="T3229" s="14">
        <f>INT((((I3229/60)/60)/24)+DATE(1970,1,1))</f>
        <v>41971</v>
      </c>
    </row>
    <row r="3230" spans="1:20" ht="45" x14ac:dyDescent="0.25">
      <c r="A3230">
        <v>996</v>
      </c>
      <c r="B3230" s="3" t="s">
        <v>997</v>
      </c>
      <c r="C3230" s="3" t="s">
        <v>5106</v>
      </c>
      <c r="D3230" s="6">
        <v>4000</v>
      </c>
      <c r="E3230" s="6">
        <v>65</v>
      </c>
      <c r="F3230" t="s">
        <v>8221</v>
      </c>
      <c r="G3230" t="s">
        <v>8224</v>
      </c>
      <c r="H3230" t="s">
        <v>8246</v>
      </c>
      <c r="I3230">
        <v>1406474820</v>
      </c>
      <c r="J3230">
        <v>1403902060</v>
      </c>
      <c r="K3230" t="b">
        <v>0</v>
      </c>
      <c r="L3230">
        <v>5</v>
      </c>
      <c r="M3230" t="b">
        <v>0</v>
      </c>
      <c r="N3230" t="s">
        <v>8273</v>
      </c>
      <c r="O3230" s="9">
        <f>+E3230/D3230*100</f>
        <v>1.625</v>
      </c>
      <c r="P3230" s="11">
        <f>AVERAGE(E3230/L3230)</f>
        <v>13</v>
      </c>
      <c r="Q3230" t="str">
        <f>LEFT(N3230,SEARCH("/",N3230,1)-1)</f>
        <v>technology</v>
      </c>
      <c r="R3230" t="str">
        <f>RIGHT(N3230,LEN(N3230)-SEARCH("/",N3230,1))</f>
        <v>wearables</v>
      </c>
      <c r="S3230" s="14">
        <f>INT((((J3230/60)/60)/24)+DATE(1970,1,1))</f>
        <v>41817</v>
      </c>
      <c r="T3230" s="14">
        <f>INT((((I3230/60)/60)/24)+DATE(1970,1,1))</f>
        <v>41847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t="s">
        <v>8221</v>
      </c>
      <c r="G3231" t="s">
        <v>8224</v>
      </c>
      <c r="H3231" t="s">
        <v>8246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8271</v>
      </c>
      <c r="O3231" s="9">
        <f>+E3231/D3231*100</f>
        <v>8.6666666666666679</v>
      </c>
      <c r="P3231" s="11">
        <f>AVERAGE(E3231/L3231)</f>
        <v>16.25</v>
      </c>
      <c r="Q3231" t="str">
        <f>LEFT(N3231,SEARCH("/",N3231,1)-1)</f>
        <v>theater</v>
      </c>
      <c r="R3231" t="str">
        <f>RIGHT(N3231,LEN(N3231)-SEARCH("/",N3231,1))</f>
        <v>plays</v>
      </c>
      <c r="S3231" s="14">
        <f>INT((((J3231/60)/60)/24)+DATE(1970,1,1))</f>
        <v>41834</v>
      </c>
      <c r="T3231" s="14">
        <f>INT((((I3231/60)/60)/24)+DATE(1970,1,1))</f>
        <v>41849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9">
        <f>+E3232/D3232*100</f>
        <v>160</v>
      </c>
      <c r="P3232" s="11">
        <f>AVERAGE(E3232/L3232)</f>
        <v>4.9230769230769234</v>
      </c>
      <c r="Q3232" t="str">
        <f>LEFT(N3232,SEARCH("/",N3232,1)-1)</f>
        <v>publishing</v>
      </c>
      <c r="R3232" t="str">
        <f>RIGHT(N3232,LEN(N3232)-SEARCH("/",N3232,1))</f>
        <v>nonfiction</v>
      </c>
      <c r="S3232" s="14">
        <f>INT((((J3232/60)/60)/24)+DATE(1970,1,1))</f>
        <v>41486</v>
      </c>
      <c r="T3232" s="14">
        <f>INT((((I3232/60)/60)/24)+DATE(1970,1,1))</f>
        <v>41546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9">
        <f>+E3233/D3233*100</f>
        <v>2.1</v>
      </c>
      <c r="P3233" s="11">
        <f>AVERAGE(E3233/L3233)</f>
        <v>15.75</v>
      </c>
      <c r="Q3233" t="str">
        <f>LEFT(N3233,SEARCH("/",N3233,1)-1)</f>
        <v>theater</v>
      </c>
      <c r="R3233" t="str">
        <f>RIGHT(N3233,LEN(N3233)-SEARCH("/",N3233,1))</f>
        <v>plays</v>
      </c>
      <c r="S3233" s="14">
        <f>INT((((J3233/60)/60)/24)+DATE(1970,1,1))</f>
        <v>42128</v>
      </c>
      <c r="T3233" s="14">
        <f>INT((((I3233/60)/60)/24)+DATE(1970,1,1))</f>
        <v>42188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9">
        <f>+E3234/D3234*100</f>
        <v>0.31</v>
      </c>
      <c r="P3234" s="11">
        <f>AVERAGE(E3234/L3234)</f>
        <v>12.4</v>
      </c>
      <c r="Q3234" t="str">
        <f>LEFT(N3234,SEARCH("/",N3234,1)-1)</f>
        <v>music</v>
      </c>
      <c r="R3234" t="str">
        <f>RIGHT(N3234,LEN(N3234)-SEARCH("/",N3234,1))</f>
        <v>jazz</v>
      </c>
      <c r="S3234" s="14">
        <f>INT((((J3234/60)/60)/24)+DATE(1970,1,1))</f>
        <v>41488</v>
      </c>
      <c r="T3234" s="14">
        <f>INT((((I3234/60)/60)/24)+DATE(1970,1,1))</f>
        <v>41518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t="s">
        <v>8221</v>
      </c>
      <c r="G3235" t="s">
        <v>8224</v>
      </c>
      <c r="H3235" t="s">
        <v>8246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8270</v>
      </c>
      <c r="O3235" s="9">
        <f>+E3235/D3235*100</f>
        <v>0.68631863186318631</v>
      </c>
      <c r="P3235" s="11">
        <f>AVERAGE(E3235/L3235)</f>
        <v>20.333333333333332</v>
      </c>
      <c r="Q3235" t="str">
        <f>LEFT(N3235,SEARCH("/",N3235,1)-1)</f>
        <v>film &amp; video</v>
      </c>
      <c r="R3235" t="str">
        <f>RIGHT(N3235,LEN(N3235)-SEARCH("/",N3235,1))</f>
        <v>animation</v>
      </c>
      <c r="S3235" s="14">
        <f>INT((((J3235/60)/60)/24)+DATE(1970,1,1))</f>
        <v>41547</v>
      </c>
      <c r="T3235" s="14">
        <f>INT((((I3235/60)/60)/24)+DATE(1970,1,1))</f>
        <v>41569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t="s">
        <v>8221</v>
      </c>
      <c r="G3236" t="s">
        <v>8224</v>
      </c>
      <c r="H3236" t="s">
        <v>8246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8272</v>
      </c>
      <c r="O3236" s="9">
        <f>+E3236/D3236*100</f>
        <v>6.0999999999999999E-2</v>
      </c>
      <c r="P3236" s="11">
        <f>AVERAGE(E3236/L3236)</f>
        <v>30.5</v>
      </c>
      <c r="Q3236" t="str">
        <f>LEFT(N3236,SEARCH("/",N3236,1)-1)</f>
        <v>technology</v>
      </c>
      <c r="R3236" t="str">
        <f>RIGHT(N3236,LEN(N3236)-SEARCH("/",N3236,1))</f>
        <v>web</v>
      </c>
      <c r="S3236" s="14">
        <f>INT((((J3236/60)/60)/24)+DATE(1970,1,1))</f>
        <v>42177</v>
      </c>
      <c r="T3236" s="14">
        <f>INT((((I3236/60)/60)/24)+DATE(1970,1,1))</f>
        <v>42207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9">
        <f>+E3237/D3237*100</f>
        <v>0.40666666666666662</v>
      </c>
      <c r="P3237" s="11">
        <f>AVERAGE(E3237/L3237)</f>
        <v>30.5</v>
      </c>
      <c r="Q3237" t="str">
        <f>LEFT(N3237,SEARCH("/",N3237,1)-1)</f>
        <v>technology</v>
      </c>
      <c r="R3237" t="str">
        <f>RIGHT(N3237,LEN(N3237)-SEARCH("/",N3237,1))</f>
        <v>wearables</v>
      </c>
      <c r="S3237" s="14">
        <f>INT((((J3237/60)/60)/24)+DATE(1970,1,1))</f>
        <v>41948</v>
      </c>
      <c r="T3237" s="14">
        <f>INT((((I3237/60)/60)/24)+DATE(1970,1,1))</f>
        <v>41978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8221</v>
      </c>
      <c r="G3238" t="s">
        <v>8224</v>
      </c>
      <c r="H3238" t="s">
        <v>8246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8271</v>
      </c>
      <c r="O3238" s="9">
        <f>+E3238/D3238*100</f>
        <v>8.1333333333333329</v>
      </c>
      <c r="P3238" s="11">
        <f>AVERAGE(E3238/L3238)</f>
        <v>10.166666666666666</v>
      </c>
      <c r="Q3238" t="str">
        <f>LEFT(N3238,SEARCH("/",N3238,1)-1)</f>
        <v>theater</v>
      </c>
      <c r="R3238" t="str">
        <f>RIGHT(N3238,LEN(N3238)-SEARCH("/",N3238,1))</f>
        <v>plays</v>
      </c>
      <c r="S3238" s="14">
        <f>INT((((J3238/60)/60)/24)+DATE(1970,1,1))</f>
        <v>42020</v>
      </c>
      <c r="T3238" s="14">
        <f>INT((((I3238/60)/60)/24)+DATE(1970,1,1))</f>
        <v>42065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8221</v>
      </c>
      <c r="G3239" t="s">
        <v>8224</v>
      </c>
      <c r="H3239" t="s">
        <v>8246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8268</v>
      </c>
      <c r="O3239" s="9">
        <f>+E3239/D3239*100</f>
        <v>0.4</v>
      </c>
      <c r="P3239" s="11">
        <f>AVERAGE(E3239/L3239)</f>
        <v>30</v>
      </c>
      <c r="Q3239" t="str">
        <f>LEFT(N3239,SEARCH("/",N3239,1)-1)</f>
        <v>film &amp; video</v>
      </c>
      <c r="R3239" t="str">
        <f>RIGHT(N3239,LEN(N3239)-SEARCH("/",N3239,1))</f>
        <v>drama</v>
      </c>
      <c r="S3239" s="14">
        <f>INT((((J3239/60)/60)/24)+DATE(1970,1,1))</f>
        <v>42129</v>
      </c>
      <c r="T3239" s="14">
        <f>INT((((I3239/60)/60)/24)+DATE(1970,1,1))</f>
        <v>42159</v>
      </c>
    </row>
    <row r="3240" spans="1:20" ht="30" x14ac:dyDescent="0.25">
      <c r="A3240">
        <v>1548</v>
      </c>
      <c r="B3240" s="3" t="s">
        <v>1549</v>
      </c>
      <c r="C3240" s="3" t="s">
        <v>5658</v>
      </c>
      <c r="D3240" s="6">
        <v>700</v>
      </c>
      <c r="E3240" s="6">
        <v>60</v>
      </c>
      <c r="F3240" t="s">
        <v>8221</v>
      </c>
      <c r="G3240" t="s">
        <v>8224</v>
      </c>
      <c r="H3240" t="s">
        <v>8246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8289</v>
      </c>
      <c r="O3240" s="9">
        <f>+E3240/D3240*100</f>
        <v>8.5714285714285712</v>
      </c>
      <c r="P3240" s="11">
        <f>AVERAGE(E3240/L3240)</f>
        <v>60</v>
      </c>
      <c r="Q3240" t="str">
        <f>LEFT(N3240,SEARCH("/",N3240,1)-1)</f>
        <v>photography</v>
      </c>
      <c r="R3240" t="str">
        <f>RIGHT(N3240,LEN(N3240)-SEARCH("/",N3240,1))</f>
        <v>nature</v>
      </c>
      <c r="S3240" s="14">
        <f>INT((((J3240/60)/60)/24)+DATE(1970,1,1))</f>
        <v>42286</v>
      </c>
      <c r="T3240" s="14">
        <f>INT((((I3240/60)/60)/24)+DATE(1970,1,1))</f>
        <v>42316</v>
      </c>
    </row>
    <row r="3241" spans="1:20" ht="60" x14ac:dyDescent="0.25">
      <c r="A3241">
        <v>617</v>
      </c>
      <c r="B3241" s="3" t="s">
        <v>618</v>
      </c>
      <c r="C3241" s="3" t="s">
        <v>4727</v>
      </c>
      <c r="D3241" s="6">
        <v>2000</v>
      </c>
      <c r="E3241" s="6">
        <v>60</v>
      </c>
      <c r="F3241" t="s">
        <v>8220</v>
      </c>
      <c r="G3241" t="s">
        <v>8225</v>
      </c>
      <c r="H3241" t="s">
        <v>8247</v>
      </c>
      <c r="I3241">
        <v>1431072843</v>
      </c>
      <c r="J3241">
        <v>1427184843</v>
      </c>
      <c r="K3241" t="b">
        <v>0</v>
      </c>
      <c r="L3241">
        <v>3</v>
      </c>
      <c r="M3241" t="b">
        <v>0</v>
      </c>
      <c r="N3241" t="s">
        <v>8272</v>
      </c>
      <c r="O3241" s="9">
        <f>+E3241/D3241*100</f>
        <v>3</v>
      </c>
      <c r="P3241" s="11">
        <f>AVERAGE(E3241/L3241)</f>
        <v>20</v>
      </c>
      <c r="Q3241" t="str">
        <f>LEFT(N3241,SEARCH("/",N3241,1)-1)</f>
        <v>technology</v>
      </c>
      <c r="R3241" t="str">
        <f>RIGHT(N3241,LEN(N3241)-SEARCH("/",N3241,1))</f>
        <v>web</v>
      </c>
      <c r="S3241" s="14">
        <f>INT((((J3241/60)/60)/24)+DATE(1970,1,1))</f>
        <v>42087</v>
      </c>
      <c r="T3241" s="14">
        <f>INT((((I3241/60)/60)/24)+DATE(1970,1,1))</f>
        <v>42132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t="s">
        <v>8221</v>
      </c>
      <c r="G3242" t="s">
        <v>8224</v>
      </c>
      <c r="H3242" t="s">
        <v>8246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8294</v>
      </c>
      <c r="O3242" s="9">
        <f>+E3242/D3242*100</f>
        <v>9.0090090090090094</v>
      </c>
      <c r="P3242" s="11">
        <f>AVERAGE(E3242/L3242)</f>
        <v>30</v>
      </c>
      <c r="Q3242" t="str">
        <f>LEFT(N3242,SEARCH("/",N3242,1)-1)</f>
        <v>technology</v>
      </c>
      <c r="R3242" t="str">
        <f>RIGHT(N3242,LEN(N3242)-SEARCH("/",N3242,1))</f>
        <v>gadgets</v>
      </c>
      <c r="S3242" s="14">
        <f>INT((((J3242/60)/60)/24)+DATE(1970,1,1))</f>
        <v>41929</v>
      </c>
      <c r="T3242" s="14">
        <f>INT((((I3242/60)/60)/24)+DATE(1970,1,1))</f>
        <v>41944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t="s">
        <v>8221</v>
      </c>
      <c r="G3243" t="s">
        <v>8224</v>
      </c>
      <c r="H3243" t="s">
        <v>8246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8271</v>
      </c>
      <c r="O3243" s="9">
        <f>+E3243/D3243*100</f>
        <v>1.2</v>
      </c>
      <c r="P3243" s="11">
        <f>AVERAGE(E3243/L3243)</f>
        <v>20</v>
      </c>
      <c r="Q3243" t="str">
        <f>LEFT(N3243,SEARCH("/",N3243,1)-1)</f>
        <v>theater</v>
      </c>
      <c r="R3243" t="str">
        <f>RIGHT(N3243,LEN(N3243)-SEARCH("/",N3243,1))</f>
        <v>plays</v>
      </c>
      <c r="S3243" s="14">
        <f>INT((((J3243/60)/60)/24)+DATE(1970,1,1))</f>
        <v>42295</v>
      </c>
      <c r="T3243" s="14">
        <f>INT((((I3243/60)/60)/24)+DATE(1970,1,1))</f>
        <v>42325</v>
      </c>
    </row>
    <row r="3244" spans="1:20" ht="60" x14ac:dyDescent="0.25">
      <c r="A3244">
        <v>4093</v>
      </c>
      <c r="B3244" s="3" t="s">
        <v>4089</v>
      </c>
      <c r="C3244" s="3" t="s">
        <v>8196</v>
      </c>
      <c r="D3244" s="6">
        <v>2500</v>
      </c>
      <c r="E3244" s="6">
        <v>60</v>
      </c>
      <c r="F3244" t="s">
        <v>8221</v>
      </c>
      <c r="G3244" t="s">
        <v>8225</v>
      </c>
      <c r="H3244" t="s">
        <v>8247</v>
      </c>
      <c r="I3244">
        <v>1440272093</v>
      </c>
      <c r="J3244">
        <v>1435088093</v>
      </c>
      <c r="K3244" t="b">
        <v>0</v>
      </c>
      <c r="L3244">
        <v>4</v>
      </c>
      <c r="M3244" t="b">
        <v>0</v>
      </c>
      <c r="N3244" t="s">
        <v>8271</v>
      </c>
      <c r="O3244" s="9">
        <f>+E3244/D3244*100</f>
        <v>2.4</v>
      </c>
      <c r="P3244" s="11">
        <f>AVERAGE(E3244/L3244)</f>
        <v>15</v>
      </c>
      <c r="Q3244" t="str">
        <f>LEFT(N3244,SEARCH("/",N3244,1)-1)</f>
        <v>theater</v>
      </c>
      <c r="R3244" t="str">
        <f>RIGHT(N3244,LEN(N3244)-SEARCH("/",N3244,1))</f>
        <v>plays</v>
      </c>
      <c r="S3244" s="14">
        <f>INT((((J3244/60)/60)/24)+DATE(1970,1,1))</f>
        <v>42178</v>
      </c>
      <c r="T3244" s="14">
        <f>INT((((I3244/60)/60)/24)+DATE(1970,1,1))</f>
        <v>42238</v>
      </c>
    </row>
    <row r="3245" spans="1:20" ht="60" x14ac:dyDescent="0.25">
      <c r="A3245">
        <v>4008</v>
      </c>
      <c r="B3245" s="3" t="s">
        <v>4004</v>
      </c>
      <c r="C3245" s="3" t="s">
        <v>8113</v>
      </c>
      <c r="D3245" s="6">
        <v>1000</v>
      </c>
      <c r="E3245" s="6">
        <v>60</v>
      </c>
      <c r="F3245" t="s">
        <v>8221</v>
      </c>
      <c r="G3245" t="s">
        <v>8225</v>
      </c>
      <c r="H3245" t="s">
        <v>8247</v>
      </c>
      <c r="I3245">
        <v>1437606507</v>
      </c>
      <c r="J3245">
        <v>1435014507</v>
      </c>
      <c r="K3245" t="b">
        <v>0</v>
      </c>
      <c r="L3245">
        <v>4</v>
      </c>
      <c r="M3245" t="b">
        <v>0</v>
      </c>
      <c r="N3245" t="s">
        <v>8271</v>
      </c>
      <c r="O3245" s="9">
        <f>+E3245/D3245*100</f>
        <v>6</v>
      </c>
      <c r="P3245" s="11">
        <f>AVERAGE(E3245/L3245)</f>
        <v>15</v>
      </c>
      <c r="Q3245" t="str">
        <f>LEFT(N3245,SEARCH("/",N3245,1)-1)</f>
        <v>theater</v>
      </c>
      <c r="R3245" t="str">
        <f>RIGHT(N3245,LEN(N3245)-SEARCH("/",N3245,1))</f>
        <v>plays</v>
      </c>
      <c r="S3245" s="14">
        <f>INT((((J3245/60)/60)/24)+DATE(1970,1,1))</f>
        <v>42177</v>
      </c>
      <c r="T3245" s="14">
        <f>INT((((I3245/60)/60)/24)+DATE(1970,1,1))</f>
        <v>42207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8284</v>
      </c>
      <c r="O3246" s="9">
        <f>+E3246/D3246*100</f>
        <v>0.84285714285714297</v>
      </c>
      <c r="P3246" s="11">
        <f>AVERAGE(E3246/L3246)</f>
        <v>29.5</v>
      </c>
      <c r="Q3246" t="str">
        <f>LEFT(N3246,SEARCH("/",N3246,1)-1)</f>
        <v>food</v>
      </c>
      <c r="R3246" t="str">
        <f>RIGHT(N3246,LEN(N3246)-SEARCH("/",N3246,1))</f>
        <v>food trucks</v>
      </c>
      <c r="S3246" s="14">
        <f>INT((((J3246/60)/60)/24)+DATE(1970,1,1))</f>
        <v>42744</v>
      </c>
      <c r="T3246" s="14">
        <f>INT((((I3246/60)/60)/24)+DATE(1970,1,1))</f>
        <v>42774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8271</v>
      </c>
      <c r="O3247" s="9">
        <f>+E3247/D3247*100</f>
        <v>1.9666666666666666</v>
      </c>
      <c r="P3247" s="11">
        <f>AVERAGE(E3247/L3247)</f>
        <v>59</v>
      </c>
      <c r="Q3247" t="str">
        <f>LEFT(N3247,SEARCH("/",N3247,1)-1)</f>
        <v>theater</v>
      </c>
      <c r="R3247" t="str">
        <f>RIGHT(N3247,LEN(N3247)-SEARCH("/",N3247,1))</f>
        <v>plays</v>
      </c>
      <c r="S3247" s="14">
        <f>INT((((J3247/60)/60)/24)+DATE(1970,1,1))</f>
        <v>42767</v>
      </c>
      <c r="T3247" s="14">
        <f>INT((((I3247/60)/60)/24)+DATE(1970,1,1))</f>
        <v>42797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9">
        <f>+E3248/D3248*100</f>
        <v>1.9</v>
      </c>
      <c r="P3248" s="11">
        <f>AVERAGE(E3248/L3248)</f>
        <v>19</v>
      </c>
      <c r="Q3248" t="str">
        <f>LEFT(N3248,SEARCH("/",N3248,1)-1)</f>
        <v>publishing</v>
      </c>
      <c r="R3248" t="str">
        <f>RIGHT(N3248,LEN(N3248)-SEARCH("/",N3248,1))</f>
        <v>fiction</v>
      </c>
      <c r="S3248" s="14">
        <f>INT((((J3248/60)/60)/24)+DATE(1970,1,1))</f>
        <v>41840</v>
      </c>
      <c r="T3248" s="14">
        <f>INT((((I3248/60)/60)/24)+DATE(1970,1,1))</f>
        <v>41885</v>
      </c>
    </row>
    <row r="3249" spans="1:20" ht="45" x14ac:dyDescent="0.25">
      <c r="A3249">
        <v>1082</v>
      </c>
      <c r="B3249" s="3" t="s">
        <v>1083</v>
      </c>
      <c r="C3249" s="3" t="s">
        <v>5192</v>
      </c>
      <c r="D3249" s="6">
        <v>10000</v>
      </c>
      <c r="E3249" s="6">
        <v>56</v>
      </c>
      <c r="F3249" t="s">
        <v>8221</v>
      </c>
      <c r="G3249" t="s">
        <v>8224</v>
      </c>
      <c r="H3249" t="s">
        <v>8246</v>
      </c>
      <c r="I3249">
        <v>1344635088</v>
      </c>
      <c r="J3249">
        <v>1342043088</v>
      </c>
      <c r="K3249" t="b">
        <v>0</v>
      </c>
      <c r="L3249">
        <v>3</v>
      </c>
      <c r="M3249" t="b">
        <v>0</v>
      </c>
      <c r="N3249" t="s">
        <v>8282</v>
      </c>
      <c r="O3249" s="9">
        <f>+E3249/D3249*100</f>
        <v>0.55999999999999994</v>
      </c>
      <c r="P3249" s="11">
        <f>AVERAGE(E3249/L3249)</f>
        <v>18.666666666666668</v>
      </c>
      <c r="Q3249" t="str">
        <f>LEFT(N3249,SEARCH("/",N3249,1)-1)</f>
        <v>games</v>
      </c>
      <c r="R3249" t="str">
        <f>RIGHT(N3249,LEN(N3249)-SEARCH("/",N3249,1))</f>
        <v>video games</v>
      </c>
      <c r="S3249" s="14">
        <f>INT((((J3249/60)/60)/24)+DATE(1970,1,1))</f>
        <v>41101</v>
      </c>
      <c r="T3249" s="14">
        <f>INT((((I3249/60)/60)/24)+DATE(1970,1,1))</f>
        <v>41131</v>
      </c>
    </row>
    <row r="3250" spans="1:20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6">
        <v>56</v>
      </c>
      <c r="F3250" t="s">
        <v>8221</v>
      </c>
      <c r="G3250" t="s">
        <v>8224</v>
      </c>
      <c r="H3250" t="s">
        <v>8246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8272</v>
      </c>
      <c r="O3250" s="9">
        <f>+E3250/D3250*100</f>
        <v>0.55999999999999994</v>
      </c>
      <c r="P3250" s="11">
        <f>AVERAGE(E3250/L3250)</f>
        <v>14</v>
      </c>
      <c r="Q3250" t="str">
        <f>LEFT(N3250,SEARCH("/",N3250,1)-1)</f>
        <v>technology</v>
      </c>
      <c r="R3250" t="str">
        <f>RIGHT(N3250,LEN(N3250)-SEARCH("/",N3250,1))</f>
        <v>web</v>
      </c>
      <c r="S3250" s="14">
        <f>INT((((J3250/60)/60)/24)+DATE(1970,1,1))</f>
        <v>42020</v>
      </c>
      <c r="T3250" s="14">
        <f>INT((((I3250/60)/60)/24)+DATE(1970,1,1))</f>
        <v>42050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8303</v>
      </c>
      <c r="O3251" s="9">
        <f>+E3251/D3251*100</f>
        <v>0.27999999999999997</v>
      </c>
      <c r="P3251" s="11">
        <f>AVERAGE(E3251/L3251)</f>
        <v>18.666666666666668</v>
      </c>
      <c r="Q3251" t="str">
        <f>LEFT(N3251,SEARCH("/",N3251,1)-1)</f>
        <v>theater</v>
      </c>
      <c r="R3251" t="str">
        <f>RIGHT(N3251,LEN(N3251)-SEARCH("/",N3251,1))</f>
        <v>spaces</v>
      </c>
      <c r="S3251" s="14">
        <f>INT((((J3251/60)/60)/24)+DATE(1970,1,1))</f>
        <v>41853</v>
      </c>
      <c r="T3251" s="14">
        <f>INT((((I3251/60)/60)/24)+DATE(1970,1,1))</f>
        <v>41883</v>
      </c>
    </row>
    <row r="3252" spans="1:20" ht="45" x14ac:dyDescent="0.25">
      <c r="A3252">
        <v>2681</v>
      </c>
      <c r="B3252" s="3" t="s">
        <v>2681</v>
      </c>
      <c r="C3252" s="3" t="s">
        <v>6791</v>
      </c>
      <c r="D3252" s="6">
        <v>8000</v>
      </c>
      <c r="E3252" s="6">
        <v>55</v>
      </c>
      <c r="F3252" t="s">
        <v>8221</v>
      </c>
      <c r="G3252" t="s">
        <v>8224</v>
      </c>
      <c r="H3252" t="s">
        <v>8246</v>
      </c>
      <c r="I3252">
        <v>1405027750</v>
      </c>
      <c r="J3252">
        <v>1402867750</v>
      </c>
      <c r="K3252" t="b">
        <v>0</v>
      </c>
      <c r="L3252">
        <v>2</v>
      </c>
      <c r="M3252" t="b">
        <v>0</v>
      </c>
      <c r="N3252" t="s">
        <v>8284</v>
      </c>
      <c r="O3252" s="9">
        <f>+E3252/D3252*100</f>
        <v>0.6875</v>
      </c>
      <c r="P3252" s="11">
        <f>AVERAGE(E3252/L3252)</f>
        <v>27.5</v>
      </c>
      <c r="Q3252" t="str">
        <f>LEFT(N3252,SEARCH("/",N3252,1)-1)</f>
        <v>food</v>
      </c>
      <c r="R3252" t="str">
        <f>RIGHT(N3252,LEN(N3252)-SEARCH("/",N3252,1))</f>
        <v>food trucks</v>
      </c>
      <c r="S3252" s="14">
        <f>INT((((J3252/60)/60)/24)+DATE(1970,1,1))</f>
        <v>41805</v>
      </c>
      <c r="T3252" s="14">
        <f>INT((((I3252/60)/60)/24)+DATE(1970,1,1))</f>
        <v>41830</v>
      </c>
    </row>
    <row r="3253" spans="1:20" ht="60" x14ac:dyDescent="0.25">
      <c r="A3253">
        <v>1577</v>
      </c>
      <c r="B3253" s="3" t="s">
        <v>1578</v>
      </c>
      <c r="C3253" s="3" t="s">
        <v>5687</v>
      </c>
      <c r="D3253" s="6">
        <v>10000</v>
      </c>
      <c r="E3253" s="6">
        <v>55</v>
      </c>
      <c r="F3253" t="s">
        <v>8220</v>
      </c>
      <c r="G3253" t="s">
        <v>8224</v>
      </c>
      <c r="H3253" t="s">
        <v>8246</v>
      </c>
      <c r="I3253">
        <v>1343161248</v>
      </c>
      <c r="J3253">
        <v>1337977248</v>
      </c>
      <c r="K3253" t="b">
        <v>0</v>
      </c>
      <c r="L3253">
        <v>2</v>
      </c>
      <c r="M3253" t="b">
        <v>0</v>
      </c>
      <c r="N3253" t="s">
        <v>8290</v>
      </c>
      <c r="O3253" s="9">
        <f>+E3253/D3253*100</f>
        <v>0.54999999999999993</v>
      </c>
      <c r="P3253" s="11">
        <f>AVERAGE(E3253/L3253)</f>
        <v>27.5</v>
      </c>
      <c r="Q3253" t="str">
        <f>LEFT(N3253,SEARCH("/",N3253,1)-1)</f>
        <v>publishing</v>
      </c>
      <c r="R3253" t="str">
        <f>RIGHT(N3253,LEN(N3253)-SEARCH("/",N3253,1))</f>
        <v>art books</v>
      </c>
      <c r="S3253" s="14">
        <f>INT((((J3253/60)/60)/24)+DATE(1970,1,1))</f>
        <v>41054</v>
      </c>
      <c r="T3253" s="14">
        <f>INT((((I3253/60)/60)/24)+DATE(1970,1,1))</f>
        <v>41114</v>
      </c>
    </row>
    <row r="3254" spans="1:20" ht="45" x14ac:dyDescent="0.25">
      <c r="A3254">
        <v>1417</v>
      </c>
      <c r="B3254" s="3" t="s">
        <v>1418</v>
      </c>
      <c r="C3254" s="3" t="s">
        <v>5527</v>
      </c>
      <c r="D3254" s="6">
        <v>4500</v>
      </c>
      <c r="E3254" s="6">
        <v>55</v>
      </c>
      <c r="F3254" t="s">
        <v>8221</v>
      </c>
      <c r="G3254" t="s">
        <v>8224</v>
      </c>
      <c r="H3254" t="s">
        <v>8246</v>
      </c>
      <c r="I3254">
        <v>1442315460</v>
      </c>
      <c r="J3254">
        <v>1439696174</v>
      </c>
      <c r="K3254" t="b">
        <v>0</v>
      </c>
      <c r="L3254">
        <v>2</v>
      </c>
      <c r="M3254" t="b">
        <v>0</v>
      </c>
      <c r="N3254" t="s">
        <v>8287</v>
      </c>
      <c r="O3254" s="9">
        <f>+E3254/D3254*100</f>
        <v>1.2222222222222223</v>
      </c>
      <c r="P3254" s="11">
        <f>AVERAGE(E3254/L3254)</f>
        <v>27.5</v>
      </c>
      <c r="Q3254" t="str">
        <f>LEFT(N3254,SEARCH("/",N3254,1)-1)</f>
        <v>publishing</v>
      </c>
      <c r="R3254" t="str">
        <f>RIGHT(N3254,LEN(N3254)-SEARCH("/",N3254,1))</f>
        <v>translations</v>
      </c>
      <c r="S3254" s="14">
        <f>INT((((J3254/60)/60)/24)+DATE(1970,1,1))</f>
        <v>42232</v>
      </c>
      <c r="T3254" s="14">
        <f>INT((((I3254/60)/60)/24)+DATE(1970,1,1))</f>
        <v>42262</v>
      </c>
    </row>
    <row r="3255" spans="1:20" ht="60" x14ac:dyDescent="0.25">
      <c r="A3255">
        <v>561</v>
      </c>
      <c r="B3255" s="3" t="s">
        <v>562</v>
      </c>
      <c r="C3255" s="3" t="s">
        <v>4671</v>
      </c>
      <c r="D3255" s="6">
        <v>15000</v>
      </c>
      <c r="E3255" s="6">
        <v>55</v>
      </c>
      <c r="F3255" t="s">
        <v>8221</v>
      </c>
      <c r="G3255" t="s">
        <v>8224</v>
      </c>
      <c r="H3255" t="s">
        <v>8246</v>
      </c>
      <c r="I3255">
        <v>1445874513</v>
      </c>
      <c r="J3255">
        <v>1442850513</v>
      </c>
      <c r="K3255" t="b">
        <v>0</v>
      </c>
      <c r="L3255">
        <v>2</v>
      </c>
      <c r="M3255" t="b">
        <v>0</v>
      </c>
      <c r="N3255" t="s">
        <v>8272</v>
      </c>
      <c r="O3255" s="9">
        <f>+E3255/D3255*100</f>
        <v>0.36666666666666664</v>
      </c>
      <c r="P3255" s="11">
        <f>AVERAGE(E3255/L3255)</f>
        <v>27.5</v>
      </c>
      <c r="Q3255" t="str">
        <f>LEFT(N3255,SEARCH("/",N3255,1)-1)</f>
        <v>technology</v>
      </c>
      <c r="R3255" t="str">
        <f>RIGHT(N3255,LEN(N3255)-SEARCH("/",N3255,1))</f>
        <v>web</v>
      </c>
      <c r="S3255" s="14">
        <f>INT((((J3255/60)/60)/24)+DATE(1970,1,1))</f>
        <v>42268</v>
      </c>
      <c r="T3255" s="14">
        <f>INT((((I3255/60)/60)/24)+DATE(1970,1,1))</f>
        <v>42303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t="s">
        <v>8220</v>
      </c>
      <c r="G3256" t="s">
        <v>8224</v>
      </c>
      <c r="H3256" t="s">
        <v>8246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8272</v>
      </c>
      <c r="O3256" s="9">
        <f>+E3256/D3256*100</f>
        <v>0.36666666666666664</v>
      </c>
      <c r="P3256" s="11">
        <f>AVERAGE(E3256/L3256)</f>
        <v>18.333333333333332</v>
      </c>
      <c r="Q3256" t="str">
        <f>LEFT(N3256,SEARCH("/",N3256,1)-1)</f>
        <v>technology</v>
      </c>
      <c r="R3256" t="str">
        <f>RIGHT(N3256,LEN(N3256)-SEARCH("/",N3256,1))</f>
        <v>web</v>
      </c>
      <c r="S3256" s="14">
        <f>INT((((J3256/60)/60)/24)+DATE(1970,1,1))</f>
        <v>42248</v>
      </c>
      <c r="T3256" s="14">
        <f>INT((((I3256/60)/60)/24)+DATE(1970,1,1))</f>
        <v>42278</v>
      </c>
    </row>
    <row r="3257" spans="1:20" ht="45" x14ac:dyDescent="0.25">
      <c r="A3257">
        <v>2355</v>
      </c>
      <c r="B3257" s="3" t="s">
        <v>2356</v>
      </c>
      <c r="C3257" s="3" t="s">
        <v>6465</v>
      </c>
      <c r="D3257" s="6">
        <v>8000</v>
      </c>
      <c r="E3257" s="6">
        <v>55</v>
      </c>
      <c r="F3257" t="s">
        <v>8220</v>
      </c>
      <c r="G3257" t="s">
        <v>8226</v>
      </c>
      <c r="H3257" t="s">
        <v>8248</v>
      </c>
      <c r="I3257">
        <v>1430604136</v>
      </c>
      <c r="J3257">
        <v>1428012136</v>
      </c>
      <c r="K3257" t="b">
        <v>0</v>
      </c>
      <c r="L3257">
        <v>2</v>
      </c>
      <c r="M3257" t="b">
        <v>0</v>
      </c>
      <c r="N3257" t="s">
        <v>8272</v>
      </c>
      <c r="O3257" s="9">
        <f>+E3257/D3257*100</f>
        <v>0.6875</v>
      </c>
      <c r="P3257" s="11">
        <f>AVERAGE(E3257/L3257)</f>
        <v>27.5</v>
      </c>
      <c r="Q3257" t="str">
        <f>LEFT(N3257,SEARCH("/",N3257,1)-1)</f>
        <v>technology</v>
      </c>
      <c r="R3257" t="str">
        <f>RIGHT(N3257,LEN(N3257)-SEARCH("/",N3257,1))</f>
        <v>web</v>
      </c>
      <c r="S3257" s="14">
        <f>INT((((J3257/60)/60)/24)+DATE(1970,1,1))</f>
        <v>42096</v>
      </c>
      <c r="T3257" s="14">
        <f>INT((((I3257/60)/60)/24)+DATE(1970,1,1))</f>
        <v>42126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t="s">
        <v>8221</v>
      </c>
      <c r="G3258" t="s">
        <v>8224</v>
      </c>
      <c r="H3258" t="s">
        <v>8246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8271</v>
      </c>
      <c r="O3258" s="9">
        <f>+E3258/D3258*100</f>
        <v>0.43307086614173229</v>
      </c>
      <c r="P3258" s="11">
        <f>AVERAGE(E3258/L3258)</f>
        <v>18.333333333333332</v>
      </c>
      <c r="Q3258" t="str">
        <f>LEFT(N3258,SEARCH("/",N3258,1)-1)</f>
        <v>theater</v>
      </c>
      <c r="R3258" t="str">
        <f>RIGHT(N3258,LEN(N3258)-SEARCH("/",N3258,1))</f>
        <v>plays</v>
      </c>
      <c r="S3258" s="14">
        <f>INT((((J3258/60)/60)/24)+DATE(1970,1,1))</f>
        <v>41784</v>
      </c>
      <c r="T3258" s="14">
        <f>INT((((I3258/60)/60)/24)+DATE(1970,1,1))</f>
        <v>41814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8221</v>
      </c>
      <c r="G3259" t="s">
        <v>8224</v>
      </c>
      <c r="H3259" t="s">
        <v>8246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8305</v>
      </c>
      <c r="O3259" s="9">
        <f>+E3259/D3259*100</f>
        <v>5.5</v>
      </c>
      <c r="P3259" s="11">
        <f>AVERAGE(E3259/L3259)</f>
        <v>18.333333333333332</v>
      </c>
      <c r="Q3259" t="str">
        <f>LEFT(N3259,SEARCH("/",N3259,1)-1)</f>
        <v>theater</v>
      </c>
      <c r="R3259" t="str">
        <f>RIGHT(N3259,LEN(N3259)-SEARCH("/",N3259,1))</f>
        <v>musical</v>
      </c>
      <c r="S3259" s="14">
        <f>INT((((J3259/60)/60)/24)+DATE(1970,1,1))</f>
        <v>42104</v>
      </c>
      <c r="T3259" s="14">
        <f>INT((((I3259/60)/60)/24)+DATE(1970,1,1))</f>
        <v>42134</v>
      </c>
    </row>
    <row r="3260" spans="1:20" ht="60" x14ac:dyDescent="0.25">
      <c r="A3260">
        <v>1115</v>
      </c>
      <c r="B3260" s="3" t="s">
        <v>1116</v>
      </c>
      <c r="C3260" s="3" t="s">
        <v>5225</v>
      </c>
      <c r="D3260" s="6">
        <v>40000</v>
      </c>
      <c r="E3260" s="6">
        <v>53</v>
      </c>
      <c r="F3260" t="s">
        <v>8221</v>
      </c>
      <c r="G3260" t="s">
        <v>8224</v>
      </c>
      <c r="H3260" t="s">
        <v>8246</v>
      </c>
      <c r="I3260">
        <v>1459352495</v>
      </c>
      <c r="J3260">
        <v>1456764095</v>
      </c>
      <c r="K3260" t="b">
        <v>0</v>
      </c>
      <c r="L3260">
        <v>4</v>
      </c>
      <c r="M3260" t="b">
        <v>0</v>
      </c>
      <c r="N3260" t="s">
        <v>8282</v>
      </c>
      <c r="O3260" s="9">
        <f>+E3260/D3260*100</f>
        <v>0.13250000000000001</v>
      </c>
      <c r="P3260" s="11">
        <f>AVERAGE(E3260/L3260)</f>
        <v>13.25</v>
      </c>
      <c r="Q3260" t="str">
        <f>LEFT(N3260,SEARCH("/",N3260,1)-1)</f>
        <v>games</v>
      </c>
      <c r="R3260" t="str">
        <f>RIGHT(N3260,LEN(N3260)-SEARCH("/",N3260,1))</f>
        <v>video games</v>
      </c>
      <c r="S3260" s="14">
        <f>INT((((J3260/60)/60)/24)+DATE(1970,1,1))</f>
        <v>42429</v>
      </c>
      <c r="T3260" s="14">
        <f>INT((((I3260/60)/60)/24)+DATE(1970,1,1))</f>
        <v>42459</v>
      </c>
    </row>
    <row r="3261" spans="1:20" ht="45" x14ac:dyDescent="0.25">
      <c r="A3261">
        <v>2748</v>
      </c>
      <c r="B3261" s="3" t="s">
        <v>2748</v>
      </c>
      <c r="C3261" s="3" t="s">
        <v>6858</v>
      </c>
      <c r="D3261" s="6">
        <v>5000</v>
      </c>
      <c r="E3261" s="6">
        <v>53</v>
      </c>
      <c r="F3261" t="s">
        <v>8221</v>
      </c>
      <c r="G3261" t="s">
        <v>8224</v>
      </c>
      <c r="H3261" t="s">
        <v>8246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8304</v>
      </c>
      <c r="O3261" s="9">
        <f>+E3261/D3261*100</f>
        <v>1.06</v>
      </c>
      <c r="P3261" s="11">
        <f>AVERAGE(E3261/L3261)</f>
        <v>13.25</v>
      </c>
      <c r="Q3261" t="str">
        <f>LEFT(N3261,SEARCH("/",N3261,1)-1)</f>
        <v>publishing</v>
      </c>
      <c r="R3261" t="str">
        <f>RIGHT(N3261,LEN(N3261)-SEARCH("/",N3261,1))</f>
        <v>children's books</v>
      </c>
      <c r="S3261" s="14">
        <f>INT((((J3261/60)/60)/24)+DATE(1970,1,1))</f>
        <v>42585</v>
      </c>
      <c r="T3261" s="14">
        <f>INT((((I3261/60)/60)/24)+DATE(1970,1,1))</f>
        <v>42615</v>
      </c>
    </row>
    <row r="3262" spans="1:20" ht="45" x14ac:dyDescent="0.25">
      <c r="A3262">
        <v>2779</v>
      </c>
      <c r="B3262" s="3" t="s">
        <v>2779</v>
      </c>
      <c r="C3262" s="3" t="s">
        <v>6889</v>
      </c>
      <c r="D3262" s="6">
        <v>2500</v>
      </c>
      <c r="E3262" s="6">
        <v>53</v>
      </c>
      <c r="F3262" t="s">
        <v>8221</v>
      </c>
      <c r="G3262" t="s">
        <v>8224</v>
      </c>
      <c r="H3262" t="s">
        <v>8246</v>
      </c>
      <c r="I3262">
        <v>1448204621</v>
      </c>
      <c r="J3262">
        <v>1445609021</v>
      </c>
      <c r="K3262" t="b">
        <v>0</v>
      </c>
      <c r="L3262">
        <v>1</v>
      </c>
      <c r="M3262" t="b">
        <v>0</v>
      </c>
      <c r="N3262" t="s">
        <v>8304</v>
      </c>
      <c r="O3262" s="9">
        <f>+E3262/D3262*100</f>
        <v>2.12</v>
      </c>
      <c r="P3262" s="11">
        <f>AVERAGE(E3262/L3262)</f>
        <v>53</v>
      </c>
      <c r="Q3262" t="str">
        <f>LEFT(N3262,SEARCH("/",N3262,1)-1)</f>
        <v>publishing</v>
      </c>
      <c r="R3262" t="str">
        <f>RIGHT(N3262,LEN(N3262)-SEARCH("/",N3262,1))</f>
        <v>children's books</v>
      </c>
      <c r="S3262" s="14">
        <f>INT((((J3262/60)/60)/24)+DATE(1970,1,1))</f>
        <v>42300</v>
      </c>
      <c r="T3262" s="14">
        <f>INT((((I3262/60)/60)/24)+DATE(1970,1,1))</f>
        <v>42330</v>
      </c>
    </row>
    <row r="3263" spans="1:20" ht="45" x14ac:dyDescent="0.25">
      <c r="A3263">
        <v>682</v>
      </c>
      <c r="B3263" s="3" t="s">
        <v>683</v>
      </c>
      <c r="C3263" s="3" t="s">
        <v>4792</v>
      </c>
      <c r="D3263" s="6">
        <v>50000</v>
      </c>
      <c r="E3263" s="6">
        <v>53</v>
      </c>
      <c r="F3263" t="s">
        <v>8221</v>
      </c>
      <c r="G3263" t="s">
        <v>8224</v>
      </c>
      <c r="H3263" t="s">
        <v>8246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8273</v>
      </c>
      <c r="O3263" s="9">
        <f>+E3263/D3263*100</f>
        <v>0.106</v>
      </c>
      <c r="P3263" s="11">
        <f>AVERAGE(E3263/L3263)</f>
        <v>13.25</v>
      </c>
      <c r="Q3263" t="str">
        <f>LEFT(N3263,SEARCH("/",N3263,1)-1)</f>
        <v>technology</v>
      </c>
      <c r="R3263" t="str">
        <f>RIGHT(N3263,LEN(N3263)-SEARCH("/",N3263,1))</f>
        <v>wearables</v>
      </c>
      <c r="S3263" s="14">
        <f>INT((((J3263/60)/60)/24)+DATE(1970,1,1))</f>
        <v>42778</v>
      </c>
      <c r="T3263" s="14">
        <f>INT((((I3263/60)/60)/24)+DATE(1970,1,1))</f>
        <v>42808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9">
        <f>+E3264/D3264*100</f>
        <v>0.43333333333333329</v>
      </c>
      <c r="P3264" s="11">
        <f>AVERAGE(E3264/L3264)</f>
        <v>3.7142857142857144</v>
      </c>
      <c r="Q3264" t="str">
        <f>LEFT(N3264,SEARCH("/",N3264,1)-1)</f>
        <v>film &amp; video</v>
      </c>
      <c r="R3264" t="str">
        <f>RIGHT(N3264,LEN(N3264)-SEARCH("/",N3264,1))</f>
        <v>animation</v>
      </c>
      <c r="S3264" s="14">
        <f>INT((((J3264/60)/60)/24)+DATE(1970,1,1))</f>
        <v>42318</v>
      </c>
      <c r="T3264" s="14">
        <f>INT((((I3264/60)/60)/24)+DATE(1970,1,1))</f>
        <v>42363</v>
      </c>
    </row>
    <row r="3265" spans="1:20" ht="30" x14ac:dyDescent="0.25">
      <c r="A3265">
        <v>2402</v>
      </c>
      <c r="B3265" s="3" t="s">
        <v>2403</v>
      </c>
      <c r="C3265" s="3" t="s">
        <v>6512</v>
      </c>
      <c r="D3265" s="6">
        <v>12000</v>
      </c>
      <c r="E3265" s="6">
        <v>52</v>
      </c>
      <c r="F3265" t="s">
        <v>8221</v>
      </c>
      <c r="G3265" t="s">
        <v>8224</v>
      </c>
      <c r="H3265" t="s">
        <v>8246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8284</v>
      </c>
      <c r="O3265" s="9">
        <f>+E3265/D3265*100</f>
        <v>0.43333333333333329</v>
      </c>
      <c r="P3265" s="11">
        <f>AVERAGE(E3265/L3265)</f>
        <v>52</v>
      </c>
      <c r="Q3265" t="str">
        <f>LEFT(N3265,SEARCH("/",N3265,1)-1)</f>
        <v>food</v>
      </c>
      <c r="R3265" t="str">
        <f>RIGHT(N3265,LEN(N3265)-SEARCH("/",N3265,1))</f>
        <v>food trucks</v>
      </c>
      <c r="S3265" s="14">
        <f>INT((((J3265/60)/60)/24)+DATE(1970,1,1))</f>
        <v>42107</v>
      </c>
      <c r="T3265" s="14">
        <f>INT((((I3265/60)/60)/24)+DATE(1970,1,1))</f>
        <v>42137</v>
      </c>
    </row>
    <row r="3266" spans="1:20" ht="60" x14ac:dyDescent="0.25">
      <c r="A3266">
        <v>546</v>
      </c>
      <c r="B3266" s="3" t="s">
        <v>547</v>
      </c>
      <c r="C3266" s="3" t="s">
        <v>4656</v>
      </c>
      <c r="D3266" s="6">
        <v>60000</v>
      </c>
      <c r="E3266" s="6">
        <v>52</v>
      </c>
      <c r="F3266" t="s">
        <v>8221</v>
      </c>
      <c r="G3266" t="s">
        <v>8224</v>
      </c>
      <c r="H3266" t="s">
        <v>8246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8272</v>
      </c>
      <c r="O3266" s="9">
        <f>+E3266/D3266*100</f>
        <v>8.666666666666667E-2</v>
      </c>
      <c r="P3266" s="11">
        <f>AVERAGE(E3266/L3266)</f>
        <v>26</v>
      </c>
      <c r="Q3266" t="str">
        <f>LEFT(N3266,SEARCH("/",N3266,1)-1)</f>
        <v>technology</v>
      </c>
      <c r="R3266" t="str">
        <f>RIGHT(N3266,LEN(N3266)-SEARCH("/",N3266,1))</f>
        <v>web</v>
      </c>
      <c r="S3266" s="14">
        <f>INT((((J3266/60)/60)/24)+DATE(1970,1,1))</f>
        <v>42249</v>
      </c>
      <c r="T3266" s="14">
        <f>INT((((I3266/60)/60)/24)+DATE(1970,1,1))</f>
        <v>42294</v>
      </c>
    </row>
    <row r="3267" spans="1:20" ht="60" x14ac:dyDescent="0.25">
      <c r="A3267">
        <v>470</v>
      </c>
      <c r="B3267" s="3" t="s">
        <v>471</v>
      </c>
      <c r="C3267" s="3" t="s">
        <v>4580</v>
      </c>
      <c r="D3267" s="6">
        <v>5000</v>
      </c>
      <c r="E3267" s="6">
        <v>51</v>
      </c>
      <c r="F3267" t="s">
        <v>8221</v>
      </c>
      <c r="G3267" t="s">
        <v>8224</v>
      </c>
      <c r="H3267" t="s">
        <v>8246</v>
      </c>
      <c r="I3267">
        <v>1389844800</v>
      </c>
      <c r="J3267">
        <v>1385524889</v>
      </c>
      <c r="K3267" t="b">
        <v>0</v>
      </c>
      <c r="L3267">
        <v>2</v>
      </c>
      <c r="M3267" t="b">
        <v>0</v>
      </c>
      <c r="N3267" t="s">
        <v>8270</v>
      </c>
      <c r="O3267" s="9">
        <f>+E3267/D3267*100</f>
        <v>1.02</v>
      </c>
      <c r="P3267" s="11">
        <f>AVERAGE(E3267/L3267)</f>
        <v>25.5</v>
      </c>
      <c r="Q3267" t="str">
        <f>LEFT(N3267,SEARCH("/",N3267,1)-1)</f>
        <v>film &amp; video</v>
      </c>
      <c r="R3267" t="str">
        <f>RIGHT(N3267,LEN(N3267)-SEARCH("/",N3267,1))</f>
        <v>animation</v>
      </c>
      <c r="S3267" s="14">
        <f>INT((((J3267/60)/60)/24)+DATE(1970,1,1))</f>
        <v>41605</v>
      </c>
      <c r="T3267" s="14">
        <f>INT((((I3267/60)/60)/24)+DATE(1970,1,1))</f>
        <v>41655</v>
      </c>
    </row>
    <row r="3268" spans="1:20" ht="60" x14ac:dyDescent="0.25">
      <c r="A3268">
        <v>184</v>
      </c>
      <c r="B3268" s="3" t="s">
        <v>186</v>
      </c>
      <c r="C3268" s="3" t="s">
        <v>4294</v>
      </c>
      <c r="D3268" s="6">
        <v>1500</v>
      </c>
      <c r="E3268" s="6">
        <v>51</v>
      </c>
      <c r="F3268" t="s">
        <v>8221</v>
      </c>
      <c r="G3268" t="s">
        <v>8229</v>
      </c>
      <c r="H3268" t="s">
        <v>8251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8268</v>
      </c>
      <c r="O3268" s="9">
        <f>+E3268/D3268*100</f>
        <v>3.4000000000000004</v>
      </c>
      <c r="P3268" s="11">
        <f>AVERAGE(E3268/L3268)</f>
        <v>25.5</v>
      </c>
      <c r="Q3268" t="str">
        <f>LEFT(N3268,SEARCH("/",N3268,1)-1)</f>
        <v>film &amp; video</v>
      </c>
      <c r="R3268" t="str">
        <f>RIGHT(N3268,LEN(N3268)-SEARCH("/",N3268,1))</f>
        <v>drama</v>
      </c>
      <c r="S3268" s="14">
        <f>INT((((J3268/60)/60)/24)+DATE(1970,1,1))</f>
        <v>41825</v>
      </c>
      <c r="T3268" s="14">
        <f>INT((((I3268/60)/60)/24)+DATE(1970,1,1))</f>
        <v>41883</v>
      </c>
    </row>
    <row r="3269" spans="1:20" ht="45" x14ac:dyDescent="0.25">
      <c r="A3269">
        <v>2580</v>
      </c>
      <c r="B3269" s="3" t="s">
        <v>2580</v>
      </c>
      <c r="C3269" s="3" t="s">
        <v>6690</v>
      </c>
      <c r="D3269" s="6">
        <v>8500</v>
      </c>
      <c r="E3269" s="6">
        <v>51</v>
      </c>
      <c r="F3269" t="s">
        <v>8220</v>
      </c>
      <c r="G3269" t="s">
        <v>8224</v>
      </c>
      <c r="H3269" t="s">
        <v>8246</v>
      </c>
      <c r="I3269">
        <v>1431745200</v>
      </c>
      <c r="J3269">
        <v>1429170603</v>
      </c>
      <c r="K3269" t="b">
        <v>0</v>
      </c>
      <c r="L3269">
        <v>2</v>
      </c>
      <c r="M3269" t="b">
        <v>0</v>
      </c>
      <c r="N3269" t="s">
        <v>8284</v>
      </c>
      <c r="O3269" s="9">
        <f>+E3269/D3269*100</f>
        <v>0.6</v>
      </c>
      <c r="P3269" s="11">
        <f>AVERAGE(E3269/L3269)</f>
        <v>25.5</v>
      </c>
      <c r="Q3269" t="str">
        <f>LEFT(N3269,SEARCH("/",N3269,1)-1)</f>
        <v>food</v>
      </c>
      <c r="R3269" t="str">
        <f>RIGHT(N3269,LEN(N3269)-SEARCH("/",N3269,1))</f>
        <v>food trucks</v>
      </c>
      <c r="S3269" s="14">
        <f>INT((((J3269/60)/60)/24)+DATE(1970,1,1))</f>
        <v>42110</v>
      </c>
      <c r="T3269" s="14">
        <f>INT((((I3269/60)/60)/24)+DATE(1970,1,1))</f>
        <v>42140</v>
      </c>
    </row>
    <row r="3270" spans="1:20" ht="60" x14ac:dyDescent="0.25">
      <c r="A3270">
        <v>1072</v>
      </c>
      <c r="B3270" s="3" t="s">
        <v>1073</v>
      </c>
      <c r="C3270" s="3" t="s">
        <v>5182</v>
      </c>
      <c r="D3270" s="6">
        <v>75000</v>
      </c>
      <c r="E3270" s="6">
        <v>51</v>
      </c>
      <c r="F3270" t="s">
        <v>8221</v>
      </c>
      <c r="G3270" t="s">
        <v>8224</v>
      </c>
      <c r="H3270" t="s">
        <v>8246</v>
      </c>
      <c r="I3270">
        <v>1391630297</v>
      </c>
      <c r="J3270">
        <v>1389038297</v>
      </c>
      <c r="K3270" t="b">
        <v>0</v>
      </c>
      <c r="L3270">
        <v>4</v>
      </c>
      <c r="M3270" t="b">
        <v>0</v>
      </c>
      <c r="N3270" t="s">
        <v>8282</v>
      </c>
      <c r="O3270" s="9">
        <f>+E3270/D3270*100</f>
        <v>6.8000000000000005E-2</v>
      </c>
      <c r="P3270" s="11">
        <f>AVERAGE(E3270/L3270)</f>
        <v>12.75</v>
      </c>
      <c r="Q3270" t="str">
        <f>LEFT(N3270,SEARCH("/",N3270,1)-1)</f>
        <v>games</v>
      </c>
      <c r="R3270" t="str">
        <f>RIGHT(N3270,LEN(N3270)-SEARCH("/",N3270,1))</f>
        <v>video games</v>
      </c>
      <c r="S3270" s="14">
        <f>INT((((J3270/60)/60)/24)+DATE(1970,1,1))</f>
        <v>41645</v>
      </c>
      <c r="T3270" s="14">
        <f>INT((((I3270/60)/60)/24)+DATE(1970,1,1))</f>
        <v>41675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9">
        <f>+E3271/D3271*100</f>
        <v>0.51</v>
      </c>
      <c r="P3271" s="11">
        <f>AVERAGE(E3271/L3271)</f>
        <v>17</v>
      </c>
      <c r="Q3271" t="str">
        <f>LEFT(N3271,SEARCH("/",N3271,1)-1)</f>
        <v>games</v>
      </c>
      <c r="R3271" t="str">
        <f>RIGHT(N3271,LEN(N3271)-SEARCH("/",N3271,1))</f>
        <v>mobile games</v>
      </c>
      <c r="S3271" s="14">
        <f>INT((((J3271/60)/60)/24)+DATE(1970,1,1))</f>
        <v>42528</v>
      </c>
      <c r="T3271" s="14">
        <f>INT((((I3271/60)/60)/24)+DATE(1970,1,1))</f>
        <v>42588</v>
      </c>
    </row>
    <row r="3272" spans="1:20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6">
        <v>51</v>
      </c>
      <c r="F3272" t="s">
        <v>8221</v>
      </c>
      <c r="G3272" t="s">
        <v>8224</v>
      </c>
      <c r="H3272" t="s">
        <v>8246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8293</v>
      </c>
      <c r="O3272" s="9">
        <f>+E3272/D3272*100</f>
        <v>1.02</v>
      </c>
      <c r="P3272" s="11">
        <f>AVERAGE(E3272/L3272)</f>
        <v>25.5</v>
      </c>
      <c r="Q3272" t="str">
        <f>LEFT(N3272,SEARCH("/",N3272,1)-1)</f>
        <v>music</v>
      </c>
      <c r="R3272" t="str">
        <f>RIGHT(N3272,LEN(N3272)-SEARCH("/",N3272,1))</f>
        <v>faith</v>
      </c>
      <c r="S3272" s="14">
        <f>INT((((J3272/60)/60)/24)+DATE(1970,1,1))</f>
        <v>42187</v>
      </c>
      <c r="T3272" s="14">
        <f>INT((((I3272/60)/60)/24)+DATE(1970,1,1))</f>
        <v>42247</v>
      </c>
    </row>
    <row r="3273" spans="1:20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6">
        <v>51</v>
      </c>
      <c r="F3273" t="s">
        <v>8221</v>
      </c>
      <c r="G3273" t="s">
        <v>8225</v>
      </c>
      <c r="H3273" t="s">
        <v>8247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8296</v>
      </c>
      <c r="O3273" s="9">
        <f>+E3273/D3273*100</f>
        <v>3.1875</v>
      </c>
      <c r="P3273" s="11">
        <f>AVERAGE(E3273/L3273)</f>
        <v>12.75</v>
      </c>
      <c r="Q3273" t="str">
        <f>LEFT(N3273,SEARCH("/",N3273,1)-1)</f>
        <v>photography</v>
      </c>
      <c r="R3273" t="str">
        <f>RIGHT(N3273,LEN(N3273)-SEARCH("/",N3273,1))</f>
        <v>people</v>
      </c>
      <c r="S3273" s="14">
        <f>INT((((J3273/60)/60)/24)+DATE(1970,1,1))</f>
        <v>42555</v>
      </c>
      <c r="T3273" s="14">
        <f>INT((((I3273/60)/60)/24)+DATE(1970,1,1))</f>
        <v>42584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t="s">
        <v>8220</v>
      </c>
      <c r="G3274" t="s">
        <v>8224</v>
      </c>
      <c r="H3274" t="s">
        <v>8246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8301</v>
      </c>
      <c r="O3274" s="9">
        <f>+E3274/D3274*100</f>
        <v>5.1000000000000004E-2</v>
      </c>
      <c r="P3274" s="11">
        <f>AVERAGE(E3274/L3274)</f>
        <v>8.5</v>
      </c>
      <c r="Q3274" t="str">
        <f>LEFT(N3274,SEARCH("/",N3274,1)-1)</f>
        <v>technology</v>
      </c>
      <c r="R3274" t="str">
        <f>RIGHT(N3274,LEN(N3274)-SEARCH("/",N3274,1))</f>
        <v>space exploration</v>
      </c>
      <c r="S3274" s="14">
        <f>INT((((J3274/60)/60)/24)+DATE(1970,1,1))</f>
        <v>42055</v>
      </c>
      <c r="T3274" s="14">
        <f>INT((((I3274/60)/60)/24)+DATE(1970,1,1))</f>
        <v>42115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8221</v>
      </c>
      <c r="G3275" t="s">
        <v>8224</v>
      </c>
      <c r="H3275" t="s">
        <v>8246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8271</v>
      </c>
      <c r="O3275" s="9">
        <f>+E3275/D3275*100</f>
        <v>8.5</v>
      </c>
      <c r="P3275" s="11">
        <f>AVERAGE(E3275/L3275)</f>
        <v>8.5</v>
      </c>
      <c r="Q3275" t="str">
        <f>LEFT(N3275,SEARCH("/",N3275,1)-1)</f>
        <v>theater</v>
      </c>
      <c r="R3275" t="str">
        <f>RIGHT(N3275,LEN(N3275)-SEARCH("/",N3275,1))</f>
        <v>plays</v>
      </c>
      <c r="S3275" s="14">
        <f>INT((((J3275/60)/60)/24)+DATE(1970,1,1))</f>
        <v>41826</v>
      </c>
      <c r="T3275" s="14">
        <f>INT((((I3275/60)/60)/24)+DATE(1970,1,1))</f>
        <v>41856</v>
      </c>
    </row>
    <row r="3276" spans="1:20" ht="60" x14ac:dyDescent="0.25">
      <c r="A3276">
        <v>486</v>
      </c>
      <c r="B3276" s="3" t="s">
        <v>487</v>
      </c>
      <c r="C3276" s="3" t="s">
        <v>4596</v>
      </c>
      <c r="D3276" s="6">
        <v>550000</v>
      </c>
      <c r="E3276" s="6">
        <v>50</v>
      </c>
      <c r="F3276" t="s">
        <v>8221</v>
      </c>
      <c r="G3276" t="s">
        <v>8226</v>
      </c>
      <c r="H3276" t="s">
        <v>8248</v>
      </c>
      <c r="I3276">
        <v>1401662239</v>
      </c>
      <c r="J3276">
        <v>1399070239</v>
      </c>
      <c r="K3276" t="b">
        <v>0</v>
      </c>
      <c r="L3276">
        <v>1</v>
      </c>
      <c r="M3276" t="b">
        <v>0</v>
      </c>
      <c r="N3276" t="s">
        <v>8270</v>
      </c>
      <c r="O3276" s="9">
        <f>+E3276/D3276*100</f>
        <v>9.0909090909090905E-3</v>
      </c>
      <c r="P3276" s="11">
        <f>AVERAGE(E3276/L3276)</f>
        <v>50</v>
      </c>
      <c r="Q3276" t="str">
        <f>LEFT(N3276,SEARCH("/",N3276,1)-1)</f>
        <v>film &amp; video</v>
      </c>
      <c r="R3276" t="str">
        <f>RIGHT(N3276,LEN(N3276)-SEARCH("/",N3276,1))</f>
        <v>animation</v>
      </c>
      <c r="S3276" s="14">
        <f>INT((((J3276/60)/60)/24)+DATE(1970,1,1))</f>
        <v>41761</v>
      </c>
      <c r="T3276" s="14">
        <f>INT((((I3276/60)/60)/24)+DATE(1970,1,1))</f>
        <v>41791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8221</v>
      </c>
      <c r="G3277" t="s">
        <v>8224</v>
      </c>
      <c r="H3277" t="s">
        <v>8246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8268</v>
      </c>
      <c r="O3277" s="9">
        <f>+E3277/D3277*100</f>
        <v>0.33333333333333337</v>
      </c>
      <c r="P3277" s="11">
        <f>AVERAGE(E3277/L3277)</f>
        <v>50</v>
      </c>
      <c r="Q3277" t="str">
        <f>LEFT(N3277,SEARCH("/",N3277,1)-1)</f>
        <v>film &amp; video</v>
      </c>
      <c r="R3277" t="str">
        <f>RIGHT(N3277,LEN(N3277)-SEARCH("/",N3277,1))</f>
        <v>drama</v>
      </c>
      <c r="S3277" s="14">
        <f>INT((((J3277/60)/60)/24)+DATE(1970,1,1))</f>
        <v>42377</v>
      </c>
      <c r="T3277" s="14">
        <f>INT((((I3277/60)/60)/24)+DATE(1970,1,1))</f>
        <v>42437</v>
      </c>
    </row>
    <row r="3278" spans="1:20" x14ac:dyDescent="0.25">
      <c r="A3278">
        <v>190</v>
      </c>
      <c r="B3278" s="3" t="s">
        <v>192</v>
      </c>
      <c r="C3278" s="3" t="s">
        <v>4300</v>
      </c>
      <c r="D3278" s="6">
        <v>12000</v>
      </c>
      <c r="E3278" s="6">
        <v>50</v>
      </c>
      <c r="F3278" t="s">
        <v>8221</v>
      </c>
      <c r="G3278" t="s">
        <v>8224</v>
      </c>
      <c r="H3278" t="s">
        <v>8246</v>
      </c>
      <c r="I3278">
        <v>1466091446</v>
      </c>
      <c r="J3278">
        <v>1465227446</v>
      </c>
      <c r="K3278" t="b">
        <v>0</v>
      </c>
      <c r="L3278">
        <v>1</v>
      </c>
      <c r="M3278" t="b">
        <v>0</v>
      </c>
      <c r="N3278" t="s">
        <v>8268</v>
      </c>
      <c r="O3278" s="9">
        <f>+E3278/D3278*100</f>
        <v>0.41666666666666669</v>
      </c>
      <c r="P3278" s="11">
        <f>AVERAGE(E3278/L3278)</f>
        <v>50</v>
      </c>
      <c r="Q3278" t="str">
        <f>LEFT(N3278,SEARCH("/",N3278,1)-1)</f>
        <v>film &amp; video</v>
      </c>
      <c r="R3278" t="str">
        <f>RIGHT(N3278,LEN(N3278)-SEARCH("/",N3278,1))</f>
        <v>drama</v>
      </c>
      <c r="S3278" s="14">
        <f>INT((((J3278/60)/60)/24)+DATE(1970,1,1))</f>
        <v>42527</v>
      </c>
      <c r="T3278" s="14">
        <f>INT((((I3278/60)/60)/24)+DATE(1970,1,1))</f>
        <v>42537</v>
      </c>
    </row>
    <row r="3279" spans="1:20" ht="45" x14ac:dyDescent="0.25">
      <c r="A3279">
        <v>514</v>
      </c>
      <c r="B3279" s="3" t="s">
        <v>515</v>
      </c>
      <c r="C3279" s="3" t="s">
        <v>4624</v>
      </c>
      <c r="D3279" s="6">
        <v>1500</v>
      </c>
      <c r="E3279" s="6">
        <v>50</v>
      </c>
      <c r="F3279" t="s">
        <v>8221</v>
      </c>
      <c r="G3279" t="s">
        <v>8229</v>
      </c>
      <c r="H3279" t="s">
        <v>8251</v>
      </c>
      <c r="I3279">
        <v>1407595447</v>
      </c>
      <c r="J3279">
        <v>1405003447</v>
      </c>
      <c r="K3279" t="b">
        <v>0</v>
      </c>
      <c r="L3279">
        <v>3</v>
      </c>
      <c r="M3279" t="b">
        <v>0</v>
      </c>
      <c r="N3279" t="s">
        <v>8270</v>
      </c>
      <c r="O3279" s="9">
        <f>+E3279/D3279*100</f>
        <v>3.3333333333333335</v>
      </c>
      <c r="P3279" s="11">
        <f>AVERAGE(E3279/L3279)</f>
        <v>16.666666666666668</v>
      </c>
      <c r="Q3279" t="str">
        <f>LEFT(N3279,SEARCH("/",N3279,1)-1)</f>
        <v>film &amp; video</v>
      </c>
      <c r="R3279" t="str">
        <f>RIGHT(N3279,LEN(N3279)-SEARCH("/",N3279,1))</f>
        <v>animation</v>
      </c>
      <c r="S3279" s="14">
        <f>INT((((J3279/60)/60)/24)+DATE(1970,1,1))</f>
        <v>41830</v>
      </c>
      <c r="T3279" s="14">
        <f>INT((((I3279/60)/60)/24)+DATE(1970,1,1))</f>
        <v>41860</v>
      </c>
    </row>
    <row r="3280" spans="1:20" ht="45" x14ac:dyDescent="0.25">
      <c r="A3280">
        <v>444</v>
      </c>
      <c r="B3280" s="3" t="s">
        <v>445</v>
      </c>
      <c r="C3280" s="3" t="s">
        <v>4554</v>
      </c>
      <c r="D3280" s="6">
        <v>1000</v>
      </c>
      <c r="E3280" s="6">
        <v>50</v>
      </c>
      <c r="F3280" t="s">
        <v>8221</v>
      </c>
      <c r="G3280" t="s">
        <v>8224</v>
      </c>
      <c r="H3280" t="s">
        <v>8246</v>
      </c>
      <c r="I3280">
        <v>1329342361</v>
      </c>
      <c r="J3280">
        <v>1324158361</v>
      </c>
      <c r="K3280" t="b">
        <v>0</v>
      </c>
      <c r="L3280">
        <v>1</v>
      </c>
      <c r="M3280" t="b">
        <v>0</v>
      </c>
      <c r="N3280" t="s">
        <v>8270</v>
      </c>
      <c r="O3280" s="9">
        <f>+E3280/D3280*100</f>
        <v>5</v>
      </c>
      <c r="P3280" s="11">
        <f>AVERAGE(E3280/L3280)</f>
        <v>50</v>
      </c>
      <c r="Q3280" t="str">
        <f>LEFT(N3280,SEARCH("/",N3280,1)-1)</f>
        <v>film &amp; video</v>
      </c>
      <c r="R3280" t="str">
        <f>RIGHT(N3280,LEN(N3280)-SEARCH("/",N3280,1))</f>
        <v>animation</v>
      </c>
      <c r="S3280" s="14">
        <f>INT((((J3280/60)/60)/24)+DATE(1970,1,1))</f>
        <v>40894</v>
      </c>
      <c r="T3280" s="14">
        <f>INT((((I3280/60)/60)/24)+DATE(1970,1,1))</f>
        <v>40954</v>
      </c>
    </row>
    <row r="3281" spans="1:20" ht="45" x14ac:dyDescent="0.25">
      <c r="A3281">
        <v>2585</v>
      </c>
      <c r="B3281" s="3" t="s">
        <v>2585</v>
      </c>
      <c r="C3281" s="3" t="s">
        <v>6695</v>
      </c>
      <c r="D3281" s="6">
        <v>30000</v>
      </c>
      <c r="E3281" s="6">
        <v>50</v>
      </c>
      <c r="F3281" t="s">
        <v>8221</v>
      </c>
      <c r="G3281" t="s">
        <v>8224</v>
      </c>
      <c r="H3281" t="s">
        <v>8246</v>
      </c>
      <c r="I3281">
        <v>1404601632</v>
      </c>
      <c r="J3281">
        <v>1402009632</v>
      </c>
      <c r="K3281" t="b">
        <v>0</v>
      </c>
      <c r="L3281">
        <v>1</v>
      </c>
      <c r="M3281" t="b">
        <v>0</v>
      </c>
      <c r="N3281" t="s">
        <v>8284</v>
      </c>
      <c r="O3281" s="9">
        <f>+E3281/D3281*100</f>
        <v>0.16666666666666669</v>
      </c>
      <c r="P3281" s="11">
        <f>AVERAGE(E3281/L3281)</f>
        <v>50</v>
      </c>
      <c r="Q3281" t="str">
        <f>LEFT(N3281,SEARCH("/",N3281,1)-1)</f>
        <v>food</v>
      </c>
      <c r="R3281" t="str">
        <f>RIGHT(N3281,LEN(N3281)-SEARCH("/",N3281,1))</f>
        <v>food trucks</v>
      </c>
      <c r="S3281" s="14">
        <f>INT((((J3281/60)/60)/24)+DATE(1970,1,1))</f>
        <v>41795</v>
      </c>
      <c r="T3281" s="14">
        <f>INT((((I3281/60)/60)/24)+DATE(1970,1,1))</f>
        <v>41825</v>
      </c>
    </row>
    <row r="3282" spans="1:20" ht="60" x14ac:dyDescent="0.25">
      <c r="A3282">
        <v>2592</v>
      </c>
      <c r="B3282" s="3" t="s">
        <v>2592</v>
      </c>
      <c r="C3282" s="3" t="s">
        <v>6702</v>
      </c>
      <c r="D3282" s="6">
        <v>30000</v>
      </c>
      <c r="E3282" s="6">
        <v>50</v>
      </c>
      <c r="F3282" t="s">
        <v>8221</v>
      </c>
      <c r="G3282" t="s">
        <v>8224</v>
      </c>
      <c r="H3282" t="s">
        <v>8246</v>
      </c>
      <c r="I3282">
        <v>1412536421</v>
      </c>
      <c r="J3282">
        <v>1409944421</v>
      </c>
      <c r="K3282" t="b">
        <v>0</v>
      </c>
      <c r="L3282">
        <v>1</v>
      </c>
      <c r="M3282" t="b">
        <v>0</v>
      </c>
      <c r="N3282" t="s">
        <v>8284</v>
      </c>
      <c r="O3282" s="9">
        <f>+E3282/D3282*100</f>
        <v>0.16666666666666669</v>
      </c>
      <c r="P3282" s="11">
        <f>AVERAGE(E3282/L3282)</f>
        <v>50</v>
      </c>
      <c r="Q3282" t="str">
        <f>LEFT(N3282,SEARCH("/",N3282,1)-1)</f>
        <v>food</v>
      </c>
      <c r="R3282" t="str">
        <f>RIGHT(N3282,LEN(N3282)-SEARCH("/",N3282,1))</f>
        <v>food trucks</v>
      </c>
      <c r="S3282" s="14">
        <f>INT((((J3282/60)/60)/24)+DATE(1970,1,1))</f>
        <v>41887</v>
      </c>
      <c r="T3282" s="14">
        <f>INT((((I3282/60)/60)/24)+DATE(1970,1,1))</f>
        <v>41917</v>
      </c>
    </row>
    <row r="3283" spans="1:20" ht="60" x14ac:dyDescent="0.25">
      <c r="A3283">
        <v>2438</v>
      </c>
      <c r="B3283" s="3" t="s">
        <v>2439</v>
      </c>
      <c r="C3283" s="3" t="s">
        <v>6548</v>
      </c>
      <c r="D3283" s="6">
        <v>15000</v>
      </c>
      <c r="E3283" s="6">
        <v>50</v>
      </c>
      <c r="F3283" t="s">
        <v>8221</v>
      </c>
      <c r="G3283" t="s">
        <v>8224</v>
      </c>
      <c r="H3283" t="s">
        <v>8246</v>
      </c>
      <c r="I3283">
        <v>1449529062</v>
      </c>
      <c r="J3283">
        <v>1444341462</v>
      </c>
      <c r="K3283" t="b">
        <v>0</v>
      </c>
      <c r="L3283">
        <v>1</v>
      </c>
      <c r="M3283" t="b">
        <v>0</v>
      </c>
      <c r="N3283" t="s">
        <v>8284</v>
      </c>
      <c r="O3283" s="9">
        <f>+E3283/D3283*100</f>
        <v>0.33333333333333337</v>
      </c>
      <c r="P3283" s="11">
        <f>AVERAGE(E3283/L3283)</f>
        <v>50</v>
      </c>
      <c r="Q3283" t="str">
        <f>LEFT(N3283,SEARCH("/",N3283,1)-1)</f>
        <v>food</v>
      </c>
      <c r="R3283" t="str">
        <f>RIGHT(N3283,LEN(N3283)-SEARCH("/",N3283,1))</f>
        <v>food trucks</v>
      </c>
      <c r="S3283" s="14">
        <f>INT((((J3283/60)/60)/24)+DATE(1970,1,1))</f>
        <v>42285</v>
      </c>
      <c r="T3283" s="14">
        <f>INT((((I3283/60)/60)/24)+DATE(1970,1,1))</f>
        <v>42345</v>
      </c>
    </row>
    <row r="3284" spans="1:20" ht="60" x14ac:dyDescent="0.25">
      <c r="A3284">
        <v>2568</v>
      </c>
      <c r="B3284" s="3" t="s">
        <v>2568</v>
      </c>
      <c r="C3284" s="3" t="s">
        <v>6678</v>
      </c>
      <c r="D3284" s="6">
        <v>10000</v>
      </c>
      <c r="E3284" s="6">
        <v>50</v>
      </c>
      <c r="F3284" t="s">
        <v>8220</v>
      </c>
      <c r="G3284" t="s">
        <v>8225</v>
      </c>
      <c r="H3284" t="s">
        <v>8247</v>
      </c>
      <c r="I3284">
        <v>1472745594</v>
      </c>
      <c r="J3284">
        <v>1470153594</v>
      </c>
      <c r="K3284" t="b">
        <v>0</v>
      </c>
      <c r="L3284">
        <v>1</v>
      </c>
      <c r="M3284" t="b">
        <v>0</v>
      </c>
      <c r="N3284" t="s">
        <v>8284</v>
      </c>
      <c r="O3284" s="9">
        <f>+E3284/D3284*100</f>
        <v>0.5</v>
      </c>
      <c r="P3284" s="11">
        <f>AVERAGE(E3284/L3284)</f>
        <v>50</v>
      </c>
      <c r="Q3284" t="str">
        <f>LEFT(N3284,SEARCH("/",N3284,1)-1)</f>
        <v>food</v>
      </c>
      <c r="R3284" t="str">
        <f>RIGHT(N3284,LEN(N3284)-SEARCH("/",N3284,1))</f>
        <v>food trucks</v>
      </c>
      <c r="S3284" s="14">
        <f>INT((((J3284/60)/60)/24)+DATE(1970,1,1))</f>
        <v>42584</v>
      </c>
      <c r="T3284" s="14">
        <f>INT((((I3284/60)/60)/24)+DATE(1970,1,1))</f>
        <v>42614</v>
      </c>
    </row>
    <row r="3285" spans="1:20" ht="30" x14ac:dyDescent="0.25">
      <c r="A3285">
        <v>1153</v>
      </c>
      <c r="B3285" s="3" t="s">
        <v>1154</v>
      </c>
      <c r="C3285" s="3" t="s">
        <v>5263</v>
      </c>
      <c r="D3285" s="6">
        <v>8000</v>
      </c>
      <c r="E3285" s="6">
        <v>50</v>
      </c>
      <c r="F3285" t="s">
        <v>8221</v>
      </c>
      <c r="G3285" t="s">
        <v>8224</v>
      </c>
      <c r="H3285" t="s">
        <v>8246</v>
      </c>
      <c r="I3285">
        <v>1434647305</v>
      </c>
      <c r="J3285">
        <v>1432055305</v>
      </c>
      <c r="K3285" t="b">
        <v>0</v>
      </c>
      <c r="L3285">
        <v>1</v>
      </c>
      <c r="M3285" t="b">
        <v>0</v>
      </c>
      <c r="N3285" t="s">
        <v>8284</v>
      </c>
      <c r="O3285" s="9">
        <f>+E3285/D3285*100</f>
        <v>0.625</v>
      </c>
      <c r="P3285" s="11">
        <f>AVERAGE(E3285/L3285)</f>
        <v>50</v>
      </c>
      <c r="Q3285" t="str">
        <f>LEFT(N3285,SEARCH("/",N3285,1)-1)</f>
        <v>food</v>
      </c>
      <c r="R3285" t="str">
        <f>RIGHT(N3285,LEN(N3285)-SEARCH("/",N3285,1))</f>
        <v>food trucks</v>
      </c>
      <c r="S3285" s="14">
        <f>INT((((J3285/60)/60)/24)+DATE(1970,1,1))</f>
        <v>42143</v>
      </c>
      <c r="T3285" s="14">
        <f>INT((((I3285/60)/60)/24)+DATE(1970,1,1))</f>
        <v>42173</v>
      </c>
    </row>
    <row r="3286" spans="1:20" ht="60" x14ac:dyDescent="0.25">
      <c r="A3286">
        <v>2152</v>
      </c>
      <c r="B3286" s="3" t="s">
        <v>2153</v>
      </c>
      <c r="C3286" s="3" t="s">
        <v>6262</v>
      </c>
      <c r="D3286" s="6">
        <v>30000</v>
      </c>
      <c r="E3286" s="6">
        <v>50</v>
      </c>
      <c r="F3286" t="s">
        <v>8221</v>
      </c>
      <c r="G3286" t="s">
        <v>8224</v>
      </c>
      <c r="H3286" t="s">
        <v>8246</v>
      </c>
      <c r="I3286">
        <v>1394909909</v>
      </c>
      <c r="J3286">
        <v>1392321509</v>
      </c>
      <c r="K3286" t="b">
        <v>0</v>
      </c>
      <c r="L3286">
        <v>4</v>
      </c>
      <c r="M3286" t="b">
        <v>0</v>
      </c>
      <c r="N3286" t="s">
        <v>8282</v>
      </c>
      <c r="O3286" s="9">
        <f>+E3286/D3286*100</f>
        <v>0.16666666666666669</v>
      </c>
      <c r="P3286" s="11">
        <f>AVERAGE(E3286/L3286)</f>
        <v>12.5</v>
      </c>
      <c r="Q3286" t="str">
        <f>LEFT(N3286,SEARCH("/",N3286,1)-1)</f>
        <v>games</v>
      </c>
      <c r="R3286" t="str">
        <f>RIGHT(N3286,LEN(N3286)-SEARCH("/",N3286,1))</f>
        <v>video games</v>
      </c>
      <c r="S3286" s="14">
        <f>INT((((J3286/60)/60)/24)+DATE(1970,1,1))</f>
        <v>41683</v>
      </c>
      <c r="T3286" s="14">
        <f>INT((((I3286/60)/60)/24)+DATE(1970,1,1))</f>
        <v>41713</v>
      </c>
    </row>
    <row r="3287" spans="1:20" ht="60" x14ac:dyDescent="0.25">
      <c r="A3287">
        <v>1135</v>
      </c>
      <c r="B3287" s="3" t="s">
        <v>1136</v>
      </c>
      <c r="C3287" s="3" t="s">
        <v>5245</v>
      </c>
      <c r="D3287" s="6">
        <v>1000</v>
      </c>
      <c r="E3287" s="6">
        <v>50</v>
      </c>
      <c r="F3287" t="s">
        <v>8221</v>
      </c>
      <c r="G3287" t="s">
        <v>8236</v>
      </c>
      <c r="H3287" t="s">
        <v>8249</v>
      </c>
      <c r="I3287">
        <v>1470527094</v>
      </c>
      <c r="J3287">
        <v>1467935094</v>
      </c>
      <c r="K3287" t="b">
        <v>0</v>
      </c>
      <c r="L3287">
        <v>1</v>
      </c>
      <c r="M3287" t="b">
        <v>0</v>
      </c>
      <c r="N3287" t="s">
        <v>8283</v>
      </c>
      <c r="O3287" s="9">
        <f>+E3287/D3287*100</f>
        <v>5</v>
      </c>
      <c r="P3287" s="11">
        <f>AVERAGE(E3287/L3287)</f>
        <v>50</v>
      </c>
      <c r="Q3287" t="str">
        <f>LEFT(N3287,SEARCH("/",N3287,1)-1)</f>
        <v>games</v>
      </c>
      <c r="R3287" t="str">
        <f>RIGHT(N3287,LEN(N3287)-SEARCH("/",N3287,1))</f>
        <v>mobile games</v>
      </c>
      <c r="S3287" s="14">
        <f>INT((((J3287/60)/60)/24)+DATE(1970,1,1))</f>
        <v>42558</v>
      </c>
      <c r="T3287" s="14">
        <f>INT((((I3287/60)/60)/24)+DATE(1970,1,1))</f>
        <v>42588</v>
      </c>
    </row>
    <row r="3288" spans="1:20" ht="60" x14ac:dyDescent="0.25">
      <c r="A3288">
        <v>2123</v>
      </c>
      <c r="B3288" s="3" t="s">
        <v>2124</v>
      </c>
      <c r="C3288" s="3" t="s">
        <v>6233</v>
      </c>
      <c r="D3288" s="6">
        <v>500</v>
      </c>
      <c r="E3288" s="6">
        <v>50</v>
      </c>
      <c r="F3288" t="s">
        <v>8221</v>
      </c>
      <c r="G3288" t="s">
        <v>8224</v>
      </c>
      <c r="H3288" t="s">
        <v>8246</v>
      </c>
      <c r="I3288">
        <v>1268636340</v>
      </c>
      <c r="J3288">
        <v>1263982307</v>
      </c>
      <c r="K3288" t="b">
        <v>0</v>
      </c>
      <c r="L3288">
        <v>5</v>
      </c>
      <c r="M3288" t="b">
        <v>0</v>
      </c>
      <c r="N3288" t="s">
        <v>8282</v>
      </c>
      <c r="O3288" s="9">
        <f>+E3288/D3288*100</f>
        <v>10</v>
      </c>
      <c r="P3288" s="11">
        <f>AVERAGE(E3288/L3288)</f>
        <v>10</v>
      </c>
      <c r="Q3288" t="str">
        <f>LEFT(N3288,SEARCH("/",N3288,1)-1)</f>
        <v>games</v>
      </c>
      <c r="R3288" t="str">
        <f>RIGHT(N3288,LEN(N3288)-SEARCH("/",N3288,1))</f>
        <v>video games</v>
      </c>
      <c r="S3288" s="14">
        <f>INT((((J3288/60)/60)/24)+DATE(1970,1,1))</f>
        <v>40198</v>
      </c>
      <c r="T3288" s="14">
        <f>INT((((I3288/60)/60)/24)+DATE(1970,1,1))</f>
        <v>40252</v>
      </c>
    </row>
    <row r="3289" spans="1:20" ht="60" x14ac:dyDescent="0.25">
      <c r="A3289">
        <v>1060</v>
      </c>
      <c r="B3289" s="3" t="s">
        <v>1061</v>
      </c>
      <c r="C3289" s="3" t="s">
        <v>5170</v>
      </c>
      <c r="D3289" s="6">
        <v>5000</v>
      </c>
      <c r="E3289" s="6">
        <v>50</v>
      </c>
      <c r="F3289" t="s">
        <v>8220</v>
      </c>
      <c r="G3289" t="s">
        <v>8224</v>
      </c>
      <c r="H3289" t="s">
        <v>8246</v>
      </c>
      <c r="I3289">
        <v>1429134893</v>
      </c>
      <c r="J3289">
        <v>1426542893</v>
      </c>
      <c r="K3289" t="b">
        <v>0</v>
      </c>
      <c r="L3289">
        <v>1</v>
      </c>
      <c r="M3289" t="b">
        <v>0</v>
      </c>
      <c r="N3289" t="s">
        <v>8281</v>
      </c>
      <c r="O3289" s="9">
        <f>+E3289/D3289*100</f>
        <v>1</v>
      </c>
      <c r="P3289" s="11">
        <f>AVERAGE(E3289/L3289)</f>
        <v>50</v>
      </c>
      <c r="Q3289" t="str">
        <f>LEFT(N3289,SEARCH("/",N3289,1)-1)</f>
        <v>journalism</v>
      </c>
      <c r="R3289" t="str">
        <f>RIGHT(N3289,LEN(N3289)-SEARCH("/",N3289,1))</f>
        <v>audio</v>
      </c>
      <c r="S3289" s="14">
        <f>INT((((J3289/60)/60)/24)+DATE(1970,1,1))</f>
        <v>42079</v>
      </c>
      <c r="T3289" s="14">
        <f>INT((((I3289/60)/60)/24)+DATE(1970,1,1))</f>
        <v>42109</v>
      </c>
    </row>
    <row r="3290" spans="1:20" ht="60" x14ac:dyDescent="0.25">
      <c r="A3290">
        <v>868</v>
      </c>
      <c r="B3290" s="3" t="s">
        <v>869</v>
      </c>
      <c r="C3290" s="3" t="s">
        <v>4978</v>
      </c>
      <c r="D3290" s="6">
        <v>45000</v>
      </c>
      <c r="E3290" s="6">
        <v>50</v>
      </c>
      <c r="F3290" t="s">
        <v>8221</v>
      </c>
      <c r="G3290" t="s">
        <v>8224</v>
      </c>
      <c r="H3290" t="s">
        <v>8246</v>
      </c>
      <c r="I3290">
        <v>1389055198</v>
      </c>
      <c r="J3290">
        <v>1386463198</v>
      </c>
      <c r="K3290" t="b">
        <v>0</v>
      </c>
      <c r="L3290">
        <v>1</v>
      </c>
      <c r="M3290" t="b">
        <v>0</v>
      </c>
      <c r="N3290" t="s">
        <v>8278</v>
      </c>
      <c r="O3290" s="9">
        <f>+E3290/D3290*100</f>
        <v>0.1111111111111111</v>
      </c>
      <c r="P3290" s="11">
        <f>AVERAGE(E3290/L3290)</f>
        <v>50</v>
      </c>
      <c r="Q3290" t="str">
        <f>LEFT(N3290,SEARCH("/",N3290,1)-1)</f>
        <v>music</v>
      </c>
      <c r="R3290" t="str">
        <f>RIGHT(N3290,LEN(N3290)-SEARCH("/",N3290,1))</f>
        <v>jazz</v>
      </c>
      <c r="S3290" s="14">
        <f>INT((((J3290/60)/60)/24)+DATE(1970,1,1))</f>
        <v>41616</v>
      </c>
      <c r="T3290" s="14">
        <f>INT((((I3290/60)/60)/24)+DATE(1970,1,1))</f>
        <v>41646</v>
      </c>
    </row>
    <row r="3291" spans="1:20" ht="60" x14ac:dyDescent="0.25">
      <c r="A3291">
        <v>935</v>
      </c>
      <c r="B3291" s="3" t="s">
        <v>936</v>
      </c>
      <c r="C3291" s="3" t="s">
        <v>5045</v>
      </c>
      <c r="D3291" s="6">
        <v>3500</v>
      </c>
      <c r="E3291" s="6">
        <v>50</v>
      </c>
      <c r="F3291" t="s">
        <v>8221</v>
      </c>
      <c r="G3291" t="s">
        <v>8224</v>
      </c>
      <c r="H3291" t="s">
        <v>8246</v>
      </c>
      <c r="I3291">
        <v>1454054429</v>
      </c>
      <c r="J3291">
        <v>1451462429</v>
      </c>
      <c r="K3291" t="b">
        <v>0</v>
      </c>
      <c r="L3291">
        <v>2</v>
      </c>
      <c r="M3291" t="b">
        <v>0</v>
      </c>
      <c r="N3291" t="s">
        <v>8278</v>
      </c>
      <c r="O3291" s="9">
        <f>+E3291/D3291*100</f>
        <v>1.4285714285714286</v>
      </c>
      <c r="P3291" s="11">
        <f>AVERAGE(E3291/L3291)</f>
        <v>25</v>
      </c>
      <c r="Q3291" t="str">
        <f>LEFT(N3291,SEARCH("/",N3291,1)-1)</f>
        <v>music</v>
      </c>
      <c r="R3291" t="str">
        <f>RIGHT(N3291,LEN(N3291)-SEARCH("/",N3291,1))</f>
        <v>jazz</v>
      </c>
      <c r="S3291" s="14">
        <f>INT((((J3291/60)/60)/24)+DATE(1970,1,1))</f>
        <v>42368</v>
      </c>
      <c r="T3291" s="14">
        <f>INT((((I3291/60)/60)/24)+DATE(1970,1,1))</f>
        <v>42398</v>
      </c>
    </row>
    <row r="3292" spans="1:20" ht="60" x14ac:dyDescent="0.25">
      <c r="A3292">
        <v>1713</v>
      </c>
      <c r="B3292" s="3" t="s">
        <v>1714</v>
      </c>
      <c r="C3292" s="3" t="s">
        <v>5823</v>
      </c>
      <c r="D3292" s="6">
        <v>3000</v>
      </c>
      <c r="E3292" s="6">
        <v>50</v>
      </c>
      <c r="F3292" t="s">
        <v>8221</v>
      </c>
      <c r="G3292" t="s">
        <v>8224</v>
      </c>
      <c r="H3292" t="s">
        <v>8246</v>
      </c>
      <c r="I3292">
        <v>1412536412</v>
      </c>
      <c r="J3292">
        <v>1409944412</v>
      </c>
      <c r="K3292" t="b">
        <v>0</v>
      </c>
      <c r="L3292">
        <v>1</v>
      </c>
      <c r="M3292" t="b">
        <v>0</v>
      </c>
      <c r="N3292" t="s">
        <v>8293</v>
      </c>
      <c r="O3292" s="9">
        <f>+E3292/D3292*100</f>
        <v>1.6666666666666667</v>
      </c>
      <c r="P3292" s="11">
        <f>AVERAGE(E3292/L3292)</f>
        <v>50</v>
      </c>
      <c r="Q3292" t="str">
        <f>LEFT(N3292,SEARCH("/",N3292,1)-1)</f>
        <v>music</v>
      </c>
      <c r="R3292" t="str">
        <f>RIGHT(N3292,LEN(N3292)-SEARCH("/",N3292,1))</f>
        <v>faith</v>
      </c>
      <c r="S3292" s="14">
        <f>INT((((J3292/60)/60)/24)+DATE(1970,1,1))</f>
        <v>41887</v>
      </c>
      <c r="T3292" s="14">
        <f>INT((((I3292/60)/60)/24)+DATE(1970,1,1))</f>
        <v>41917</v>
      </c>
    </row>
    <row r="3293" spans="1:20" ht="45" x14ac:dyDescent="0.25">
      <c r="A3293">
        <v>1559</v>
      </c>
      <c r="B3293" s="3" t="s">
        <v>1560</v>
      </c>
      <c r="C3293" s="3" t="s">
        <v>5669</v>
      </c>
      <c r="D3293" s="6">
        <v>15000</v>
      </c>
      <c r="E3293" s="6">
        <v>50</v>
      </c>
      <c r="F3293" t="s">
        <v>8221</v>
      </c>
      <c r="G3293" t="s">
        <v>8224</v>
      </c>
      <c r="H3293" t="s">
        <v>8246</v>
      </c>
      <c r="I3293">
        <v>1430270199</v>
      </c>
      <c r="J3293">
        <v>1428974199</v>
      </c>
      <c r="K3293" t="b">
        <v>0</v>
      </c>
      <c r="L3293">
        <v>1</v>
      </c>
      <c r="M3293" t="b">
        <v>0</v>
      </c>
      <c r="N3293" t="s">
        <v>8289</v>
      </c>
      <c r="O3293" s="9">
        <f>+E3293/D3293*100</f>
        <v>0.33333333333333337</v>
      </c>
      <c r="P3293" s="11">
        <f>AVERAGE(E3293/L3293)</f>
        <v>50</v>
      </c>
      <c r="Q3293" t="str">
        <f>LEFT(N3293,SEARCH("/",N3293,1)-1)</f>
        <v>photography</v>
      </c>
      <c r="R3293" t="str">
        <f>RIGHT(N3293,LEN(N3293)-SEARCH("/",N3293,1))</f>
        <v>nature</v>
      </c>
      <c r="S3293" s="14">
        <f>INT((((J3293/60)/60)/24)+DATE(1970,1,1))</f>
        <v>42108</v>
      </c>
      <c r="T3293" s="14">
        <f>INT((((I3293/60)/60)/24)+DATE(1970,1,1))</f>
        <v>42123</v>
      </c>
    </row>
    <row r="3294" spans="1:20" ht="45" x14ac:dyDescent="0.25">
      <c r="A3294">
        <v>1989</v>
      </c>
      <c r="B3294" s="3" t="s">
        <v>1990</v>
      </c>
      <c r="C3294" s="3" t="s">
        <v>6099</v>
      </c>
      <c r="D3294" s="6">
        <v>5000</v>
      </c>
      <c r="E3294" s="6">
        <v>50</v>
      </c>
      <c r="F3294" t="s">
        <v>8221</v>
      </c>
      <c r="G3294" t="s">
        <v>8224</v>
      </c>
      <c r="H3294" t="s">
        <v>8246</v>
      </c>
      <c r="I3294">
        <v>1481473208</v>
      </c>
      <c r="J3294">
        <v>1478881208</v>
      </c>
      <c r="K3294" t="b">
        <v>0</v>
      </c>
      <c r="L3294">
        <v>1</v>
      </c>
      <c r="M3294" t="b">
        <v>0</v>
      </c>
      <c r="N3294" t="s">
        <v>8296</v>
      </c>
      <c r="O3294" s="9">
        <f>+E3294/D3294*100</f>
        <v>1</v>
      </c>
      <c r="P3294" s="11">
        <f>AVERAGE(E3294/L3294)</f>
        <v>50</v>
      </c>
      <c r="Q3294" t="str">
        <f>LEFT(N3294,SEARCH("/",N3294,1)-1)</f>
        <v>photography</v>
      </c>
      <c r="R3294" t="str">
        <f>RIGHT(N3294,LEN(N3294)-SEARCH("/",N3294,1))</f>
        <v>people</v>
      </c>
      <c r="S3294" s="14">
        <f>INT((((J3294/60)/60)/24)+DATE(1970,1,1))</f>
        <v>42685</v>
      </c>
      <c r="T3294" s="14">
        <f>INT((((I3294/60)/60)/24)+DATE(1970,1,1))</f>
        <v>42715</v>
      </c>
    </row>
    <row r="3295" spans="1:20" ht="60" x14ac:dyDescent="0.25">
      <c r="A3295">
        <v>1483</v>
      </c>
      <c r="B3295" s="3" t="s">
        <v>1484</v>
      </c>
      <c r="C3295" s="3" t="s">
        <v>5593</v>
      </c>
      <c r="D3295" s="6">
        <v>7000</v>
      </c>
      <c r="E3295" s="6">
        <v>50</v>
      </c>
      <c r="F3295" t="s">
        <v>8221</v>
      </c>
      <c r="G3295" t="s">
        <v>8224</v>
      </c>
      <c r="H3295" t="s">
        <v>8246</v>
      </c>
      <c r="I3295">
        <v>1469162275</v>
      </c>
      <c r="J3295">
        <v>1467002275</v>
      </c>
      <c r="K3295" t="b">
        <v>0</v>
      </c>
      <c r="L3295">
        <v>2</v>
      </c>
      <c r="M3295" t="b">
        <v>0</v>
      </c>
      <c r="N3295" t="s">
        <v>8275</v>
      </c>
      <c r="O3295" s="9">
        <f>+E3295/D3295*100</f>
        <v>0.7142857142857143</v>
      </c>
      <c r="P3295" s="11">
        <f>AVERAGE(E3295/L3295)</f>
        <v>25</v>
      </c>
      <c r="Q3295" t="str">
        <f>LEFT(N3295,SEARCH("/",N3295,1)-1)</f>
        <v>publishing</v>
      </c>
      <c r="R3295" t="str">
        <f>RIGHT(N3295,LEN(N3295)-SEARCH("/",N3295,1))</f>
        <v>fiction</v>
      </c>
      <c r="S3295" s="14">
        <f>INT((((J3295/60)/60)/24)+DATE(1970,1,1))</f>
        <v>42548</v>
      </c>
      <c r="T3295" s="14">
        <f>INT((((I3295/60)/60)/24)+DATE(1970,1,1))</f>
        <v>42573</v>
      </c>
    </row>
    <row r="3296" spans="1:20" ht="60" x14ac:dyDescent="0.25">
      <c r="A3296">
        <v>772</v>
      </c>
      <c r="B3296" s="3" t="s">
        <v>773</v>
      </c>
      <c r="C3296" s="3" t="s">
        <v>4882</v>
      </c>
      <c r="D3296" s="6">
        <v>1500</v>
      </c>
      <c r="E3296" s="6">
        <v>50</v>
      </c>
      <c r="F3296" t="s">
        <v>8221</v>
      </c>
      <c r="G3296" t="s">
        <v>8224</v>
      </c>
      <c r="H3296" t="s">
        <v>8246</v>
      </c>
      <c r="I3296">
        <v>1257047940</v>
      </c>
      <c r="J3296">
        <v>1252718519</v>
      </c>
      <c r="K3296" t="b">
        <v>0</v>
      </c>
      <c r="L3296">
        <v>1</v>
      </c>
      <c r="M3296" t="b">
        <v>0</v>
      </c>
      <c r="N3296" t="s">
        <v>8275</v>
      </c>
      <c r="O3296" s="9">
        <f>+E3296/D3296*100</f>
        <v>3.3333333333333335</v>
      </c>
      <c r="P3296" s="11">
        <f>AVERAGE(E3296/L3296)</f>
        <v>50</v>
      </c>
      <c r="Q3296" t="str">
        <f>LEFT(N3296,SEARCH("/",N3296,1)-1)</f>
        <v>publishing</v>
      </c>
      <c r="R3296" t="str">
        <f>RIGHT(N3296,LEN(N3296)-SEARCH("/",N3296,1))</f>
        <v>fiction</v>
      </c>
      <c r="S3296" s="14">
        <f>INT((((J3296/60)/60)/24)+DATE(1970,1,1))</f>
        <v>40068</v>
      </c>
      <c r="T3296" s="14">
        <f>INT((((I3296/60)/60)/24)+DATE(1970,1,1))</f>
        <v>40118</v>
      </c>
    </row>
    <row r="3297" spans="1:20" ht="30" x14ac:dyDescent="0.25">
      <c r="A3297">
        <v>2373</v>
      </c>
      <c r="B3297" s="3" t="s">
        <v>2374</v>
      </c>
      <c r="C3297" s="3" t="s">
        <v>6483</v>
      </c>
      <c r="D3297" s="6">
        <v>850000</v>
      </c>
      <c r="E3297" s="6">
        <v>50</v>
      </c>
      <c r="F3297" t="s">
        <v>8220</v>
      </c>
      <c r="G3297" t="s">
        <v>8235</v>
      </c>
      <c r="H3297" t="s">
        <v>8255</v>
      </c>
      <c r="I3297">
        <v>1440863624</v>
      </c>
      <c r="J3297">
        <v>1438271624</v>
      </c>
      <c r="K3297" t="b">
        <v>0</v>
      </c>
      <c r="L3297">
        <v>1</v>
      </c>
      <c r="M3297" t="b">
        <v>0</v>
      </c>
      <c r="N3297" t="s">
        <v>8272</v>
      </c>
      <c r="O3297" s="9">
        <f>+E3297/D3297*100</f>
        <v>5.8823529411764705E-3</v>
      </c>
      <c r="P3297" s="11">
        <f>AVERAGE(E3297/L3297)</f>
        <v>50</v>
      </c>
      <c r="Q3297" t="str">
        <f>LEFT(N3297,SEARCH("/",N3297,1)-1)</f>
        <v>technology</v>
      </c>
      <c r="R3297" t="str">
        <f>RIGHT(N3297,LEN(N3297)-SEARCH("/",N3297,1))</f>
        <v>web</v>
      </c>
      <c r="S3297" s="14">
        <f>INT((((J3297/60)/60)/24)+DATE(1970,1,1))</f>
        <v>42215</v>
      </c>
      <c r="T3297" s="14">
        <f>INT((((I3297/60)/60)/24)+DATE(1970,1,1))</f>
        <v>42245</v>
      </c>
    </row>
    <row r="3298" spans="1:20" ht="60" x14ac:dyDescent="0.25">
      <c r="A3298">
        <v>559</v>
      </c>
      <c r="B3298" s="3" t="s">
        <v>560</v>
      </c>
      <c r="C3298" s="3" t="s">
        <v>4669</v>
      </c>
      <c r="D3298" s="6">
        <v>240000</v>
      </c>
      <c r="E3298" s="6">
        <v>50</v>
      </c>
      <c r="F3298" t="s">
        <v>8221</v>
      </c>
      <c r="G3298" t="s">
        <v>8224</v>
      </c>
      <c r="H3298" t="s">
        <v>8246</v>
      </c>
      <c r="I3298">
        <v>1449989260</v>
      </c>
      <c r="J3298">
        <v>1447397260</v>
      </c>
      <c r="K3298" t="b">
        <v>0</v>
      </c>
      <c r="L3298">
        <v>1</v>
      </c>
      <c r="M3298" t="b">
        <v>0</v>
      </c>
      <c r="N3298" t="s">
        <v>8272</v>
      </c>
      <c r="O3298" s="9">
        <f>+E3298/D3298*100</f>
        <v>2.0833333333333336E-2</v>
      </c>
      <c r="P3298" s="11">
        <f>AVERAGE(E3298/L3298)</f>
        <v>50</v>
      </c>
      <c r="Q3298" t="str">
        <f>LEFT(N3298,SEARCH("/",N3298,1)-1)</f>
        <v>technology</v>
      </c>
      <c r="R3298" t="str">
        <f>RIGHT(N3298,LEN(N3298)-SEARCH("/",N3298,1))</f>
        <v>web</v>
      </c>
      <c r="S3298" s="14">
        <f>INT((((J3298/60)/60)/24)+DATE(1970,1,1))</f>
        <v>42321</v>
      </c>
      <c r="T3298" s="14">
        <f>INT((((I3298/60)/60)/24)+DATE(1970,1,1))</f>
        <v>42351</v>
      </c>
    </row>
    <row r="3299" spans="1:20" ht="60" x14ac:dyDescent="0.25">
      <c r="A3299">
        <v>2393</v>
      </c>
      <c r="B3299" s="3" t="s">
        <v>2394</v>
      </c>
      <c r="C3299" s="3" t="s">
        <v>6503</v>
      </c>
      <c r="D3299" s="6">
        <v>100000</v>
      </c>
      <c r="E3299" s="6">
        <v>50</v>
      </c>
      <c r="F3299" t="s">
        <v>8220</v>
      </c>
      <c r="G3299" t="s">
        <v>8224</v>
      </c>
      <c r="H3299" t="s">
        <v>8246</v>
      </c>
      <c r="I3299">
        <v>1439048017</v>
      </c>
      <c r="J3299">
        <v>1436456017</v>
      </c>
      <c r="K3299" t="b">
        <v>0</v>
      </c>
      <c r="L3299">
        <v>1</v>
      </c>
      <c r="M3299" t="b">
        <v>0</v>
      </c>
      <c r="N3299" t="s">
        <v>8272</v>
      </c>
      <c r="O3299" s="9">
        <f>+E3299/D3299*100</f>
        <v>0.05</v>
      </c>
      <c r="P3299" s="11">
        <f>AVERAGE(E3299/L3299)</f>
        <v>50</v>
      </c>
      <c r="Q3299" t="str">
        <f>LEFT(N3299,SEARCH("/",N3299,1)-1)</f>
        <v>technology</v>
      </c>
      <c r="R3299" t="str">
        <f>RIGHT(N3299,LEN(N3299)-SEARCH("/",N3299,1))</f>
        <v>web</v>
      </c>
      <c r="S3299" s="14">
        <f>INT((((J3299/60)/60)/24)+DATE(1970,1,1))</f>
        <v>42194</v>
      </c>
      <c r="T3299" s="14">
        <f>INT((((I3299/60)/60)/24)+DATE(1970,1,1))</f>
        <v>42224</v>
      </c>
    </row>
    <row r="3300" spans="1:20" ht="45" x14ac:dyDescent="0.25">
      <c r="A3300">
        <v>1904</v>
      </c>
      <c r="B3300" s="3" t="s">
        <v>1905</v>
      </c>
      <c r="C3300" s="3" t="s">
        <v>6014</v>
      </c>
      <c r="D3300" s="6">
        <v>50000</v>
      </c>
      <c r="E3300" s="6">
        <v>50</v>
      </c>
      <c r="F3300" t="s">
        <v>8221</v>
      </c>
      <c r="G3300" t="s">
        <v>8224</v>
      </c>
      <c r="H3300" t="s">
        <v>8246</v>
      </c>
      <c r="I3300">
        <v>1451752021</v>
      </c>
      <c r="J3300">
        <v>1447864021</v>
      </c>
      <c r="K3300" t="b">
        <v>0</v>
      </c>
      <c r="L3300">
        <v>2</v>
      </c>
      <c r="M3300" t="b">
        <v>0</v>
      </c>
      <c r="N3300" t="s">
        <v>8294</v>
      </c>
      <c r="O3300" s="9">
        <f>+E3300/D3300*100</f>
        <v>0.1</v>
      </c>
      <c r="P3300" s="11">
        <f>AVERAGE(E3300/L3300)</f>
        <v>25</v>
      </c>
      <c r="Q3300" t="str">
        <f>LEFT(N3300,SEARCH("/",N3300,1)-1)</f>
        <v>technology</v>
      </c>
      <c r="R3300" t="str">
        <f>RIGHT(N3300,LEN(N3300)-SEARCH("/",N3300,1))</f>
        <v>gadgets</v>
      </c>
      <c r="S3300" s="14">
        <f>INT((((J3300/60)/60)/24)+DATE(1970,1,1))</f>
        <v>42326</v>
      </c>
      <c r="T3300" s="14">
        <f>INT((((I3300/60)/60)/24)+DATE(1970,1,1))</f>
        <v>42371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t="s">
        <v>8221</v>
      </c>
      <c r="G3301" t="s">
        <v>8237</v>
      </c>
      <c r="H3301" t="s">
        <v>8249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8303</v>
      </c>
      <c r="O3301" s="9">
        <f>+E3301/D3301*100</f>
        <v>0.25</v>
      </c>
      <c r="P3301" s="11">
        <f>AVERAGE(E3301/L3301)</f>
        <v>16.666666666666668</v>
      </c>
      <c r="Q3301" t="str">
        <f>LEFT(N3301,SEARCH("/",N3301,1)-1)</f>
        <v>theater</v>
      </c>
      <c r="R3301" t="str">
        <f>RIGHT(N3301,LEN(N3301)-SEARCH("/",N3301,1))</f>
        <v>spaces</v>
      </c>
      <c r="S3301" s="14">
        <f>INT((((J3301/60)/60)/24)+DATE(1970,1,1))</f>
        <v>42173</v>
      </c>
      <c r="T3301" s="14">
        <f>INT((((I3301/60)/60)/24)+DATE(1970,1,1))</f>
        <v>42233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t="s">
        <v>8221</v>
      </c>
      <c r="G3302" t="s">
        <v>8224</v>
      </c>
      <c r="H3302" t="s">
        <v>8246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8303</v>
      </c>
      <c r="O3302" s="9">
        <f>+E3302/D3302*100</f>
        <v>0.33512064343163539</v>
      </c>
      <c r="P3302" s="11">
        <f>AVERAGE(E3302/L3302)</f>
        <v>50</v>
      </c>
      <c r="Q3302" t="str">
        <f>LEFT(N3302,SEARCH("/",N3302,1)-1)</f>
        <v>theater</v>
      </c>
      <c r="R3302" t="str">
        <f>RIGHT(N3302,LEN(N3302)-SEARCH("/",N3302,1))</f>
        <v>spaces</v>
      </c>
      <c r="S3302" s="14">
        <f>INT((((J3302/60)/60)/24)+DATE(1970,1,1))</f>
        <v>42523</v>
      </c>
      <c r="T3302" s="14">
        <f>INT((((I3302/60)/60)/24)+DATE(1970,1,1))</f>
        <v>42583</v>
      </c>
    </row>
    <row r="3303" spans="1:20" ht="75" x14ac:dyDescent="0.25">
      <c r="A3303">
        <v>3941</v>
      </c>
      <c r="B3303" s="3" t="s">
        <v>3938</v>
      </c>
      <c r="C3303" s="3" t="s">
        <v>8049</v>
      </c>
      <c r="D3303" s="6">
        <v>5500</v>
      </c>
      <c r="E3303" s="6">
        <v>50</v>
      </c>
      <c r="F3303" t="s">
        <v>8221</v>
      </c>
      <c r="G3303" t="s">
        <v>8224</v>
      </c>
      <c r="H3303" t="s">
        <v>8246</v>
      </c>
      <c r="I3303">
        <v>1416877200</v>
      </c>
      <c r="J3303">
        <v>1414505137</v>
      </c>
      <c r="K3303" t="b">
        <v>0</v>
      </c>
      <c r="L3303">
        <v>2</v>
      </c>
      <c r="M3303" t="b">
        <v>0</v>
      </c>
      <c r="N3303" t="s">
        <v>8271</v>
      </c>
      <c r="O3303" s="9">
        <f>+E3303/D3303*100</f>
        <v>0.90909090909090906</v>
      </c>
      <c r="P3303" s="11">
        <f>AVERAGE(E3303/L3303)</f>
        <v>25</v>
      </c>
      <c r="Q3303" t="str">
        <f>LEFT(N3303,SEARCH("/",N3303,1)-1)</f>
        <v>theater</v>
      </c>
      <c r="R3303" t="str">
        <f>RIGHT(N3303,LEN(N3303)-SEARCH("/",N3303,1))</f>
        <v>plays</v>
      </c>
      <c r="S3303" s="14">
        <f>INT((((J3303/60)/60)/24)+DATE(1970,1,1))</f>
        <v>41940</v>
      </c>
      <c r="T3303" s="14">
        <f>INT((((I3303/60)/60)/24)+DATE(1970,1,1))</f>
        <v>41968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t="s">
        <v>8221</v>
      </c>
      <c r="G3304" t="s">
        <v>8225</v>
      </c>
      <c r="H3304" t="s">
        <v>8247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8305</v>
      </c>
      <c r="O3304" s="9">
        <f>+E3304/D3304*100</f>
        <v>1</v>
      </c>
      <c r="P3304" s="11">
        <f>AVERAGE(E3304/L3304)</f>
        <v>50</v>
      </c>
      <c r="Q3304" t="str">
        <f>LEFT(N3304,SEARCH("/",N3304,1)-1)</f>
        <v>theater</v>
      </c>
      <c r="R3304" t="str">
        <f>RIGHT(N3304,LEN(N3304)-SEARCH("/",N3304,1))</f>
        <v>musical</v>
      </c>
      <c r="S3304" s="14">
        <f>INT((((J3304/60)/60)/24)+DATE(1970,1,1))</f>
        <v>42132</v>
      </c>
      <c r="T3304" s="14">
        <f>INT((((I3304/60)/60)/24)+DATE(1970,1,1))</f>
        <v>42162</v>
      </c>
    </row>
    <row r="3305" spans="1:20" ht="60" x14ac:dyDescent="0.25">
      <c r="A3305">
        <v>4099</v>
      </c>
      <c r="B3305" s="3" t="s">
        <v>4095</v>
      </c>
      <c r="C3305" s="3" t="s">
        <v>8202</v>
      </c>
      <c r="D3305" s="6">
        <v>4500</v>
      </c>
      <c r="E3305" s="6">
        <v>50</v>
      </c>
      <c r="F3305" t="s">
        <v>8221</v>
      </c>
      <c r="G3305" t="s">
        <v>8224</v>
      </c>
      <c r="H3305" t="s">
        <v>8246</v>
      </c>
      <c r="I3305">
        <v>1472847873</v>
      </c>
      <c r="J3305">
        <v>1468959873</v>
      </c>
      <c r="K3305" t="b">
        <v>0</v>
      </c>
      <c r="L3305">
        <v>1</v>
      </c>
      <c r="M3305" t="b">
        <v>0</v>
      </c>
      <c r="N3305" t="s">
        <v>8271</v>
      </c>
      <c r="O3305" s="9">
        <f>+E3305/D3305*100</f>
        <v>1.1111111111111112</v>
      </c>
      <c r="P3305" s="11">
        <f>AVERAGE(E3305/L3305)</f>
        <v>50</v>
      </c>
      <c r="Q3305" t="str">
        <f>LEFT(N3305,SEARCH("/",N3305,1)-1)</f>
        <v>theater</v>
      </c>
      <c r="R3305" t="str">
        <f>RIGHT(N3305,LEN(N3305)-SEARCH("/",N3305,1))</f>
        <v>plays</v>
      </c>
      <c r="S3305" s="14">
        <f>INT((((J3305/60)/60)/24)+DATE(1970,1,1))</f>
        <v>42570</v>
      </c>
      <c r="T3305" s="14">
        <f>INT((((I3305/60)/60)/24)+DATE(1970,1,1))</f>
        <v>42615</v>
      </c>
    </row>
    <row r="3306" spans="1:20" ht="45" x14ac:dyDescent="0.25">
      <c r="A3306">
        <v>3137</v>
      </c>
      <c r="B3306" s="3" t="s">
        <v>3137</v>
      </c>
      <c r="C3306" s="3" t="s">
        <v>7247</v>
      </c>
      <c r="D3306" s="6">
        <v>1500</v>
      </c>
      <c r="E3306" s="6">
        <v>50</v>
      </c>
      <c r="F3306" t="s">
        <v>8222</v>
      </c>
      <c r="G3306" t="s">
        <v>8224</v>
      </c>
      <c r="H3306" t="s">
        <v>8246</v>
      </c>
      <c r="I3306">
        <v>1493838720</v>
      </c>
      <c r="J3306">
        <v>1489439669</v>
      </c>
      <c r="K3306" t="b">
        <v>0</v>
      </c>
      <c r="L3306">
        <v>1</v>
      </c>
      <c r="M3306" t="b">
        <v>0</v>
      </c>
      <c r="N3306" t="s">
        <v>8271</v>
      </c>
      <c r="O3306" s="9">
        <f>+E3306/D3306*100</f>
        <v>3.3333333333333335</v>
      </c>
      <c r="P3306" s="11">
        <f>AVERAGE(E3306/L3306)</f>
        <v>50</v>
      </c>
      <c r="Q3306" t="str">
        <f>LEFT(N3306,SEARCH("/",N3306,1)-1)</f>
        <v>theater</v>
      </c>
      <c r="R3306" t="str">
        <f>RIGHT(N3306,LEN(N3306)-SEARCH("/",N3306,1))</f>
        <v>plays</v>
      </c>
      <c r="S3306" s="14">
        <f>INT((((J3306/60)/60)/24)+DATE(1970,1,1))</f>
        <v>42807</v>
      </c>
      <c r="T3306" s="14">
        <f>INT((((I3306/60)/60)/24)+DATE(1970,1,1))</f>
        <v>42858</v>
      </c>
    </row>
    <row r="3307" spans="1:20" ht="60" x14ac:dyDescent="0.25">
      <c r="A3307">
        <v>3895</v>
      </c>
      <c r="B3307" s="3" t="s">
        <v>3892</v>
      </c>
      <c r="C3307" s="3" t="s">
        <v>8003</v>
      </c>
      <c r="D3307" s="6">
        <v>1000</v>
      </c>
      <c r="E3307" s="6">
        <v>50</v>
      </c>
      <c r="F3307" t="s">
        <v>8221</v>
      </c>
      <c r="G3307" t="s">
        <v>8224</v>
      </c>
      <c r="H3307" t="s">
        <v>8246</v>
      </c>
      <c r="I3307">
        <v>1425103218</v>
      </c>
      <c r="J3307">
        <v>1422424818</v>
      </c>
      <c r="K3307" t="b">
        <v>0</v>
      </c>
      <c r="L3307">
        <v>1</v>
      </c>
      <c r="M3307" t="b">
        <v>0</v>
      </c>
      <c r="N3307" t="s">
        <v>8271</v>
      </c>
      <c r="O3307" s="9">
        <f>+E3307/D3307*100</f>
        <v>5</v>
      </c>
      <c r="P3307" s="11">
        <f>AVERAGE(E3307/L3307)</f>
        <v>50</v>
      </c>
      <c r="Q3307" t="str">
        <f>LEFT(N3307,SEARCH("/",N3307,1)-1)</f>
        <v>theater</v>
      </c>
      <c r="R3307" t="str">
        <f>RIGHT(N3307,LEN(N3307)-SEARCH("/",N3307,1))</f>
        <v>plays</v>
      </c>
      <c r="S3307" s="14">
        <f>INT((((J3307/60)/60)/24)+DATE(1970,1,1))</f>
        <v>42032</v>
      </c>
      <c r="T3307" s="14">
        <f>INT((((I3307/60)/60)/24)+DATE(1970,1,1))</f>
        <v>42063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9">
        <f>+E3308/D3308*100</f>
        <v>0.24</v>
      </c>
      <c r="P3308" s="11">
        <f>AVERAGE(E3308/L3308)</f>
        <v>16</v>
      </c>
      <c r="Q3308" t="str">
        <f>LEFT(N3308,SEARCH("/",N3308,1)-1)</f>
        <v>publishing</v>
      </c>
      <c r="R3308" t="str">
        <f>RIGHT(N3308,LEN(N3308)-SEARCH("/",N3308,1))</f>
        <v>fiction</v>
      </c>
      <c r="S3308" s="14">
        <f>INT((((J3308/60)/60)/24)+DATE(1970,1,1))</f>
        <v>42032</v>
      </c>
      <c r="T3308" s="14">
        <f>INT((((I3308/60)/60)/24)+DATE(1970,1,1))</f>
        <v>42062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9">
        <f>+E3309/D3309*100</f>
        <v>5.9612499999999999E-2</v>
      </c>
      <c r="P3309" s="11">
        <f>AVERAGE(E3309/L3309)</f>
        <v>11.922499999999999</v>
      </c>
      <c r="Q3309" t="str">
        <f>LEFT(N3309,SEARCH("/",N3309,1)-1)</f>
        <v>games</v>
      </c>
      <c r="R3309" t="str">
        <f>RIGHT(N3309,LEN(N3309)-SEARCH("/",N3309,1))</f>
        <v>video games</v>
      </c>
      <c r="S3309" s="14">
        <f>INT((((J3309/60)/60)/24)+DATE(1970,1,1))</f>
        <v>41536</v>
      </c>
      <c r="T3309" s="14">
        <f>INT((((I3309/60)/60)/24)+DATE(1970,1,1))</f>
        <v>41566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t="s">
        <v>8221</v>
      </c>
      <c r="G3310" t="s">
        <v>8224</v>
      </c>
      <c r="H3310" t="s">
        <v>8246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8282</v>
      </c>
      <c r="O3310" s="9">
        <f>+E3310/D3310*100</f>
        <v>4.7E-2</v>
      </c>
      <c r="P3310" s="11">
        <f>AVERAGE(E3310/L3310)</f>
        <v>6.7142857142857144</v>
      </c>
      <c r="Q3310" t="str">
        <f>LEFT(N3310,SEARCH("/",N3310,1)-1)</f>
        <v>games</v>
      </c>
      <c r="R3310" t="str">
        <f>RIGHT(N3310,LEN(N3310)-SEARCH("/",N3310,1))</f>
        <v>video games</v>
      </c>
      <c r="S3310" s="14">
        <f>INT((((J3310/60)/60)/24)+DATE(1970,1,1))</f>
        <v>41660</v>
      </c>
      <c r="T3310" s="14">
        <f>INT((((I3310/60)/60)/24)+DATE(1970,1,1))</f>
        <v>41700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8221</v>
      </c>
      <c r="G3311" t="s">
        <v>8224</v>
      </c>
      <c r="H3311" t="s">
        <v>8246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8271</v>
      </c>
      <c r="O3311" s="9">
        <f>+E3311/D3311*100</f>
        <v>4.7</v>
      </c>
      <c r="P3311" s="11">
        <f>AVERAGE(E3311/L3311)</f>
        <v>9.4</v>
      </c>
      <c r="Q3311" t="str">
        <f>LEFT(N3311,SEARCH("/",N3311,1)-1)</f>
        <v>theater</v>
      </c>
      <c r="R3311" t="str">
        <f>RIGHT(N3311,LEN(N3311)-SEARCH("/",N3311,1))</f>
        <v>plays</v>
      </c>
      <c r="S3311" s="14">
        <f>INT((((J3311/60)/60)/24)+DATE(1970,1,1))</f>
        <v>42304</v>
      </c>
      <c r="T3311" s="14">
        <f>INT((((I3311/60)/60)/24)+DATE(1970,1,1))</f>
        <v>42329</v>
      </c>
    </row>
    <row r="3312" spans="1:20" ht="60" x14ac:dyDescent="0.25">
      <c r="A3312">
        <v>455</v>
      </c>
      <c r="B3312" s="3" t="s">
        <v>456</v>
      </c>
      <c r="C3312" s="3" t="s">
        <v>4565</v>
      </c>
      <c r="D3312" s="6">
        <v>65000</v>
      </c>
      <c r="E3312" s="6">
        <v>45</v>
      </c>
      <c r="F3312" t="s">
        <v>8221</v>
      </c>
      <c r="G3312" t="s">
        <v>8224</v>
      </c>
      <c r="H3312" t="s">
        <v>8246</v>
      </c>
      <c r="I3312">
        <v>1334622660</v>
      </c>
      <c r="J3312">
        <v>1330733022</v>
      </c>
      <c r="K3312" t="b">
        <v>0</v>
      </c>
      <c r="L3312">
        <v>2</v>
      </c>
      <c r="M3312" t="b">
        <v>0</v>
      </c>
      <c r="N3312" t="s">
        <v>8270</v>
      </c>
      <c r="O3312" s="9">
        <f>+E3312/D3312*100</f>
        <v>6.9230769230769221E-2</v>
      </c>
      <c r="P3312" s="11">
        <f>AVERAGE(E3312/L3312)</f>
        <v>22.5</v>
      </c>
      <c r="Q3312" t="str">
        <f>LEFT(N3312,SEARCH("/",N3312,1)-1)</f>
        <v>film &amp; video</v>
      </c>
      <c r="R3312" t="str">
        <f>RIGHT(N3312,LEN(N3312)-SEARCH("/",N3312,1))</f>
        <v>animation</v>
      </c>
      <c r="S3312" s="14">
        <f>INT((((J3312/60)/60)/24)+DATE(1970,1,1))</f>
        <v>40971</v>
      </c>
      <c r="T3312" s="14">
        <f>INT((((I3312/60)/60)/24)+DATE(1970,1,1))</f>
        <v>41016</v>
      </c>
    </row>
    <row r="3313" spans="1:20" ht="60" x14ac:dyDescent="0.25">
      <c r="A3313">
        <v>449</v>
      </c>
      <c r="B3313" s="3" t="s">
        <v>450</v>
      </c>
      <c r="C3313" s="3" t="s">
        <v>4559</v>
      </c>
      <c r="D3313" s="6">
        <v>2000</v>
      </c>
      <c r="E3313" s="6">
        <v>45</v>
      </c>
      <c r="F3313" t="s">
        <v>8221</v>
      </c>
      <c r="G3313" t="s">
        <v>8225</v>
      </c>
      <c r="H3313" t="s">
        <v>8247</v>
      </c>
      <c r="I3313">
        <v>1382017085</v>
      </c>
      <c r="J3313">
        <v>1379425085</v>
      </c>
      <c r="K3313" t="b">
        <v>0</v>
      </c>
      <c r="L3313">
        <v>5</v>
      </c>
      <c r="M3313" t="b">
        <v>0</v>
      </c>
      <c r="N3313" t="s">
        <v>8270</v>
      </c>
      <c r="O3313" s="9">
        <f>+E3313/D3313*100</f>
        <v>2.25</v>
      </c>
      <c r="P3313" s="11">
        <f>AVERAGE(E3313/L3313)</f>
        <v>9</v>
      </c>
      <c r="Q3313" t="str">
        <f>LEFT(N3313,SEARCH("/",N3313,1)-1)</f>
        <v>film &amp; video</v>
      </c>
      <c r="R3313" t="str">
        <f>RIGHT(N3313,LEN(N3313)-SEARCH("/",N3313,1))</f>
        <v>animation</v>
      </c>
      <c r="S3313" s="14">
        <f>INT((((J3313/60)/60)/24)+DATE(1970,1,1))</f>
        <v>41534</v>
      </c>
      <c r="T3313" s="14">
        <f>INT((((I3313/60)/60)/24)+DATE(1970,1,1))</f>
        <v>41564</v>
      </c>
    </row>
    <row r="3314" spans="1:20" ht="60" x14ac:dyDescent="0.25">
      <c r="A3314">
        <v>2436</v>
      </c>
      <c r="B3314" s="3" t="s">
        <v>2437</v>
      </c>
      <c r="C3314" s="3" t="s">
        <v>6546</v>
      </c>
      <c r="D3314" s="6">
        <v>117000</v>
      </c>
      <c r="E3314" s="6">
        <v>45</v>
      </c>
      <c r="F3314" t="s">
        <v>8221</v>
      </c>
      <c r="G3314" t="s">
        <v>8229</v>
      </c>
      <c r="H3314" t="s">
        <v>8251</v>
      </c>
      <c r="I3314">
        <v>1454078770</v>
      </c>
      <c r="J3314">
        <v>1448894770</v>
      </c>
      <c r="K3314" t="b">
        <v>0</v>
      </c>
      <c r="L3314">
        <v>2</v>
      </c>
      <c r="M3314" t="b">
        <v>0</v>
      </c>
      <c r="N3314" t="s">
        <v>8284</v>
      </c>
      <c r="O3314" s="9">
        <f>+E3314/D3314*100</f>
        <v>3.8461538461538464E-2</v>
      </c>
      <c r="P3314" s="11">
        <f>AVERAGE(E3314/L3314)</f>
        <v>22.5</v>
      </c>
      <c r="Q3314" t="str">
        <f>LEFT(N3314,SEARCH("/",N3314,1)-1)</f>
        <v>food</v>
      </c>
      <c r="R3314" t="str">
        <f>RIGHT(N3314,LEN(N3314)-SEARCH("/",N3314,1))</f>
        <v>food trucks</v>
      </c>
      <c r="S3314" s="14">
        <f>INT((((J3314/60)/60)/24)+DATE(1970,1,1))</f>
        <v>42338</v>
      </c>
      <c r="T3314" s="14">
        <f>INT((((I3314/60)/60)/24)+DATE(1970,1,1))</f>
        <v>42398</v>
      </c>
    </row>
    <row r="3315" spans="1:20" ht="60" x14ac:dyDescent="0.25">
      <c r="A3315">
        <v>1068</v>
      </c>
      <c r="B3315" s="3" t="s">
        <v>1069</v>
      </c>
      <c r="C3315" s="3" t="s">
        <v>5178</v>
      </c>
      <c r="D3315" s="6">
        <v>30000</v>
      </c>
      <c r="E3315" s="6">
        <v>45</v>
      </c>
      <c r="F3315" t="s">
        <v>8221</v>
      </c>
      <c r="G3315" t="s">
        <v>8224</v>
      </c>
      <c r="H3315" t="s">
        <v>8246</v>
      </c>
      <c r="I3315">
        <v>1460274864</v>
      </c>
      <c r="J3315">
        <v>1457686464</v>
      </c>
      <c r="K3315" t="b">
        <v>0</v>
      </c>
      <c r="L3315">
        <v>4</v>
      </c>
      <c r="M3315" t="b">
        <v>0</v>
      </c>
      <c r="N3315" t="s">
        <v>8282</v>
      </c>
      <c r="O3315" s="9">
        <f>+E3315/D3315*100</f>
        <v>0.15</v>
      </c>
      <c r="P3315" s="11">
        <f>AVERAGE(E3315/L3315)</f>
        <v>11.25</v>
      </c>
      <c r="Q3315" t="str">
        <f>LEFT(N3315,SEARCH("/",N3315,1)-1)</f>
        <v>games</v>
      </c>
      <c r="R3315" t="str">
        <f>RIGHT(N3315,LEN(N3315)-SEARCH("/",N3315,1))</f>
        <v>video games</v>
      </c>
      <c r="S3315" s="14">
        <f>INT((((J3315/60)/60)/24)+DATE(1970,1,1))</f>
        <v>42440</v>
      </c>
      <c r="T3315" s="14">
        <f>INT((((I3315/60)/60)/24)+DATE(1970,1,1))</f>
        <v>42470</v>
      </c>
    </row>
    <row r="3316" spans="1:20" ht="60" x14ac:dyDescent="0.25">
      <c r="A3316">
        <v>1109</v>
      </c>
      <c r="B3316" s="3" t="s">
        <v>1110</v>
      </c>
      <c r="C3316" s="3" t="s">
        <v>5219</v>
      </c>
      <c r="D3316" s="6">
        <v>10000</v>
      </c>
      <c r="E3316" s="6">
        <v>45</v>
      </c>
      <c r="F3316" t="s">
        <v>8221</v>
      </c>
      <c r="G3316" t="s">
        <v>8224</v>
      </c>
      <c r="H3316" t="s">
        <v>8246</v>
      </c>
      <c r="I3316">
        <v>1479495790</v>
      </c>
      <c r="J3316">
        <v>1476900190</v>
      </c>
      <c r="K3316" t="b">
        <v>0</v>
      </c>
      <c r="L3316">
        <v>3</v>
      </c>
      <c r="M3316" t="b">
        <v>0</v>
      </c>
      <c r="N3316" t="s">
        <v>8282</v>
      </c>
      <c r="O3316" s="9">
        <f>+E3316/D3316*100</f>
        <v>0.44999999999999996</v>
      </c>
      <c r="P3316" s="11">
        <f>AVERAGE(E3316/L3316)</f>
        <v>15</v>
      </c>
      <c r="Q3316" t="str">
        <f>LEFT(N3316,SEARCH("/",N3316,1)-1)</f>
        <v>games</v>
      </c>
      <c r="R3316" t="str">
        <f>RIGHT(N3316,LEN(N3316)-SEARCH("/",N3316,1))</f>
        <v>video games</v>
      </c>
      <c r="S3316" s="14">
        <f>INT((((J3316/60)/60)/24)+DATE(1970,1,1))</f>
        <v>42662</v>
      </c>
      <c r="T3316" s="14">
        <f>INT((((I3316/60)/60)/24)+DATE(1970,1,1))</f>
        <v>42692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t="s">
        <v>8221</v>
      </c>
      <c r="G3317" t="s">
        <v>8224</v>
      </c>
      <c r="H3317" t="s">
        <v>8246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8282</v>
      </c>
      <c r="O3317" s="9">
        <f>+E3317/D3317*100</f>
        <v>4.5</v>
      </c>
      <c r="P3317" s="11">
        <f>AVERAGE(E3317/L3317)</f>
        <v>15</v>
      </c>
      <c r="Q3317" t="str">
        <f>LEFT(N3317,SEARCH("/",N3317,1)-1)</f>
        <v>games</v>
      </c>
      <c r="R3317" t="str">
        <f>RIGHT(N3317,LEN(N3317)-SEARCH("/",N3317,1))</f>
        <v>video games</v>
      </c>
      <c r="S3317" s="14">
        <f>INT((((J3317/60)/60)/24)+DATE(1970,1,1))</f>
        <v>41005</v>
      </c>
      <c r="T3317" s="14">
        <f>INT((((I3317/60)/60)/24)+DATE(1970,1,1))</f>
        <v>41035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t="s">
        <v>8221</v>
      </c>
      <c r="G3318" t="s">
        <v>8224</v>
      </c>
      <c r="H3318" t="s">
        <v>8246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8282</v>
      </c>
      <c r="O3318" s="9">
        <f>+E3318/D3318*100</f>
        <v>7.5</v>
      </c>
      <c r="P3318" s="11">
        <f>AVERAGE(E3318/L3318)</f>
        <v>9</v>
      </c>
      <c r="Q3318" t="str">
        <f>LEFT(N3318,SEARCH("/",N3318,1)-1)</f>
        <v>games</v>
      </c>
      <c r="R3318" t="str">
        <f>RIGHT(N3318,LEN(N3318)-SEARCH("/",N3318,1))</f>
        <v>video games</v>
      </c>
      <c r="S3318" s="14">
        <f>INT((((J3318/60)/60)/24)+DATE(1970,1,1))</f>
        <v>40701</v>
      </c>
      <c r="T3318" s="14">
        <f>INT((((I3318/60)/60)/24)+DATE(1970,1,1))</f>
        <v>40746</v>
      </c>
    </row>
    <row r="3319" spans="1:20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6">
        <v>45</v>
      </c>
      <c r="F3319" t="s">
        <v>8221</v>
      </c>
      <c r="G3319" t="s">
        <v>8224</v>
      </c>
      <c r="H3319" t="s">
        <v>8246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8278</v>
      </c>
      <c r="O3319" s="9">
        <f>+E3319/D3319*100</f>
        <v>1.2857142857142856</v>
      </c>
      <c r="P3319" s="11">
        <f>AVERAGE(E3319/L3319)</f>
        <v>9</v>
      </c>
      <c r="Q3319" t="str">
        <f>LEFT(N3319,SEARCH("/",N3319,1)-1)</f>
        <v>music</v>
      </c>
      <c r="R3319" t="str">
        <f>RIGHT(N3319,LEN(N3319)-SEARCH("/",N3319,1))</f>
        <v>jazz</v>
      </c>
      <c r="S3319" s="14">
        <f>INT((((J3319/60)/60)/24)+DATE(1970,1,1))</f>
        <v>41184</v>
      </c>
      <c r="T3319" s="14">
        <f>INT((((I3319/60)/60)/24)+DATE(1970,1,1))</f>
        <v>41224</v>
      </c>
    </row>
    <row r="3320" spans="1:20" ht="60" x14ac:dyDescent="0.25">
      <c r="A3320">
        <v>865</v>
      </c>
      <c r="B3320" s="3" t="s">
        <v>866</v>
      </c>
      <c r="C3320" s="3" t="s">
        <v>4975</v>
      </c>
      <c r="D3320" s="6">
        <v>2200</v>
      </c>
      <c r="E3320" s="6">
        <v>45</v>
      </c>
      <c r="F3320" t="s">
        <v>8221</v>
      </c>
      <c r="G3320" t="s">
        <v>8224</v>
      </c>
      <c r="H3320" t="s">
        <v>8246</v>
      </c>
      <c r="I3320">
        <v>1358361197</v>
      </c>
      <c r="J3320">
        <v>1353177197</v>
      </c>
      <c r="K3320" t="b">
        <v>0</v>
      </c>
      <c r="L3320">
        <v>2</v>
      </c>
      <c r="M3320" t="b">
        <v>0</v>
      </c>
      <c r="N3320" t="s">
        <v>8278</v>
      </c>
      <c r="O3320" s="9">
        <f>+E3320/D3320*100</f>
        <v>2.0454545454545454</v>
      </c>
      <c r="P3320" s="11">
        <f>AVERAGE(E3320/L3320)</f>
        <v>22.5</v>
      </c>
      <c r="Q3320" t="str">
        <f>LEFT(N3320,SEARCH("/",N3320,1)-1)</f>
        <v>music</v>
      </c>
      <c r="R3320" t="str">
        <f>RIGHT(N3320,LEN(N3320)-SEARCH("/",N3320,1))</f>
        <v>jazz</v>
      </c>
      <c r="S3320" s="14">
        <f>INT((((J3320/60)/60)/24)+DATE(1970,1,1))</f>
        <v>41230</v>
      </c>
      <c r="T3320" s="14">
        <f>INT((((I3320/60)/60)/24)+DATE(1970,1,1))</f>
        <v>41290</v>
      </c>
    </row>
    <row r="3321" spans="1:20" ht="60" x14ac:dyDescent="0.25">
      <c r="A3321">
        <v>2764</v>
      </c>
      <c r="B3321" s="3" t="s">
        <v>2764</v>
      </c>
      <c r="C3321" s="3" t="s">
        <v>6874</v>
      </c>
      <c r="D3321" s="6">
        <v>4000</v>
      </c>
      <c r="E3321" s="6">
        <v>45</v>
      </c>
      <c r="F3321" t="s">
        <v>8221</v>
      </c>
      <c r="G3321" t="s">
        <v>8224</v>
      </c>
      <c r="H3321" t="s">
        <v>8246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8304</v>
      </c>
      <c r="O3321" s="9">
        <f>+E3321/D3321*100</f>
        <v>1.125</v>
      </c>
      <c r="P3321" s="11">
        <f>AVERAGE(E3321/L3321)</f>
        <v>11.25</v>
      </c>
      <c r="Q3321" t="str">
        <f>LEFT(N3321,SEARCH("/",N3321,1)-1)</f>
        <v>publishing</v>
      </c>
      <c r="R3321" t="str">
        <f>RIGHT(N3321,LEN(N3321)-SEARCH("/",N3321,1))</f>
        <v>children's books</v>
      </c>
      <c r="S3321" s="14">
        <f>INT((((J3321/60)/60)/24)+DATE(1970,1,1))</f>
        <v>41030</v>
      </c>
      <c r="T3321" s="14">
        <f>INT((((I3321/60)/60)/24)+DATE(1970,1,1))</f>
        <v>41059</v>
      </c>
    </row>
    <row r="3322" spans="1:20" ht="60" x14ac:dyDescent="0.25">
      <c r="A3322">
        <v>1428</v>
      </c>
      <c r="B3322" s="3" t="s">
        <v>1429</v>
      </c>
      <c r="C3322" s="3" t="s">
        <v>5538</v>
      </c>
      <c r="D3322" s="6">
        <v>1000</v>
      </c>
      <c r="E3322" s="6">
        <v>45</v>
      </c>
      <c r="F3322" t="s">
        <v>8221</v>
      </c>
      <c r="G3322" t="s">
        <v>8227</v>
      </c>
      <c r="H3322" t="s">
        <v>8249</v>
      </c>
      <c r="I3322">
        <v>1459584417</v>
      </c>
      <c r="J3322">
        <v>1456996017</v>
      </c>
      <c r="K3322" t="b">
        <v>0</v>
      </c>
      <c r="L3322">
        <v>3</v>
      </c>
      <c r="M3322" t="b">
        <v>0</v>
      </c>
      <c r="N3322" t="s">
        <v>8287</v>
      </c>
      <c r="O3322" s="9">
        <f>+E3322/D3322*100</f>
        <v>4.5</v>
      </c>
      <c r="P3322" s="11">
        <f>AVERAGE(E3322/L3322)</f>
        <v>15</v>
      </c>
      <c r="Q3322" t="str">
        <f>LEFT(N3322,SEARCH("/",N3322,1)-1)</f>
        <v>publishing</v>
      </c>
      <c r="R3322" t="str">
        <f>RIGHT(N3322,LEN(N3322)-SEARCH("/",N3322,1))</f>
        <v>translations</v>
      </c>
      <c r="S3322" s="14">
        <f>INT((((J3322/60)/60)/24)+DATE(1970,1,1))</f>
        <v>42432</v>
      </c>
      <c r="T3322" s="14">
        <f>INT((((I3322/60)/60)/24)+DATE(1970,1,1))</f>
        <v>42462</v>
      </c>
    </row>
    <row r="3323" spans="1:20" ht="60" x14ac:dyDescent="0.25">
      <c r="A3323">
        <v>3966</v>
      </c>
      <c r="B3323" s="3" t="s">
        <v>3963</v>
      </c>
      <c r="C3323" s="3" t="s">
        <v>8073</v>
      </c>
      <c r="D3323" s="6">
        <v>7500</v>
      </c>
      <c r="E3323" s="6">
        <v>45</v>
      </c>
      <c r="F3323" t="s">
        <v>8221</v>
      </c>
      <c r="G3323" t="s">
        <v>8224</v>
      </c>
      <c r="H3323" t="s">
        <v>8246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8271</v>
      </c>
      <c r="O3323" s="9">
        <f>+E3323/D3323*100</f>
        <v>0.6</v>
      </c>
      <c r="P3323" s="11">
        <f>AVERAGE(E3323/L3323)</f>
        <v>22.5</v>
      </c>
      <c r="Q3323" t="str">
        <f>LEFT(N3323,SEARCH("/",N3323,1)-1)</f>
        <v>theater</v>
      </c>
      <c r="R3323" t="str">
        <f>RIGHT(N3323,LEN(N3323)-SEARCH("/",N3323,1))</f>
        <v>plays</v>
      </c>
      <c r="S3323" s="14">
        <f>INT((((J3323/60)/60)/24)+DATE(1970,1,1))</f>
        <v>41801</v>
      </c>
      <c r="T3323" s="14">
        <f>INT((((I3323/60)/60)/24)+DATE(1970,1,1))</f>
        <v>41844</v>
      </c>
    </row>
    <row r="3324" spans="1:20" ht="45" x14ac:dyDescent="0.25">
      <c r="A3324">
        <v>2866</v>
      </c>
      <c r="B3324" s="3" t="s">
        <v>2866</v>
      </c>
      <c r="C3324" s="3" t="s">
        <v>6976</v>
      </c>
      <c r="D3324" s="6">
        <v>5000</v>
      </c>
      <c r="E3324" s="6">
        <v>45</v>
      </c>
      <c r="F3324" t="s">
        <v>8221</v>
      </c>
      <c r="G3324" t="s">
        <v>8224</v>
      </c>
      <c r="H3324" t="s">
        <v>8246</v>
      </c>
      <c r="I3324">
        <v>1476482400</v>
      </c>
      <c r="J3324">
        <v>1473893721</v>
      </c>
      <c r="K3324" t="b">
        <v>0</v>
      </c>
      <c r="L3324">
        <v>2</v>
      </c>
      <c r="M3324" t="b">
        <v>0</v>
      </c>
      <c r="N3324" t="s">
        <v>8271</v>
      </c>
      <c r="O3324" s="9">
        <f>+E3324/D3324*100</f>
        <v>0.89999999999999991</v>
      </c>
      <c r="P3324" s="11">
        <f>AVERAGE(E3324/L3324)</f>
        <v>22.5</v>
      </c>
      <c r="Q3324" t="str">
        <f>LEFT(N3324,SEARCH("/",N3324,1)-1)</f>
        <v>theater</v>
      </c>
      <c r="R3324" t="str">
        <f>RIGHT(N3324,LEN(N3324)-SEARCH("/",N3324,1))</f>
        <v>plays</v>
      </c>
      <c r="S3324" s="14">
        <f>INT((((J3324/60)/60)/24)+DATE(1970,1,1))</f>
        <v>42627</v>
      </c>
      <c r="T3324" s="14">
        <f>INT((((I3324/60)/60)/24)+DATE(1970,1,1))</f>
        <v>42657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t="s">
        <v>8221</v>
      </c>
      <c r="G3325" t="s">
        <v>8224</v>
      </c>
      <c r="H3325" t="s">
        <v>8246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8271</v>
      </c>
      <c r="O3325" s="9">
        <f>+E3325/D3325*100</f>
        <v>1.5</v>
      </c>
      <c r="P3325" s="11">
        <f>AVERAGE(E3325/L3325)</f>
        <v>11.25</v>
      </c>
      <c r="Q3325" t="str">
        <f>LEFT(N3325,SEARCH("/",N3325,1)-1)</f>
        <v>theater</v>
      </c>
      <c r="R3325" t="str">
        <f>RIGHT(N3325,LEN(N3325)-SEARCH("/",N3325,1))</f>
        <v>plays</v>
      </c>
      <c r="S3325" s="14">
        <f>INT((((J3325/60)/60)/24)+DATE(1970,1,1))</f>
        <v>42342</v>
      </c>
      <c r="T3325" s="14">
        <f>INT((((I3325/60)/60)/24)+DATE(1970,1,1))</f>
        <v>42372</v>
      </c>
    </row>
    <row r="3326" spans="1:20" ht="45" x14ac:dyDescent="0.25">
      <c r="A3326">
        <v>3142</v>
      </c>
      <c r="B3326" s="3" t="s">
        <v>3142</v>
      </c>
      <c r="C3326" s="3" t="s">
        <v>7252</v>
      </c>
      <c r="D3326" s="6">
        <v>2750</v>
      </c>
      <c r="E3326" s="6">
        <v>45</v>
      </c>
      <c r="F3326" t="s">
        <v>8222</v>
      </c>
      <c r="G3326" t="s">
        <v>8225</v>
      </c>
      <c r="H3326" t="s">
        <v>8247</v>
      </c>
      <c r="I3326">
        <v>1489922339</v>
      </c>
      <c r="J3326">
        <v>1487333939</v>
      </c>
      <c r="K3326" t="b">
        <v>0</v>
      </c>
      <c r="L3326">
        <v>3</v>
      </c>
      <c r="M3326" t="b">
        <v>0</v>
      </c>
      <c r="N3326" t="s">
        <v>8271</v>
      </c>
      <c r="O3326" s="9">
        <f>+E3326/D3326*100</f>
        <v>1.6363636363636365</v>
      </c>
      <c r="P3326" s="11">
        <f>AVERAGE(E3326/L3326)</f>
        <v>15</v>
      </c>
      <c r="Q3326" t="str">
        <f>LEFT(N3326,SEARCH("/",N3326,1)-1)</f>
        <v>theater</v>
      </c>
      <c r="R3326" t="str">
        <f>RIGHT(N3326,LEN(N3326)-SEARCH("/",N3326,1))</f>
        <v>plays</v>
      </c>
      <c r="S3326" s="14">
        <f>INT((((J3326/60)/60)/24)+DATE(1970,1,1))</f>
        <v>42783</v>
      </c>
      <c r="T3326" s="14">
        <f>INT((((I3326/60)/60)/24)+DATE(1970,1,1))</f>
        <v>42813</v>
      </c>
    </row>
    <row r="3327" spans="1:20" ht="60" x14ac:dyDescent="0.25">
      <c r="A3327">
        <v>3962</v>
      </c>
      <c r="B3327" s="3" t="s">
        <v>3959</v>
      </c>
      <c r="C3327" s="3" t="s">
        <v>8069</v>
      </c>
      <c r="D3327" s="6">
        <v>1400</v>
      </c>
      <c r="E3327" s="6">
        <v>45</v>
      </c>
      <c r="F3327" t="s">
        <v>8221</v>
      </c>
      <c r="G3327" t="s">
        <v>8225</v>
      </c>
      <c r="H3327" t="s">
        <v>8247</v>
      </c>
      <c r="I3327">
        <v>1448722494</v>
      </c>
      <c r="J3327">
        <v>1446562494</v>
      </c>
      <c r="K3327" t="b">
        <v>0</v>
      </c>
      <c r="L3327">
        <v>3</v>
      </c>
      <c r="M3327" t="b">
        <v>0</v>
      </c>
      <c r="N3327" t="s">
        <v>8271</v>
      </c>
      <c r="O3327" s="9">
        <f>+E3327/D3327*100</f>
        <v>3.214285714285714</v>
      </c>
      <c r="P3327" s="11">
        <f>AVERAGE(E3327/L3327)</f>
        <v>15</v>
      </c>
      <c r="Q3327" t="str">
        <f>LEFT(N3327,SEARCH("/",N3327,1)-1)</f>
        <v>theater</v>
      </c>
      <c r="R3327" t="str">
        <f>RIGHT(N3327,LEN(N3327)-SEARCH("/",N3327,1))</f>
        <v>plays</v>
      </c>
      <c r="S3327" s="14">
        <f>INT((((J3327/60)/60)/24)+DATE(1970,1,1))</f>
        <v>42311</v>
      </c>
      <c r="T3327" s="14">
        <f>INT((((I3327/60)/60)/24)+DATE(1970,1,1))</f>
        <v>42336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9">
        <f>+E3328/D3328*100</f>
        <v>14.083333333333334</v>
      </c>
      <c r="P3328" s="11">
        <f>AVERAGE(E3328/L3328)</f>
        <v>10.5625</v>
      </c>
      <c r="Q3328" t="str">
        <f>LEFT(N3328,SEARCH("/",N3328,1)-1)</f>
        <v>games</v>
      </c>
      <c r="R3328" t="str">
        <f>RIGHT(N3328,LEN(N3328)-SEARCH("/",N3328,1))</f>
        <v>video games</v>
      </c>
      <c r="S3328" s="14">
        <f>INT((((J3328/60)/60)/24)+DATE(1970,1,1))</f>
        <v>42396</v>
      </c>
      <c r="T3328" s="14">
        <f>INT((((I3328/60)/60)/24)+DATE(1970,1,1))</f>
        <v>42411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9">
        <f>+E3329/D3329*100</f>
        <v>4.2</v>
      </c>
      <c r="P3329" s="11">
        <f>AVERAGE(E3329/L3329)</f>
        <v>10.5</v>
      </c>
      <c r="Q3329" t="str">
        <f>LEFT(N3329,SEARCH("/",N3329,1)-1)</f>
        <v>food</v>
      </c>
      <c r="R3329" t="str">
        <f>RIGHT(N3329,LEN(N3329)-SEARCH("/",N3329,1))</f>
        <v>food trucks</v>
      </c>
      <c r="S3329" s="14">
        <f>INT((((J3329/60)/60)/24)+DATE(1970,1,1))</f>
        <v>42728</v>
      </c>
      <c r="T3329" s="14">
        <f>INT((((I3329/60)/60)/24)+DATE(1970,1,1))</f>
        <v>42747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9">
        <f>+E3330/D3330*100</f>
        <v>0.16800000000000001</v>
      </c>
      <c r="P3330" s="11">
        <f>AVERAGE(E3330/L3330)</f>
        <v>10.5</v>
      </c>
      <c r="Q3330" t="str">
        <f>LEFT(N3330,SEARCH("/",N3330,1)-1)</f>
        <v>technology</v>
      </c>
      <c r="R3330" t="str">
        <f>RIGHT(N3330,LEN(N3330)-SEARCH("/",N3330,1))</f>
        <v>gadgets</v>
      </c>
      <c r="S3330" s="14">
        <f>INT((((J3330/60)/60)/24)+DATE(1970,1,1))</f>
        <v>41859</v>
      </c>
      <c r="T3330" s="14">
        <f>INT((((I3330/60)/60)/24)+DATE(1970,1,1))</f>
        <v>41889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8282</v>
      </c>
      <c r="O3331" s="9">
        <f>+E3331/D3331*100</f>
        <v>4.1000000000000002E-2</v>
      </c>
      <c r="P3331" s="11">
        <f>AVERAGE(E3331/L3331)</f>
        <v>6.833333333333333</v>
      </c>
      <c r="Q3331" t="str">
        <f>LEFT(N3331,SEARCH("/",N3331,1)-1)</f>
        <v>games</v>
      </c>
      <c r="R3331" t="str">
        <f>RIGHT(N3331,LEN(N3331)-SEARCH("/",N3331,1))</f>
        <v>video games</v>
      </c>
      <c r="S3331" s="14">
        <f>INT((((J3331/60)/60)/24)+DATE(1970,1,1))</f>
        <v>42538</v>
      </c>
      <c r="T3331" s="14">
        <f>INT((((I3331/60)/60)/24)+DATE(1970,1,1))</f>
        <v>42565</v>
      </c>
    </row>
    <row r="3332" spans="1:20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6">
        <v>41</v>
      </c>
      <c r="F3332" t="s">
        <v>8221</v>
      </c>
      <c r="G3332" t="s">
        <v>8224</v>
      </c>
      <c r="H3332" t="s">
        <v>8246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8271</v>
      </c>
      <c r="O3332" s="9">
        <f>+E3332/D3332*100</f>
        <v>2.0500000000000003</v>
      </c>
      <c r="P3332" s="11">
        <f>AVERAGE(E3332/L3332)</f>
        <v>10.25</v>
      </c>
      <c r="Q3332" t="str">
        <f>LEFT(N3332,SEARCH("/",N3332,1)-1)</f>
        <v>theater</v>
      </c>
      <c r="R3332" t="str">
        <f>RIGHT(N3332,LEN(N3332)-SEARCH("/",N3332,1))</f>
        <v>plays</v>
      </c>
      <c r="S3332" s="14">
        <f>INT((((J3332/60)/60)/24)+DATE(1970,1,1))</f>
        <v>41883</v>
      </c>
      <c r="T3332" s="14">
        <f>INT((((I3332/60)/60)/24)+DATE(1970,1,1))</f>
        <v>41906</v>
      </c>
    </row>
    <row r="3333" spans="1:20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6">
        <v>41</v>
      </c>
      <c r="F3333" t="s">
        <v>8221</v>
      </c>
      <c r="G3333" t="s">
        <v>8225</v>
      </c>
      <c r="H3333" t="s">
        <v>8247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8303</v>
      </c>
      <c r="O3333" s="9">
        <f>+E3333/D3333*100</f>
        <v>4.1000000000000005</v>
      </c>
      <c r="P3333" s="11">
        <f>AVERAGE(E3333/L3333)</f>
        <v>10.25</v>
      </c>
      <c r="Q3333" t="str">
        <f>LEFT(N3333,SEARCH("/",N3333,1)-1)</f>
        <v>theater</v>
      </c>
      <c r="R3333" t="str">
        <f>RIGHT(N3333,LEN(N3333)-SEARCH("/",N3333,1))</f>
        <v>spaces</v>
      </c>
      <c r="S3333" s="14">
        <f>INT((((J3333/60)/60)/24)+DATE(1970,1,1))</f>
        <v>42241</v>
      </c>
      <c r="T3333" s="14">
        <f>INT((((I3333/60)/60)/24)+DATE(1970,1,1))</f>
        <v>42263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8220</v>
      </c>
      <c r="G3334" t="s">
        <v>8224</v>
      </c>
      <c r="H3334" t="s">
        <v>8246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8267</v>
      </c>
      <c r="O3334" s="9">
        <f>+E3334/D3334*100</f>
        <v>0.08</v>
      </c>
      <c r="P3334" s="11">
        <f>AVERAGE(E3334/L3334)</f>
        <v>20</v>
      </c>
      <c r="Q3334" t="str">
        <f>LEFT(N3334,SEARCH("/",N3334,1)-1)</f>
        <v>film &amp; video</v>
      </c>
      <c r="R3334" t="str">
        <f>RIGHT(N3334,LEN(N3334)-SEARCH("/",N3334,1))</f>
        <v>science fiction</v>
      </c>
      <c r="S3334" s="14">
        <f>INT((((J3334/60)/60)/24)+DATE(1970,1,1))</f>
        <v>42397</v>
      </c>
      <c r="T3334" s="14">
        <f>INT((((I3334/60)/60)/24)+DATE(1970,1,1))</f>
        <v>42427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8220</v>
      </c>
      <c r="G3335" t="s">
        <v>8224</v>
      </c>
      <c r="H3335" t="s">
        <v>8246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8267</v>
      </c>
      <c r="O3335" s="9">
        <f>+E3335/D3335*100</f>
        <v>2.666666666666667</v>
      </c>
      <c r="P3335" s="11">
        <f>AVERAGE(E3335/L3335)</f>
        <v>13.333333333333334</v>
      </c>
      <c r="Q3335" t="str">
        <f>LEFT(N3335,SEARCH("/",N3335,1)-1)</f>
        <v>film &amp; video</v>
      </c>
      <c r="R3335" t="str">
        <f>RIGHT(N3335,LEN(N3335)-SEARCH("/",N3335,1))</f>
        <v>science fiction</v>
      </c>
      <c r="S3335" s="14">
        <f>INT((((J3335/60)/60)/24)+DATE(1970,1,1))</f>
        <v>42115</v>
      </c>
      <c r="T3335" s="14">
        <f>INT((((I3335/60)/60)/24)+DATE(1970,1,1))</f>
        <v>42158</v>
      </c>
    </row>
    <row r="3336" spans="1:20" ht="60" x14ac:dyDescent="0.25">
      <c r="A3336">
        <v>2693</v>
      </c>
      <c r="B3336" s="3" t="s">
        <v>2693</v>
      </c>
      <c r="C3336" s="3" t="s">
        <v>6803</v>
      </c>
      <c r="D3336" s="6">
        <v>5000</v>
      </c>
      <c r="E3336" s="6">
        <v>40</v>
      </c>
      <c r="F3336" t="s">
        <v>8221</v>
      </c>
      <c r="G3336" t="s">
        <v>8224</v>
      </c>
      <c r="H3336" t="s">
        <v>8246</v>
      </c>
      <c r="I3336">
        <v>1407899966</v>
      </c>
      <c r="J3336">
        <v>1405307966</v>
      </c>
      <c r="K3336" t="b">
        <v>0</v>
      </c>
      <c r="L3336">
        <v>3</v>
      </c>
      <c r="M3336" t="b">
        <v>0</v>
      </c>
      <c r="N3336" t="s">
        <v>8284</v>
      </c>
      <c r="O3336" s="9">
        <f>+E3336/D3336*100</f>
        <v>0.8</v>
      </c>
      <c r="P3336" s="11">
        <f>AVERAGE(E3336/L3336)</f>
        <v>13.333333333333334</v>
      </c>
      <c r="Q3336" t="str">
        <f>LEFT(N3336,SEARCH("/",N3336,1)-1)</f>
        <v>food</v>
      </c>
      <c r="R3336" t="str">
        <f>RIGHT(N3336,LEN(N3336)-SEARCH("/",N3336,1))</f>
        <v>food trucks</v>
      </c>
      <c r="S3336" s="14">
        <f>INT((((J3336/60)/60)/24)+DATE(1970,1,1))</f>
        <v>41834</v>
      </c>
      <c r="T3336" s="14">
        <f>INT((((I3336/60)/60)/24)+DATE(1970,1,1))</f>
        <v>41864</v>
      </c>
    </row>
    <row r="3337" spans="1:20" ht="60" x14ac:dyDescent="0.25">
      <c r="A3337">
        <v>1232</v>
      </c>
      <c r="B3337" s="3" t="s">
        <v>1233</v>
      </c>
      <c r="C3337" s="3" t="s">
        <v>5342</v>
      </c>
      <c r="D3337" s="6">
        <v>5000</v>
      </c>
      <c r="E3337" s="6">
        <v>40</v>
      </c>
      <c r="F3337" t="s">
        <v>8220</v>
      </c>
      <c r="G3337" t="s">
        <v>8224</v>
      </c>
      <c r="H3337" t="s">
        <v>8246</v>
      </c>
      <c r="I3337">
        <v>1381090870</v>
      </c>
      <c r="J3337">
        <v>1377030070</v>
      </c>
      <c r="K3337" t="b">
        <v>0</v>
      </c>
      <c r="L3337">
        <v>1</v>
      </c>
      <c r="M3337" t="b">
        <v>0</v>
      </c>
      <c r="N3337" t="s">
        <v>8286</v>
      </c>
      <c r="O3337" s="9">
        <f>+E3337/D3337*100</f>
        <v>0.8</v>
      </c>
      <c r="P3337" s="11">
        <f>AVERAGE(E3337/L3337)</f>
        <v>40</v>
      </c>
      <c r="Q3337" t="str">
        <f>LEFT(N3337,SEARCH("/",N3337,1)-1)</f>
        <v>music</v>
      </c>
      <c r="R3337" t="str">
        <f>RIGHT(N3337,LEN(N3337)-SEARCH("/",N3337,1))</f>
        <v>world music</v>
      </c>
      <c r="S3337" s="14">
        <f>INT((((J3337/60)/60)/24)+DATE(1970,1,1))</f>
        <v>41506</v>
      </c>
      <c r="T3337" s="14">
        <f>INT((((I3337/60)/60)/24)+DATE(1970,1,1))</f>
        <v>41553</v>
      </c>
    </row>
    <row r="3338" spans="1:20" ht="45" x14ac:dyDescent="0.25">
      <c r="A3338">
        <v>937</v>
      </c>
      <c r="B3338" s="3" t="s">
        <v>938</v>
      </c>
      <c r="C3338" s="3" t="s">
        <v>5047</v>
      </c>
      <c r="D3338" s="6">
        <v>3500</v>
      </c>
      <c r="E3338" s="6">
        <v>40</v>
      </c>
      <c r="F3338" t="s">
        <v>8221</v>
      </c>
      <c r="G3338" t="s">
        <v>8224</v>
      </c>
      <c r="H3338" t="s">
        <v>8246</v>
      </c>
      <c r="I3338">
        <v>1383509357</v>
      </c>
      <c r="J3338">
        <v>1380913757</v>
      </c>
      <c r="K3338" t="b">
        <v>0</v>
      </c>
      <c r="L3338">
        <v>2</v>
      </c>
      <c r="M3338" t="b">
        <v>0</v>
      </c>
      <c r="N3338" t="s">
        <v>8278</v>
      </c>
      <c r="O3338" s="9">
        <f>+E3338/D3338*100</f>
        <v>1.1428571428571428</v>
      </c>
      <c r="P3338" s="11">
        <f>AVERAGE(E3338/L3338)</f>
        <v>20</v>
      </c>
      <c r="Q3338" t="str">
        <f>LEFT(N3338,SEARCH("/",N3338,1)-1)</f>
        <v>music</v>
      </c>
      <c r="R3338" t="str">
        <f>RIGHT(N3338,LEN(N3338)-SEARCH("/",N3338,1))</f>
        <v>jazz</v>
      </c>
      <c r="S3338" s="14">
        <f>INT((((J3338/60)/60)/24)+DATE(1970,1,1))</f>
        <v>41551</v>
      </c>
      <c r="T3338" s="14">
        <f>INT((((I3338/60)/60)/24)+DATE(1970,1,1))</f>
        <v>41581</v>
      </c>
    </row>
    <row r="3339" spans="1:20" ht="60" x14ac:dyDescent="0.25">
      <c r="A3339">
        <v>939</v>
      </c>
      <c r="B3339" s="3" t="s">
        <v>940</v>
      </c>
      <c r="C3339" s="3" t="s">
        <v>5049</v>
      </c>
      <c r="D3339" s="6">
        <v>2750</v>
      </c>
      <c r="E3339" s="6">
        <v>40</v>
      </c>
      <c r="F3339" t="s">
        <v>8221</v>
      </c>
      <c r="G3339" t="s">
        <v>8224</v>
      </c>
      <c r="H3339" t="s">
        <v>8246</v>
      </c>
      <c r="I3339">
        <v>1372622280</v>
      </c>
      <c r="J3339">
        <v>1369246738</v>
      </c>
      <c r="K3339" t="b">
        <v>0</v>
      </c>
      <c r="L3339">
        <v>2</v>
      </c>
      <c r="M3339" t="b">
        <v>0</v>
      </c>
      <c r="N3339" t="s">
        <v>8278</v>
      </c>
      <c r="O3339" s="9">
        <f>+E3339/D3339*100</f>
        <v>1.4545454545454546</v>
      </c>
      <c r="P3339" s="11">
        <f>AVERAGE(E3339/L3339)</f>
        <v>20</v>
      </c>
      <c r="Q3339" t="str">
        <f>LEFT(N3339,SEARCH("/",N3339,1)-1)</f>
        <v>music</v>
      </c>
      <c r="R3339" t="str">
        <f>RIGHT(N3339,LEN(N3339)-SEARCH("/",N3339,1))</f>
        <v>jazz</v>
      </c>
      <c r="S3339" s="14">
        <f>INT((((J3339/60)/60)/24)+DATE(1970,1,1))</f>
        <v>41416</v>
      </c>
      <c r="T3339" s="14">
        <f>INT((((I3339/60)/60)/24)+DATE(1970,1,1))</f>
        <v>41455</v>
      </c>
    </row>
    <row r="3340" spans="1:20" ht="45" x14ac:dyDescent="0.25">
      <c r="A3340">
        <v>1811</v>
      </c>
      <c r="B3340" s="3" t="s">
        <v>1812</v>
      </c>
      <c r="C3340" s="3" t="s">
        <v>5921</v>
      </c>
      <c r="D3340" s="6">
        <v>54000</v>
      </c>
      <c r="E3340" s="6">
        <v>40</v>
      </c>
      <c r="F3340" t="s">
        <v>8221</v>
      </c>
      <c r="G3340" t="s">
        <v>8224</v>
      </c>
      <c r="H3340" t="s">
        <v>8246</v>
      </c>
      <c r="I3340">
        <v>1414123200</v>
      </c>
      <c r="J3340">
        <v>1408962270</v>
      </c>
      <c r="K3340" t="b">
        <v>0</v>
      </c>
      <c r="L3340">
        <v>26</v>
      </c>
      <c r="M3340" t="b">
        <v>0</v>
      </c>
      <c r="N3340" t="s">
        <v>8285</v>
      </c>
      <c r="O3340" s="9">
        <f>+E3340/D3340*100</f>
        <v>7.407407407407407E-2</v>
      </c>
      <c r="P3340" s="11">
        <f>AVERAGE(E3340/L3340)</f>
        <v>1.5384615384615385</v>
      </c>
      <c r="Q3340" t="str">
        <f>LEFT(N3340,SEARCH("/",N3340,1)-1)</f>
        <v>photography</v>
      </c>
      <c r="R3340" t="str">
        <f>RIGHT(N3340,LEN(N3340)-SEARCH("/",N3340,1))</f>
        <v>photobooks</v>
      </c>
      <c r="S3340" s="14">
        <f>INT((((J3340/60)/60)/24)+DATE(1970,1,1))</f>
        <v>41876</v>
      </c>
      <c r="T3340" s="14">
        <f>INT((((I3340/60)/60)/24)+DATE(1970,1,1))</f>
        <v>41936</v>
      </c>
    </row>
    <row r="3341" spans="1:20" ht="60" x14ac:dyDescent="0.25">
      <c r="A3341">
        <v>3053</v>
      </c>
      <c r="B3341" s="3" t="s">
        <v>3053</v>
      </c>
      <c r="C3341" s="3" t="s">
        <v>7163</v>
      </c>
      <c r="D3341" s="6">
        <v>10000</v>
      </c>
      <c r="E3341" s="6">
        <v>40</v>
      </c>
      <c r="F3341" t="s">
        <v>8221</v>
      </c>
      <c r="G3341" t="s">
        <v>8224</v>
      </c>
      <c r="H3341" t="s">
        <v>8246</v>
      </c>
      <c r="I3341">
        <v>1412222340</v>
      </c>
      <c r="J3341">
        <v>1407781013</v>
      </c>
      <c r="K3341" t="b">
        <v>0</v>
      </c>
      <c r="L3341">
        <v>3</v>
      </c>
      <c r="M3341" t="b">
        <v>0</v>
      </c>
      <c r="N3341" t="s">
        <v>8303</v>
      </c>
      <c r="O3341" s="9">
        <f>+E3341/D3341*100</f>
        <v>0.4</v>
      </c>
      <c r="P3341" s="11">
        <f>AVERAGE(E3341/L3341)</f>
        <v>13.333333333333334</v>
      </c>
      <c r="Q3341" t="str">
        <f>LEFT(N3341,SEARCH("/",N3341,1)-1)</f>
        <v>theater</v>
      </c>
      <c r="R3341" t="str">
        <f>RIGHT(N3341,LEN(N3341)-SEARCH("/",N3341,1))</f>
        <v>spaces</v>
      </c>
      <c r="S3341" s="14">
        <f>INT((((J3341/60)/60)/24)+DATE(1970,1,1))</f>
        <v>41862</v>
      </c>
      <c r="T3341" s="14">
        <f>INT((((I3341/60)/60)/24)+DATE(1970,1,1))</f>
        <v>41914</v>
      </c>
    </row>
    <row r="3342" spans="1:20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6">
        <v>40</v>
      </c>
      <c r="F3342" t="s">
        <v>8221</v>
      </c>
      <c r="G3342" t="s">
        <v>8224</v>
      </c>
      <c r="H3342" t="s">
        <v>8246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8271</v>
      </c>
      <c r="O3342" s="9">
        <f>+E3342/D3342*100</f>
        <v>1.3333333333333335</v>
      </c>
      <c r="P3342" s="11">
        <f>AVERAGE(E3342/L3342)</f>
        <v>20</v>
      </c>
      <c r="Q3342" t="str">
        <f>LEFT(N3342,SEARCH("/",N3342,1)-1)</f>
        <v>theater</v>
      </c>
      <c r="R3342" t="str">
        <f>RIGHT(N3342,LEN(N3342)-SEARCH("/",N3342,1))</f>
        <v>plays</v>
      </c>
      <c r="S3342" s="14">
        <f>INT((((J3342/60)/60)/24)+DATE(1970,1,1))</f>
        <v>41872</v>
      </c>
      <c r="T3342" s="14">
        <f>INT((((I3342/60)/60)/24)+DATE(1970,1,1))</f>
        <v>41932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t="s">
        <v>8221</v>
      </c>
      <c r="G3343" t="s">
        <v>8225</v>
      </c>
      <c r="H3343" t="s">
        <v>8247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8271</v>
      </c>
      <c r="O3343" s="9">
        <f>+E3343/D3343*100</f>
        <v>1.6</v>
      </c>
      <c r="P3343" s="11">
        <f>AVERAGE(E3343/L3343)</f>
        <v>13.333333333333334</v>
      </c>
      <c r="Q3343" t="str">
        <f>LEFT(N3343,SEARCH("/",N3343,1)-1)</f>
        <v>theater</v>
      </c>
      <c r="R3343" t="str">
        <f>RIGHT(N3343,LEN(N3343)-SEARCH("/",N3343,1))</f>
        <v>plays</v>
      </c>
      <c r="S3343" s="14">
        <f>INT((((J3343/60)/60)/24)+DATE(1970,1,1))</f>
        <v>42172</v>
      </c>
      <c r="T3343" s="14">
        <f>INT((((I3343/60)/60)/24)+DATE(1970,1,1))</f>
        <v>42202</v>
      </c>
    </row>
    <row r="3344" spans="1:20" ht="45" x14ac:dyDescent="0.25">
      <c r="A3344">
        <v>3871</v>
      </c>
      <c r="B3344" s="3" t="s">
        <v>3868</v>
      </c>
      <c r="C3344" s="3" t="s">
        <v>7980</v>
      </c>
      <c r="D3344" s="6">
        <v>1500</v>
      </c>
      <c r="E3344" s="6">
        <v>40</v>
      </c>
      <c r="F3344" t="s">
        <v>8220</v>
      </c>
      <c r="G3344" t="s">
        <v>8224</v>
      </c>
      <c r="H3344" t="s">
        <v>8246</v>
      </c>
      <c r="I3344">
        <v>1490809450</v>
      </c>
      <c r="J3344">
        <v>1485629050</v>
      </c>
      <c r="K3344" t="b">
        <v>0</v>
      </c>
      <c r="L3344">
        <v>3</v>
      </c>
      <c r="M3344" t="b">
        <v>0</v>
      </c>
      <c r="N3344" t="s">
        <v>8305</v>
      </c>
      <c r="O3344" s="9">
        <f>+E3344/D3344*100</f>
        <v>2.666666666666667</v>
      </c>
      <c r="P3344" s="11">
        <f>AVERAGE(E3344/L3344)</f>
        <v>13.333333333333334</v>
      </c>
      <c r="Q3344" t="str">
        <f>LEFT(N3344,SEARCH("/",N3344,1)-1)</f>
        <v>theater</v>
      </c>
      <c r="R3344" t="str">
        <f>RIGHT(N3344,LEN(N3344)-SEARCH("/",N3344,1))</f>
        <v>musical</v>
      </c>
      <c r="S3344" s="14">
        <f>INT((((J3344/60)/60)/24)+DATE(1970,1,1))</f>
        <v>42763</v>
      </c>
      <c r="T3344" s="14">
        <f>INT((((I3344/60)/60)/24)+DATE(1970,1,1))</f>
        <v>42823</v>
      </c>
    </row>
    <row r="3345" spans="1:20" ht="45" x14ac:dyDescent="0.25">
      <c r="A3345">
        <v>1789</v>
      </c>
      <c r="B3345" s="3" t="s">
        <v>1790</v>
      </c>
      <c r="C3345" s="3" t="s">
        <v>5899</v>
      </c>
      <c r="D3345" s="6">
        <v>8000</v>
      </c>
      <c r="E3345" s="6">
        <v>40</v>
      </c>
      <c r="F3345" t="s">
        <v>8221</v>
      </c>
      <c r="G3345" t="s">
        <v>8224</v>
      </c>
      <c r="H3345" t="s">
        <v>8246</v>
      </c>
      <c r="I3345">
        <v>1421042403</v>
      </c>
      <c r="J3345">
        <v>1415858403</v>
      </c>
      <c r="K3345" t="b">
        <v>1</v>
      </c>
      <c r="L3345">
        <v>4</v>
      </c>
      <c r="M3345" t="b">
        <v>0</v>
      </c>
      <c r="N3345" t="s">
        <v>8285</v>
      </c>
      <c r="O3345" s="9">
        <f>+E3345/D3345*100</f>
        <v>0.5</v>
      </c>
      <c r="P3345" s="11">
        <f>AVERAGE(E3345/L3345)</f>
        <v>10</v>
      </c>
      <c r="Q3345" t="str">
        <f>LEFT(N3345,SEARCH("/",N3345,1)-1)</f>
        <v>photography</v>
      </c>
      <c r="R3345" t="str">
        <f>RIGHT(N3345,LEN(N3345)-SEARCH("/",N3345,1))</f>
        <v>photobooks</v>
      </c>
      <c r="S3345" s="14">
        <f>INT((((J3345/60)/60)/24)+DATE(1970,1,1))</f>
        <v>41956</v>
      </c>
      <c r="T3345" s="14">
        <f>INT((((I3345/60)/60)/24)+DATE(1970,1,1))</f>
        <v>42016</v>
      </c>
    </row>
    <row r="3346" spans="1:20" ht="45" x14ac:dyDescent="0.25">
      <c r="A3346">
        <v>1793</v>
      </c>
      <c r="B3346" s="3" t="s">
        <v>1794</v>
      </c>
      <c r="C3346" s="3" t="s">
        <v>5903</v>
      </c>
      <c r="D3346" s="6">
        <v>3000</v>
      </c>
      <c r="E3346" s="6">
        <v>40</v>
      </c>
      <c r="F3346" t="s">
        <v>8221</v>
      </c>
      <c r="G3346" t="s">
        <v>8226</v>
      </c>
      <c r="H3346" t="s">
        <v>8248</v>
      </c>
      <c r="I3346">
        <v>1417127040</v>
      </c>
      <c r="J3346">
        <v>1414531440</v>
      </c>
      <c r="K3346" t="b">
        <v>1</v>
      </c>
      <c r="L3346">
        <v>2</v>
      </c>
      <c r="M3346" t="b">
        <v>0</v>
      </c>
      <c r="N3346" t="s">
        <v>8285</v>
      </c>
      <c r="O3346" s="9">
        <f>+E3346/D3346*100</f>
        <v>1.3333333333333335</v>
      </c>
      <c r="P3346" s="11">
        <f>AVERAGE(E3346/L3346)</f>
        <v>20</v>
      </c>
      <c r="Q3346" t="str">
        <f>LEFT(N3346,SEARCH("/",N3346,1)-1)</f>
        <v>photography</v>
      </c>
      <c r="R3346" t="str">
        <f>RIGHT(N3346,LEN(N3346)-SEARCH("/",N3346,1))</f>
        <v>photobooks</v>
      </c>
      <c r="S3346" s="14">
        <f>INT((((J3346/60)/60)/24)+DATE(1970,1,1))</f>
        <v>41940</v>
      </c>
      <c r="T3346" s="14">
        <f>INT((((I3346/60)/60)/24)+DATE(1970,1,1))</f>
        <v>41970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s="9">
        <f>+E3347/D3347*100</f>
        <v>6.5000000000000002E-2</v>
      </c>
      <c r="P3347" s="11">
        <f>AVERAGE(E3347/L3347)</f>
        <v>13</v>
      </c>
      <c r="Q3347" t="str">
        <f>LEFT(N3347,SEARCH("/",N3347,1)-1)</f>
        <v>technology</v>
      </c>
      <c r="R3347" t="str">
        <f>RIGHT(N3347,LEN(N3347)-SEARCH("/",N3347,1))</f>
        <v>web</v>
      </c>
      <c r="S3347" s="14">
        <f>INT((((J3347/60)/60)/24)+DATE(1970,1,1))</f>
        <v>42615</v>
      </c>
      <c r="T3347" s="14">
        <f>INT((((I3347/60)/60)/24)+DATE(1970,1,1))</f>
        <v>42660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8271</v>
      </c>
      <c r="O3348" s="9">
        <f>+E3348/D3348*100</f>
        <v>0.77999999999999992</v>
      </c>
      <c r="P3348" s="11">
        <f>AVERAGE(E3348/L3348)</f>
        <v>9.75</v>
      </c>
      <c r="Q3348" t="str">
        <f>LEFT(N3348,SEARCH("/",N3348,1)-1)</f>
        <v>theater</v>
      </c>
      <c r="R3348" t="str">
        <f>RIGHT(N3348,LEN(N3348)-SEARCH("/",N3348,1))</f>
        <v>plays</v>
      </c>
      <c r="S3348" s="14">
        <f>INT((((J3348/60)/60)/24)+DATE(1970,1,1))</f>
        <v>42196</v>
      </c>
      <c r="T3348" s="14">
        <f>INT((((I3348/60)/60)/24)+DATE(1970,1,1))</f>
        <v>42256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9">
        <f>+E3349/D3349*100</f>
        <v>3.8</v>
      </c>
      <c r="P3349" s="11">
        <f>AVERAGE(E3349/L3349)</f>
        <v>9.5</v>
      </c>
      <c r="Q3349" t="str">
        <f>LEFT(N3349,SEARCH("/",N3349,1)-1)</f>
        <v>theater</v>
      </c>
      <c r="R3349" t="str">
        <f>RIGHT(N3349,LEN(N3349)-SEARCH("/",N3349,1))</f>
        <v>plays</v>
      </c>
      <c r="S3349" s="14">
        <f>INT((((J3349/60)/60)/24)+DATE(1970,1,1))</f>
        <v>41975</v>
      </c>
      <c r="T3349" s="14">
        <f>INT((((I3349/60)/60)/24)+DATE(1970,1,1))</f>
        <v>42005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9">
        <f>+E3350/D3350*100</f>
        <v>1.0571428571428572</v>
      </c>
      <c r="P3350" s="11">
        <f>AVERAGE(E3350/L3350)</f>
        <v>18.5</v>
      </c>
      <c r="Q3350" t="str">
        <f>LEFT(N3350,SEARCH("/",N3350,1)-1)</f>
        <v>theater</v>
      </c>
      <c r="R3350" t="str">
        <f>RIGHT(N3350,LEN(N3350)-SEARCH("/",N3350,1))</f>
        <v>plays</v>
      </c>
      <c r="S3350" s="14">
        <f>INT((((J3350/60)/60)/24)+DATE(1970,1,1))</f>
        <v>42078</v>
      </c>
      <c r="T3350" s="14">
        <f>INT((((I3350/60)/60)/24)+DATE(1970,1,1))</f>
        <v>42133</v>
      </c>
    </row>
    <row r="3351" spans="1:20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6">
        <v>36</v>
      </c>
      <c r="F3351" t="s">
        <v>8221</v>
      </c>
      <c r="G3351" t="s">
        <v>8224</v>
      </c>
      <c r="H3351" t="s">
        <v>8246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8284</v>
      </c>
      <c r="O3351" s="9">
        <f>+E3351/D3351*100</f>
        <v>0.24</v>
      </c>
      <c r="P3351" s="11">
        <f>AVERAGE(E3351/L3351)</f>
        <v>12</v>
      </c>
      <c r="Q3351" t="str">
        <f>LEFT(N3351,SEARCH("/",N3351,1)-1)</f>
        <v>food</v>
      </c>
      <c r="R3351" t="str">
        <f>RIGHT(N3351,LEN(N3351)-SEARCH("/",N3351,1))</f>
        <v>food trucks</v>
      </c>
      <c r="S3351" s="14">
        <f>INT((((J3351/60)/60)/24)+DATE(1970,1,1))</f>
        <v>42034</v>
      </c>
      <c r="T3351" s="14">
        <f>INT((((I3351/60)/60)/24)+DATE(1970,1,1))</f>
        <v>42064</v>
      </c>
    </row>
    <row r="3352" spans="1:20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6">
        <v>36</v>
      </c>
      <c r="F3352" t="s">
        <v>8221</v>
      </c>
      <c r="G3352" t="s">
        <v>8229</v>
      </c>
      <c r="H3352" t="s">
        <v>8251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8283</v>
      </c>
      <c r="O3352" s="9">
        <f>+E3352/D3352*100</f>
        <v>0.44999999999999996</v>
      </c>
      <c r="P3352" s="11">
        <f>AVERAGE(E3352/L3352)</f>
        <v>18</v>
      </c>
      <c r="Q3352" t="str">
        <f>LEFT(N3352,SEARCH("/",N3352,1)-1)</f>
        <v>games</v>
      </c>
      <c r="R3352" t="str">
        <f>RIGHT(N3352,LEN(N3352)-SEARCH("/",N3352,1))</f>
        <v>mobile games</v>
      </c>
      <c r="S3352" s="14">
        <f>INT((((J3352/60)/60)/24)+DATE(1970,1,1))</f>
        <v>42164</v>
      </c>
      <c r="T3352" s="14">
        <f>INT((((I3352/60)/60)/24)+DATE(1970,1,1))</f>
        <v>42193</v>
      </c>
    </row>
    <row r="3353" spans="1:20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6">
        <v>36</v>
      </c>
      <c r="F3353" t="s">
        <v>8221</v>
      </c>
      <c r="G3353" t="s">
        <v>8224</v>
      </c>
      <c r="H3353" t="s">
        <v>8246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8304</v>
      </c>
      <c r="O3353" s="9">
        <f>+E3353/D3353*100</f>
        <v>0.72</v>
      </c>
      <c r="P3353" s="11">
        <f>AVERAGE(E3353/L3353)</f>
        <v>9</v>
      </c>
      <c r="Q3353" t="str">
        <f>LEFT(N3353,SEARCH("/",N3353,1)-1)</f>
        <v>publishing</v>
      </c>
      <c r="R3353" t="str">
        <f>RIGHT(N3353,LEN(N3353)-SEARCH("/",N3353,1))</f>
        <v>children's books</v>
      </c>
      <c r="S3353" s="14">
        <f>INT((((J3353/60)/60)/24)+DATE(1970,1,1))</f>
        <v>41247</v>
      </c>
      <c r="T3353" s="14">
        <f>INT((((I3353/60)/60)/24)+DATE(1970,1,1))</f>
        <v>41277</v>
      </c>
    </row>
    <row r="3354" spans="1:20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6">
        <v>36</v>
      </c>
      <c r="F3354" t="s">
        <v>8220</v>
      </c>
      <c r="G3354" t="s">
        <v>8229</v>
      </c>
      <c r="H3354" t="s">
        <v>8251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8301</v>
      </c>
      <c r="O3354" s="9">
        <f>+E3354/D3354*100</f>
        <v>1.44</v>
      </c>
      <c r="P3354" s="11">
        <f>AVERAGE(E3354/L3354)</f>
        <v>12</v>
      </c>
      <c r="Q3354" t="str">
        <f>LEFT(N3354,SEARCH("/",N3354,1)-1)</f>
        <v>technology</v>
      </c>
      <c r="R3354" t="str">
        <f>RIGHT(N3354,LEN(N3354)-SEARCH("/",N3354,1))</f>
        <v>space exploration</v>
      </c>
      <c r="S3354" s="14">
        <f>INT((((J3354/60)/60)/24)+DATE(1970,1,1))</f>
        <v>42200</v>
      </c>
      <c r="T3354" s="14">
        <f>INT((((I3354/60)/60)/24)+DATE(1970,1,1))</f>
        <v>42230</v>
      </c>
    </row>
    <row r="3355" spans="1:20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6">
        <v>35</v>
      </c>
      <c r="F3355" t="s">
        <v>8221</v>
      </c>
      <c r="G3355" t="s">
        <v>8229</v>
      </c>
      <c r="H3355" t="s">
        <v>8251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8284</v>
      </c>
      <c r="O3355" s="9">
        <f>+E3355/D3355*100</f>
        <v>5.3846153846153842E-2</v>
      </c>
      <c r="P3355" s="11">
        <f>AVERAGE(E3355/L3355)</f>
        <v>17.5</v>
      </c>
      <c r="Q3355" t="str">
        <f>LEFT(N3355,SEARCH("/",N3355,1)-1)</f>
        <v>food</v>
      </c>
      <c r="R3355" t="str">
        <f>RIGHT(N3355,LEN(N3355)-SEARCH("/",N3355,1))</f>
        <v>food trucks</v>
      </c>
      <c r="S3355" s="14">
        <f>INT((((J3355/60)/60)/24)+DATE(1970,1,1))</f>
        <v>42089</v>
      </c>
      <c r="T3355" s="14">
        <f>INT((((I3355/60)/60)/24)+DATE(1970,1,1))</f>
        <v>42134</v>
      </c>
    </row>
    <row r="3356" spans="1:20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6">
        <v>35</v>
      </c>
      <c r="F3356" t="s">
        <v>8221</v>
      </c>
      <c r="G3356" t="s">
        <v>8224</v>
      </c>
      <c r="H3356" t="s">
        <v>8246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8284</v>
      </c>
      <c r="O3356" s="9">
        <f>+E3356/D3356*100</f>
        <v>5.8333333333333341E-2</v>
      </c>
      <c r="P3356" s="11">
        <f>AVERAGE(E3356/L3356)</f>
        <v>17.5</v>
      </c>
      <c r="Q3356" t="str">
        <f>LEFT(N3356,SEARCH("/",N3356,1)-1)</f>
        <v>food</v>
      </c>
      <c r="R3356" t="str">
        <f>RIGHT(N3356,LEN(N3356)-SEARCH("/",N3356,1))</f>
        <v>food trucks</v>
      </c>
      <c r="S3356" s="14">
        <f>INT((((J3356/60)/60)/24)+DATE(1970,1,1))</f>
        <v>41876</v>
      </c>
      <c r="T3356" s="14">
        <f>INT((((I3356/60)/60)/24)+DATE(1970,1,1))</f>
        <v>41907</v>
      </c>
    </row>
    <row r="3357" spans="1:20" ht="60" x14ac:dyDescent="0.25">
      <c r="A3357">
        <v>1158</v>
      </c>
      <c r="B3357" s="3" t="s">
        <v>1159</v>
      </c>
      <c r="C3357" s="3" t="s">
        <v>5268</v>
      </c>
      <c r="D3357" s="6">
        <v>7500</v>
      </c>
      <c r="E3357" s="6">
        <v>35</v>
      </c>
      <c r="F3357" t="s">
        <v>8221</v>
      </c>
      <c r="G3357" t="s">
        <v>8224</v>
      </c>
      <c r="H3357" t="s">
        <v>8246</v>
      </c>
      <c r="I3357">
        <v>1418091128</v>
      </c>
      <c r="J3357">
        <v>1415499128</v>
      </c>
      <c r="K3357" t="b">
        <v>0</v>
      </c>
      <c r="L3357">
        <v>3</v>
      </c>
      <c r="M3357" t="b">
        <v>0</v>
      </c>
      <c r="N3357" t="s">
        <v>8284</v>
      </c>
      <c r="O3357" s="9">
        <f>+E3357/D3357*100</f>
        <v>0.46666666666666673</v>
      </c>
      <c r="P3357" s="11">
        <f>AVERAGE(E3357/L3357)</f>
        <v>11.666666666666666</v>
      </c>
      <c r="Q3357" t="str">
        <f>LEFT(N3357,SEARCH("/",N3357,1)-1)</f>
        <v>food</v>
      </c>
      <c r="R3357" t="str">
        <f>RIGHT(N3357,LEN(N3357)-SEARCH("/",N3357,1))</f>
        <v>food trucks</v>
      </c>
      <c r="S3357" s="14">
        <f>INT((((J3357/60)/60)/24)+DATE(1970,1,1))</f>
        <v>41952</v>
      </c>
      <c r="T3357" s="14">
        <f>INT((((I3357/60)/60)/24)+DATE(1970,1,1))</f>
        <v>41982</v>
      </c>
    </row>
    <row r="3358" spans="1:20" ht="60" x14ac:dyDescent="0.25">
      <c r="A3358">
        <v>1724</v>
      </c>
      <c r="B3358" s="3" t="s">
        <v>1725</v>
      </c>
      <c r="C3358" s="3" t="s">
        <v>5834</v>
      </c>
      <c r="D3358" s="6">
        <v>6000</v>
      </c>
      <c r="E3358" s="6">
        <v>35</v>
      </c>
      <c r="F3358" t="s">
        <v>8221</v>
      </c>
      <c r="G3358" t="s">
        <v>8224</v>
      </c>
      <c r="H3358" t="s">
        <v>8246</v>
      </c>
      <c r="I3358">
        <v>1414707762</v>
      </c>
      <c r="J3358">
        <v>1412115762</v>
      </c>
      <c r="K3358" t="b">
        <v>0</v>
      </c>
      <c r="L3358">
        <v>4</v>
      </c>
      <c r="M3358" t="b">
        <v>0</v>
      </c>
      <c r="N3358" t="s">
        <v>8293</v>
      </c>
      <c r="O3358" s="9">
        <f>+E3358/D3358*100</f>
        <v>0.58333333333333337</v>
      </c>
      <c r="P3358" s="11">
        <f>AVERAGE(E3358/L3358)</f>
        <v>8.75</v>
      </c>
      <c r="Q3358" t="str">
        <f>LEFT(N3358,SEARCH("/",N3358,1)-1)</f>
        <v>music</v>
      </c>
      <c r="R3358" t="str">
        <f>RIGHT(N3358,LEN(N3358)-SEARCH("/",N3358,1))</f>
        <v>faith</v>
      </c>
      <c r="S3358" s="14">
        <f>INT((((J3358/60)/60)/24)+DATE(1970,1,1))</f>
        <v>41912</v>
      </c>
      <c r="T3358" s="14">
        <f>INT((((I3358/60)/60)/24)+DATE(1970,1,1))</f>
        <v>41942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8221</v>
      </c>
      <c r="G3359" t="s">
        <v>8224</v>
      </c>
      <c r="H3359" t="s">
        <v>8246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8293</v>
      </c>
      <c r="O3359" s="9">
        <f>+E3359/D3359*100</f>
        <v>0.87500000000000011</v>
      </c>
      <c r="P3359" s="11">
        <f>AVERAGE(E3359/L3359)</f>
        <v>11.666666666666666</v>
      </c>
      <c r="Q3359" t="str">
        <f>LEFT(N3359,SEARCH("/",N3359,1)-1)</f>
        <v>music</v>
      </c>
      <c r="R3359" t="str">
        <f>RIGHT(N3359,LEN(N3359)-SEARCH("/",N3359,1))</f>
        <v>faith</v>
      </c>
      <c r="S3359" s="14">
        <f>INT((((J3359/60)/60)/24)+DATE(1970,1,1))</f>
        <v>41869</v>
      </c>
      <c r="T3359" s="14">
        <f>INT((((I3359/60)/60)/24)+DATE(1970,1,1))</f>
        <v>41899</v>
      </c>
    </row>
    <row r="3360" spans="1:20" ht="45" x14ac:dyDescent="0.25">
      <c r="A3360">
        <v>1558</v>
      </c>
      <c r="B3360" s="3" t="s">
        <v>1559</v>
      </c>
      <c r="C3360" s="3" t="s">
        <v>5668</v>
      </c>
      <c r="D3360" s="6">
        <v>750</v>
      </c>
      <c r="E3360" s="6">
        <v>35</v>
      </c>
      <c r="F3360" t="s">
        <v>8221</v>
      </c>
      <c r="G3360" t="s">
        <v>8225</v>
      </c>
      <c r="H3360" t="s">
        <v>8247</v>
      </c>
      <c r="I3360">
        <v>1440763920</v>
      </c>
      <c r="J3360">
        <v>1435656759</v>
      </c>
      <c r="K3360" t="b">
        <v>0</v>
      </c>
      <c r="L3360">
        <v>3</v>
      </c>
      <c r="M3360" t="b">
        <v>0</v>
      </c>
      <c r="N3360" t="s">
        <v>8289</v>
      </c>
      <c r="O3360" s="9">
        <f>+E3360/D3360*100</f>
        <v>4.666666666666667</v>
      </c>
      <c r="P3360" s="11">
        <f>AVERAGE(E3360/L3360)</f>
        <v>11.666666666666666</v>
      </c>
      <c r="Q3360" t="str">
        <f>LEFT(N3360,SEARCH("/",N3360,1)-1)</f>
        <v>photography</v>
      </c>
      <c r="R3360" t="str">
        <f>RIGHT(N3360,LEN(N3360)-SEARCH("/",N3360,1))</f>
        <v>nature</v>
      </c>
      <c r="S3360" s="14">
        <f>INT((((J3360/60)/60)/24)+DATE(1970,1,1))</f>
        <v>42185</v>
      </c>
      <c r="T3360" s="14">
        <f>INT((((I3360/60)/60)/24)+DATE(1970,1,1))</f>
        <v>42244</v>
      </c>
    </row>
    <row r="3361" spans="1:20" ht="30" x14ac:dyDescent="0.25">
      <c r="A3361">
        <v>2741</v>
      </c>
      <c r="B3361" s="3" t="s">
        <v>2741</v>
      </c>
      <c r="C3361" s="3" t="s">
        <v>6851</v>
      </c>
      <c r="D3361" s="6">
        <v>8000</v>
      </c>
      <c r="E3361" s="6">
        <v>35</v>
      </c>
      <c r="F3361" t="s">
        <v>8221</v>
      </c>
      <c r="G3361" t="s">
        <v>8224</v>
      </c>
      <c r="H3361" t="s">
        <v>8246</v>
      </c>
      <c r="I3361">
        <v>1413770820</v>
      </c>
      <c r="J3361">
        <v>1412005602</v>
      </c>
      <c r="K3361" t="b">
        <v>0</v>
      </c>
      <c r="L3361">
        <v>4</v>
      </c>
      <c r="M3361" t="b">
        <v>0</v>
      </c>
      <c r="N3361" t="s">
        <v>8304</v>
      </c>
      <c r="O3361" s="9">
        <f>+E3361/D3361*100</f>
        <v>0.43750000000000006</v>
      </c>
      <c r="P3361" s="11">
        <f>AVERAGE(E3361/L3361)</f>
        <v>8.75</v>
      </c>
      <c r="Q3361" t="str">
        <f>LEFT(N3361,SEARCH("/",N3361,1)-1)</f>
        <v>publishing</v>
      </c>
      <c r="R3361" t="str">
        <f>RIGHT(N3361,LEN(N3361)-SEARCH("/",N3361,1))</f>
        <v>children's books</v>
      </c>
      <c r="S3361" s="14">
        <f>INT((((J3361/60)/60)/24)+DATE(1970,1,1))</f>
        <v>41911</v>
      </c>
      <c r="T3361" s="14">
        <f>INT((((I3361/60)/60)/24)+DATE(1970,1,1))</f>
        <v>41932</v>
      </c>
    </row>
    <row r="3362" spans="1:20" ht="60" x14ac:dyDescent="0.25">
      <c r="A3362">
        <v>550</v>
      </c>
      <c r="B3362" s="3" t="s">
        <v>551</v>
      </c>
      <c r="C3362" s="3" t="s">
        <v>4660</v>
      </c>
      <c r="D3362" s="6">
        <v>5000</v>
      </c>
      <c r="E3362" s="6">
        <v>35</v>
      </c>
      <c r="F3362" t="s">
        <v>8221</v>
      </c>
      <c r="G3362" t="s">
        <v>8229</v>
      </c>
      <c r="H3362" t="s">
        <v>8251</v>
      </c>
      <c r="I3362">
        <v>1485838800</v>
      </c>
      <c r="J3362">
        <v>1484756245</v>
      </c>
      <c r="K3362" t="b">
        <v>0</v>
      </c>
      <c r="L3362">
        <v>4</v>
      </c>
      <c r="M3362" t="b">
        <v>0</v>
      </c>
      <c r="N3362" t="s">
        <v>8272</v>
      </c>
      <c r="O3362" s="9">
        <f>+E3362/D3362*100</f>
        <v>0.70000000000000007</v>
      </c>
      <c r="P3362" s="11">
        <f>AVERAGE(E3362/L3362)</f>
        <v>8.75</v>
      </c>
      <c r="Q3362" t="str">
        <f>LEFT(N3362,SEARCH("/",N3362,1)-1)</f>
        <v>technology</v>
      </c>
      <c r="R3362" t="str">
        <f>RIGHT(N3362,LEN(N3362)-SEARCH("/",N3362,1))</f>
        <v>web</v>
      </c>
      <c r="S3362" s="14">
        <f>INT((((J3362/60)/60)/24)+DATE(1970,1,1))</f>
        <v>42753</v>
      </c>
      <c r="T3362" s="14">
        <f>INT((((I3362/60)/60)/24)+DATE(1970,1,1))</f>
        <v>42766</v>
      </c>
    </row>
    <row r="3363" spans="1:20" ht="30" x14ac:dyDescent="0.25">
      <c r="A3363">
        <v>3792</v>
      </c>
      <c r="B3363" s="3" t="s">
        <v>3789</v>
      </c>
      <c r="C3363" s="3" t="s">
        <v>7902</v>
      </c>
      <c r="D3363" s="6">
        <v>12500</v>
      </c>
      <c r="E3363" s="6">
        <v>35</v>
      </c>
      <c r="F3363" t="s">
        <v>8221</v>
      </c>
      <c r="G3363" t="s">
        <v>8224</v>
      </c>
      <c r="H3363" t="s">
        <v>8246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8305</v>
      </c>
      <c r="O3363" s="9">
        <f>+E3363/D3363*100</f>
        <v>0.27999999999999997</v>
      </c>
      <c r="P3363" s="11">
        <f>AVERAGE(E3363/L3363)</f>
        <v>17.5</v>
      </c>
      <c r="Q3363" t="str">
        <f>LEFT(N3363,SEARCH("/",N3363,1)-1)</f>
        <v>theater</v>
      </c>
      <c r="R3363" t="str">
        <f>RIGHT(N3363,LEN(N3363)-SEARCH("/",N3363,1))</f>
        <v>musical</v>
      </c>
      <c r="S3363" s="14">
        <f>INT((((J3363/60)/60)/24)+DATE(1970,1,1))</f>
        <v>42170</v>
      </c>
      <c r="T3363" s="14">
        <f>INT((((I3363/60)/60)/24)+DATE(1970,1,1))</f>
        <v>42200</v>
      </c>
    </row>
    <row r="3364" spans="1:20" ht="45" x14ac:dyDescent="0.25">
      <c r="A3364">
        <v>2859</v>
      </c>
      <c r="B3364" s="3" t="s">
        <v>2859</v>
      </c>
      <c r="C3364" s="3" t="s">
        <v>6969</v>
      </c>
      <c r="D3364" s="6">
        <v>2000</v>
      </c>
      <c r="E3364" s="6">
        <v>35</v>
      </c>
      <c r="F3364" t="s">
        <v>8221</v>
      </c>
      <c r="G3364" t="s">
        <v>8226</v>
      </c>
      <c r="H3364" t="s">
        <v>8248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8271</v>
      </c>
      <c r="O3364" s="9">
        <f>+E3364/D3364*100</f>
        <v>1.7500000000000002</v>
      </c>
      <c r="P3364" s="11">
        <f>AVERAGE(E3364/L3364)</f>
        <v>35</v>
      </c>
      <c r="Q3364" t="str">
        <f>LEFT(N3364,SEARCH("/",N3364,1)-1)</f>
        <v>theater</v>
      </c>
      <c r="R3364" t="str">
        <f>RIGHT(N3364,LEN(N3364)-SEARCH("/",N3364,1))</f>
        <v>plays</v>
      </c>
      <c r="S3364" s="14">
        <f>INT((((J3364/60)/60)/24)+DATE(1970,1,1))</f>
        <v>42233</v>
      </c>
      <c r="T3364" s="14">
        <f>INT((((I3364/60)/60)/24)+DATE(1970,1,1))</f>
        <v>42293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t="s">
        <v>8220</v>
      </c>
      <c r="G3365" t="s">
        <v>8224</v>
      </c>
      <c r="H3365" t="s">
        <v>8246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8305</v>
      </c>
      <c r="O3365" s="9">
        <f>+E3365/D3365*100</f>
        <v>1.7500000000000002</v>
      </c>
      <c r="P3365" s="11">
        <f>AVERAGE(E3365/L3365)</f>
        <v>17.5</v>
      </c>
      <c r="Q3365" t="str">
        <f>LEFT(N3365,SEARCH("/",N3365,1)-1)</f>
        <v>theater</v>
      </c>
      <c r="R3365" t="str">
        <f>RIGHT(N3365,LEN(N3365)-SEARCH("/",N3365,1))</f>
        <v>musical</v>
      </c>
      <c r="S3365" s="14">
        <f>INT((((J3365/60)/60)/24)+DATE(1970,1,1))</f>
        <v>42079</v>
      </c>
      <c r="T3365" s="14">
        <f>INT((((I3365/60)/60)/24)+DATE(1970,1,1))</f>
        <v>42125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9">
        <f>+E3366/D3366*100</f>
        <v>1</v>
      </c>
      <c r="P3366" s="11">
        <f>AVERAGE(E3366/L3366)</f>
        <v>34.950000000000003</v>
      </c>
      <c r="Q3366" t="str">
        <f>LEFT(N3366,SEARCH("/",N3366,1)-1)</f>
        <v>theater</v>
      </c>
      <c r="R3366" t="str">
        <f>RIGHT(N3366,LEN(N3366)-SEARCH("/",N3366,1))</f>
        <v>plays</v>
      </c>
      <c r="S3366" s="14">
        <f>INT((((J3366/60)/60)/24)+DATE(1970,1,1))</f>
        <v>42718</v>
      </c>
      <c r="T3366" s="14">
        <f>INT((((I3366/60)/60)/24)+DATE(1970,1,1))</f>
        <v>42748</v>
      </c>
    </row>
    <row r="3367" spans="1:20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6">
        <v>34</v>
      </c>
      <c r="F3367" t="s">
        <v>8221</v>
      </c>
      <c r="G3367" t="s">
        <v>8224</v>
      </c>
      <c r="H3367" t="s">
        <v>8246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8282</v>
      </c>
      <c r="O3367" s="9">
        <f>+E3367/D3367*100</f>
        <v>9.124454880912446E-3</v>
      </c>
      <c r="P3367" s="11">
        <f>AVERAGE(E3367/L3367)</f>
        <v>8.5</v>
      </c>
      <c r="Q3367" t="str">
        <f>LEFT(N3367,SEARCH("/",N3367,1)-1)</f>
        <v>games</v>
      </c>
      <c r="R3367" t="str">
        <f>RIGHT(N3367,LEN(N3367)-SEARCH("/",N3367,1))</f>
        <v>video games</v>
      </c>
      <c r="S3367" s="14">
        <f>INT((((J3367/60)/60)/24)+DATE(1970,1,1))</f>
        <v>41974</v>
      </c>
      <c r="T3367" s="14">
        <f>INT((((I3367/60)/60)/24)+DATE(1970,1,1))</f>
        <v>42014</v>
      </c>
    </row>
    <row r="3368" spans="1:20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6">
        <v>34</v>
      </c>
      <c r="F3368" t="s">
        <v>8221</v>
      </c>
      <c r="G3368" t="s">
        <v>8236</v>
      </c>
      <c r="H3368" t="s">
        <v>8249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8293</v>
      </c>
      <c r="O3368" s="9">
        <f>+E3368/D3368*100</f>
        <v>0.67999999999999994</v>
      </c>
      <c r="P3368" s="11">
        <f>AVERAGE(E3368/L3368)</f>
        <v>34</v>
      </c>
      <c r="Q3368" t="str">
        <f>LEFT(N3368,SEARCH("/",N3368,1)-1)</f>
        <v>music</v>
      </c>
      <c r="R3368" t="str">
        <f>RIGHT(N3368,LEN(N3368)-SEARCH("/",N3368,1))</f>
        <v>faith</v>
      </c>
      <c r="S3368" s="14">
        <f>INT((((J3368/60)/60)/24)+DATE(1970,1,1))</f>
        <v>42341</v>
      </c>
      <c r="T3368" s="14">
        <f>INT((((I3368/60)/60)/24)+DATE(1970,1,1))</f>
        <v>42387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t="s">
        <v>8221</v>
      </c>
      <c r="G3369" t="s">
        <v>8229</v>
      </c>
      <c r="H3369" t="s">
        <v>8251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8304</v>
      </c>
      <c r="O3369" s="9">
        <f>+E3369/D3369*100</f>
        <v>0.85000000000000009</v>
      </c>
      <c r="P3369" s="11">
        <f>AVERAGE(E3369/L3369)</f>
        <v>11.333333333333334</v>
      </c>
      <c r="Q3369" t="str">
        <f>LEFT(N3369,SEARCH("/",N3369,1)-1)</f>
        <v>publishing</v>
      </c>
      <c r="R3369" t="str">
        <f>RIGHT(N3369,LEN(N3369)-SEARCH("/",N3369,1))</f>
        <v>children's books</v>
      </c>
      <c r="S3369" s="14">
        <f>INT((((J3369/60)/60)/24)+DATE(1970,1,1))</f>
        <v>42172</v>
      </c>
      <c r="T3369" s="14">
        <f>INT((((I3369/60)/60)/24)+DATE(1970,1,1))</f>
        <v>42232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t="s">
        <v>8221</v>
      </c>
      <c r="G3370" t="s">
        <v>8225</v>
      </c>
      <c r="H3370" t="s">
        <v>8247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8275</v>
      </c>
      <c r="O3370" s="9">
        <f>+E3370/D3370*100</f>
        <v>0.85129023676509719</v>
      </c>
      <c r="P3370" s="11">
        <f>AVERAGE(E3370/L3370)</f>
        <v>16</v>
      </c>
      <c r="Q3370" t="str">
        <f>LEFT(N3370,SEARCH("/",N3370,1)-1)</f>
        <v>publishing</v>
      </c>
      <c r="R3370" t="str">
        <f>RIGHT(N3370,LEN(N3370)-SEARCH("/",N3370,1))</f>
        <v>fiction</v>
      </c>
      <c r="S3370" s="14">
        <f>INT((((J3370/60)/60)/24)+DATE(1970,1,1))</f>
        <v>42100</v>
      </c>
      <c r="T3370" s="14">
        <f>INT((((I3370/60)/60)/24)+DATE(1970,1,1))</f>
        <v>42134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8271</v>
      </c>
      <c r="O3371" s="9">
        <f>+E3371/D3371*100</f>
        <v>2.1333333333333333</v>
      </c>
      <c r="P3371" s="11">
        <f>AVERAGE(E3371/L3371)</f>
        <v>8</v>
      </c>
      <c r="Q3371" t="str">
        <f>LEFT(N3371,SEARCH("/",N3371,1)-1)</f>
        <v>theater</v>
      </c>
      <c r="R3371" t="str">
        <f>RIGHT(N3371,LEN(N3371)-SEARCH("/",N3371,1))</f>
        <v>plays</v>
      </c>
      <c r="S3371" s="14">
        <f>INT((((J3371/60)/60)/24)+DATE(1970,1,1))</f>
        <v>42230</v>
      </c>
      <c r="T3371" s="14">
        <f>INT((((I3371/60)/60)/24)+DATE(1970,1,1))</f>
        <v>42245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8221</v>
      </c>
      <c r="G3372" t="s">
        <v>8224</v>
      </c>
      <c r="H3372" t="s">
        <v>8246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8271</v>
      </c>
      <c r="O3372" s="9">
        <f>+E3372/D3372*100</f>
        <v>3.2</v>
      </c>
      <c r="P3372" s="11">
        <f>AVERAGE(E3372/L3372)</f>
        <v>10.666666666666666</v>
      </c>
      <c r="Q3372" t="str">
        <f>LEFT(N3372,SEARCH("/",N3372,1)-1)</f>
        <v>theater</v>
      </c>
      <c r="R3372" t="str">
        <f>RIGHT(N3372,LEN(N3372)-SEARCH("/",N3372,1))</f>
        <v>plays</v>
      </c>
      <c r="S3372" s="14">
        <f>INT((((J3372/60)/60)/24)+DATE(1970,1,1))</f>
        <v>42209</v>
      </c>
      <c r="T3372" s="14">
        <f>INT((((I3372/60)/60)/24)+DATE(1970,1,1))</f>
        <v>42223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9">
        <f>+E3373/D3373*100</f>
        <v>0.155</v>
      </c>
      <c r="P3373" s="11">
        <f>AVERAGE(E3373/L3373)</f>
        <v>10.333333333333334</v>
      </c>
      <c r="Q3373" t="str">
        <f>LEFT(N3373,SEARCH("/",N3373,1)-1)</f>
        <v>film &amp; video</v>
      </c>
      <c r="R3373" t="str">
        <f>RIGHT(N3373,LEN(N3373)-SEARCH("/",N3373,1))</f>
        <v>animation</v>
      </c>
      <c r="S3373" s="14">
        <f>INT((((J3373/60)/60)/24)+DATE(1970,1,1))</f>
        <v>41799</v>
      </c>
      <c r="T3373" s="14">
        <f>INT((((I3373/60)/60)/24)+DATE(1970,1,1))</f>
        <v>41823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9">
        <f>+E3374/D3374*100</f>
        <v>6.2E-2</v>
      </c>
      <c r="P3374" s="11">
        <f>AVERAGE(E3374/L3374)</f>
        <v>15.5</v>
      </c>
      <c r="Q3374" t="str">
        <f>LEFT(N3374,SEARCH("/",N3374,1)-1)</f>
        <v>technology</v>
      </c>
      <c r="R3374" t="str">
        <f>RIGHT(N3374,LEN(N3374)-SEARCH("/",N3374,1))</f>
        <v>web</v>
      </c>
      <c r="S3374" s="14">
        <f>INT((((J3374/60)/60)/24)+DATE(1970,1,1))</f>
        <v>42047</v>
      </c>
      <c r="T3374" s="14">
        <f>INT((((I3374/60)/60)/24)+DATE(1970,1,1))</f>
        <v>42071</v>
      </c>
    </row>
    <row r="3375" spans="1:20" ht="60" x14ac:dyDescent="0.25">
      <c r="A3375">
        <v>1755</v>
      </c>
      <c r="B3375" s="3" t="s">
        <v>1756</v>
      </c>
      <c r="C3375" s="3" t="s">
        <v>5865</v>
      </c>
      <c r="D3375" s="6">
        <v>25</v>
      </c>
      <c r="E3375" s="6">
        <v>30</v>
      </c>
      <c r="F3375" t="s">
        <v>8219</v>
      </c>
      <c r="G3375" t="s">
        <v>8224</v>
      </c>
      <c r="H3375" t="s">
        <v>8246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8285</v>
      </c>
      <c r="O3375" s="9">
        <f>+E3375/D3375*100</f>
        <v>120</v>
      </c>
      <c r="P3375" s="11">
        <f>AVERAGE(E3375/L3375)</f>
        <v>7.5</v>
      </c>
      <c r="Q3375" t="str">
        <f>LEFT(N3375,SEARCH("/",N3375,1)-1)</f>
        <v>photography</v>
      </c>
      <c r="R3375" t="str">
        <f>RIGHT(N3375,LEN(N3375)-SEARCH("/",N3375,1))</f>
        <v>photobooks</v>
      </c>
      <c r="S3375" s="14">
        <f>INT((((J3375/60)/60)/24)+DATE(1970,1,1))</f>
        <v>42252</v>
      </c>
      <c r="T3375" s="14">
        <f>INT((((I3375/60)/60)/24)+DATE(1970,1,1))</f>
        <v>42282</v>
      </c>
    </row>
    <row r="3376" spans="1:20" ht="30" x14ac:dyDescent="0.25">
      <c r="A3376">
        <v>152</v>
      </c>
      <c r="B3376" s="3" t="s">
        <v>154</v>
      </c>
      <c r="C3376" s="3" t="s">
        <v>4262</v>
      </c>
      <c r="D3376" s="6">
        <v>380000</v>
      </c>
      <c r="E3376" s="6">
        <v>30</v>
      </c>
      <c r="F3376" t="s">
        <v>8220</v>
      </c>
      <c r="G3376" t="s">
        <v>8224</v>
      </c>
      <c r="H3376" t="s">
        <v>8246</v>
      </c>
      <c r="I3376">
        <v>1411437100</v>
      </c>
      <c r="J3376">
        <v>1408845100</v>
      </c>
      <c r="K3376" t="b">
        <v>0</v>
      </c>
      <c r="L3376">
        <v>2</v>
      </c>
      <c r="M3376" t="b">
        <v>0</v>
      </c>
      <c r="N3376" t="s">
        <v>8267</v>
      </c>
      <c r="O3376" s="9">
        <f>+E3376/D3376*100</f>
        <v>7.8947368421052634E-3</v>
      </c>
      <c r="P3376" s="11">
        <f>AVERAGE(E3376/L3376)</f>
        <v>15</v>
      </c>
      <c r="Q3376" t="str">
        <f>LEFT(N3376,SEARCH("/",N3376,1)-1)</f>
        <v>film &amp; video</v>
      </c>
      <c r="R3376" t="str">
        <f>RIGHT(N3376,LEN(N3376)-SEARCH("/",N3376,1))</f>
        <v>science fiction</v>
      </c>
      <c r="S3376" s="14">
        <f>INT((((J3376/60)/60)/24)+DATE(1970,1,1))</f>
        <v>41875</v>
      </c>
      <c r="T3376" s="14">
        <f>INT((((I3376/60)/60)/24)+DATE(1970,1,1))</f>
        <v>41905</v>
      </c>
    </row>
    <row r="3377" spans="1:20" x14ac:dyDescent="0.25">
      <c r="A3377">
        <v>497</v>
      </c>
      <c r="B3377" s="3" t="s">
        <v>498</v>
      </c>
      <c r="C3377" s="3" t="s">
        <v>4607</v>
      </c>
      <c r="D3377" s="6">
        <v>4480</v>
      </c>
      <c r="E3377" s="6">
        <v>30</v>
      </c>
      <c r="F3377" t="s">
        <v>8221</v>
      </c>
      <c r="G3377" t="s">
        <v>8224</v>
      </c>
      <c r="H3377" t="s">
        <v>8246</v>
      </c>
      <c r="I3377">
        <v>1419483600</v>
      </c>
      <c r="J3377">
        <v>1414889665</v>
      </c>
      <c r="K3377" t="b">
        <v>0</v>
      </c>
      <c r="L3377">
        <v>3</v>
      </c>
      <c r="M3377" t="b">
        <v>0</v>
      </c>
      <c r="N3377" t="s">
        <v>8270</v>
      </c>
      <c r="O3377" s="9">
        <f>+E3377/D3377*100</f>
        <v>0.6696428571428571</v>
      </c>
      <c r="P3377" s="11">
        <f>AVERAGE(E3377/L3377)</f>
        <v>10</v>
      </c>
      <c r="Q3377" t="str">
        <f>LEFT(N3377,SEARCH("/",N3377,1)-1)</f>
        <v>film &amp; video</v>
      </c>
      <c r="R3377" t="str">
        <f>RIGHT(N3377,LEN(N3377)-SEARCH("/",N3377,1))</f>
        <v>animation</v>
      </c>
      <c r="S3377" s="14">
        <f>INT((((J3377/60)/60)/24)+DATE(1970,1,1))</f>
        <v>41945</v>
      </c>
      <c r="T3377" s="14">
        <f>INT((((I3377/60)/60)/24)+DATE(1970,1,1))</f>
        <v>41998</v>
      </c>
    </row>
    <row r="3378" spans="1:20" ht="60" x14ac:dyDescent="0.25">
      <c r="A3378">
        <v>1173</v>
      </c>
      <c r="B3378" s="3" t="s">
        <v>1174</v>
      </c>
      <c r="C3378" s="3" t="s">
        <v>5283</v>
      </c>
      <c r="D3378" s="6">
        <v>125000</v>
      </c>
      <c r="E3378" s="6">
        <v>30</v>
      </c>
      <c r="F3378" t="s">
        <v>8221</v>
      </c>
      <c r="G3378" t="s">
        <v>8224</v>
      </c>
      <c r="H3378" t="s">
        <v>8246</v>
      </c>
      <c r="I3378">
        <v>1438576057</v>
      </c>
      <c r="J3378">
        <v>1435552057</v>
      </c>
      <c r="K3378" t="b">
        <v>0</v>
      </c>
      <c r="L3378">
        <v>1</v>
      </c>
      <c r="M3378" t="b">
        <v>0</v>
      </c>
      <c r="N3378" t="s">
        <v>8284</v>
      </c>
      <c r="O3378" s="9">
        <f>+E3378/D3378*100</f>
        <v>2.4E-2</v>
      </c>
      <c r="P3378" s="11">
        <f>AVERAGE(E3378/L3378)</f>
        <v>30</v>
      </c>
      <c r="Q3378" t="str">
        <f>LEFT(N3378,SEARCH("/",N3378,1)-1)</f>
        <v>food</v>
      </c>
      <c r="R3378" t="str">
        <f>RIGHT(N3378,LEN(N3378)-SEARCH("/",N3378,1))</f>
        <v>food trucks</v>
      </c>
      <c r="S3378" s="14">
        <f>INT((((J3378/60)/60)/24)+DATE(1970,1,1))</f>
        <v>42184</v>
      </c>
      <c r="T3378" s="14">
        <f>INT((((I3378/60)/60)/24)+DATE(1970,1,1))</f>
        <v>42219</v>
      </c>
    </row>
    <row r="3379" spans="1:20" ht="45" x14ac:dyDescent="0.25">
      <c r="A3379">
        <v>2408</v>
      </c>
      <c r="B3379" s="3" t="s">
        <v>2409</v>
      </c>
      <c r="C3379" s="3" t="s">
        <v>6518</v>
      </c>
      <c r="D3379" s="6">
        <v>15000</v>
      </c>
      <c r="E3379" s="6">
        <v>30</v>
      </c>
      <c r="F3379" t="s">
        <v>8221</v>
      </c>
      <c r="G3379" t="s">
        <v>8224</v>
      </c>
      <c r="H3379" t="s">
        <v>8246</v>
      </c>
      <c r="I3379">
        <v>1415247757</v>
      </c>
      <c r="J3379">
        <v>1412652157</v>
      </c>
      <c r="K3379" t="b">
        <v>0</v>
      </c>
      <c r="L3379">
        <v>2</v>
      </c>
      <c r="M3379" t="b">
        <v>0</v>
      </c>
      <c r="N3379" t="s">
        <v>8284</v>
      </c>
      <c r="O3379" s="9">
        <f>+E3379/D3379*100</f>
        <v>0.2</v>
      </c>
      <c r="P3379" s="11">
        <f>AVERAGE(E3379/L3379)</f>
        <v>15</v>
      </c>
      <c r="Q3379" t="str">
        <f>LEFT(N3379,SEARCH("/",N3379,1)-1)</f>
        <v>food</v>
      </c>
      <c r="R3379" t="str">
        <f>RIGHT(N3379,LEN(N3379)-SEARCH("/",N3379,1))</f>
        <v>food trucks</v>
      </c>
      <c r="S3379" s="14">
        <f>INT((((J3379/60)/60)/24)+DATE(1970,1,1))</f>
        <v>41919</v>
      </c>
      <c r="T3379" s="14">
        <f>INT((((I3379/60)/60)/24)+DATE(1970,1,1))</f>
        <v>41949</v>
      </c>
    </row>
    <row r="3380" spans="1:20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6">
        <v>30</v>
      </c>
      <c r="F3380" t="s">
        <v>8221</v>
      </c>
      <c r="G3380" t="s">
        <v>8225</v>
      </c>
      <c r="H3380" t="s">
        <v>8247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8299</v>
      </c>
      <c r="O3380" s="9">
        <f>+E3380/D3380*100</f>
        <v>0.6</v>
      </c>
      <c r="P3380" s="11">
        <f>AVERAGE(E3380/L3380)</f>
        <v>15</v>
      </c>
      <c r="Q3380" t="str">
        <f>LEFT(N3380,SEARCH("/",N3380,1)-1)</f>
        <v>food</v>
      </c>
      <c r="R3380" t="str">
        <f>RIGHT(N3380,LEN(N3380)-SEARCH("/",N3380,1))</f>
        <v>restaurants</v>
      </c>
      <c r="S3380" s="14">
        <f>INT((((J3380/60)/60)/24)+DATE(1970,1,1))</f>
        <v>42258</v>
      </c>
      <c r="T3380" s="14">
        <f>INT((((I3380/60)/60)/24)+DATE(1970,1,1))</f>
        <v>42280</v>
      </c>
    </row>
    <row r="3381" spans="1:20" ht="60" x14ac:dyDescent="0.25">
      <c r="A3381">
        <v>917</v>
      </c>
      <c r="B3381" s="3" t="s">
        <v>918</v>
      </c>
      <c r="C3381" s="3" t="s">
        <v>5027</v>
      </c>
      <c r="D3381" s="6">
        <v>5000</v>
      </c>
      <c r="E3381" s="6">
        <v>30</v>
      </c>
      <c r="F3381" t="s">
        <v>8221</v>
      </c>
      <c r="G3381" t="s">
        <v>8224</v>
      </c>
      <c r="H3381" t="s">
        <v>8246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8278</v>
      </c>
      <c r="O3381" s="9">
        <f>+E3381/D3381*100</f>
        <v>0.6</v>
      </c>
      <c r="P3381" s="11">
        <f>AVERAGE(E3381/L3381)</f>
        <v>30</v>
      </c>
      <c r="Q3381" t="str">
        <f>LEFT(N3381,SEARCH("/",N3381,1)-1)</f>
        <v>music</v>
      </c>
      <c r="R3381" t="str">
        <f>RIGHT(N3381,LEN(N3381)-SEARCH("/",N3381,1))</f>
        <v>jazz</v>
      </c>
      <c r="S3381" s="14">
        <f>INT((((J3381/60)/60)/24)+DATE(1970,1,1))</f>
        <v>41802</v>
      </c>
      <c r="T3381" s="14">
        <f>INT((((I3381/60)/60)/24)+DATE(1970,1,1))</f>
        <v>41834</v>
      </c>
    </row>
    <row r="3382" spans="1:20" ht="45" x14ac:dyDescent="0.25">
      <c r="A3382">
        <v>881</v>
      </c>
      <c r="B3382" s="3" t="s">
        <v>882</v>
      </c>
      <c r="C3382" s="3" t="s">
        <v>4991</v>
      </c>
      <c r="D3382" s="6">
        <v>3750</v>
      </c>
      <c r="E3382" s="6">
        <v>30</v>
      </c>
      <c r="F3382" t="s">
        <v>8221</v>
      </c>
      <c r="G3382" t="s">
        <v>8224</v>
      </c>
      <c r="H3382" t="s">
        <v>8246</v>
      </c>
      <c r="I3382">
        <v>1326520886</v>
      </c>
      <c r="J3382">
        <v>1322632886</v>
      </c>
      <c r="K3382" t="b">
        <v>0</v>
      </c>
      <c r="L3382">
        <v>1</v>
      </c>
      <c r="M3382" t="b">
        <v>0</v>
      </c>
      <c r="N3382" t="s">
        <v>8279</v>
      </c>
      <c r="O3382" s="9">
        <f>+E3382/D3382*100</f>
        <v>0.8</v>
      </c>
      <c r="P3382" s="11">
        <f>AVERAGE(E3382/L3382)</f>
        <v>30</v>
      </c>
      <c r="Q3382" t="str">
        <f>LEFT(N3382,SEARCH("/",N3382,1)-1)</f>
        <v>music</v>
      </c>
      <c r="R3382" t="str">
        <f>RIGHT(N3382,LEN(N3382)-SEARCH("/",N3382,1))</f>
        <v>indie rock</v>
      </c>
      <c r="S3382" s="14">
        <f>INT((((J3382/60)/60)/24)+DATE(1970,1,1))</f>
        <v>40877</v>
      </c>
      <c r="T3382" s="14">
        <f>INT((((I3382/60)/60)/24)+DATE(1970,1,1))</f>
        <v>40922</v>
      </c>
    </row>
    <row r="3383" spans="1:20" ht="45" x14ac:dyDescent="0.25">
      <c r="A3383">
        <v>912</v>
      </c>
      <c r="B3383" s="3" t="s">
        <v>913</v>
      </c>
      <c r="C3383" s="3" t="s">
        <v>5022</v>
      </c>
      <c r="D3383" s="6">
        <v>3500</v>
      </c>
      <c r="E3383" s="6">
        <v>30</v>
      </c>
      <c r="F3383" t="s">
        <v>8221</v>
      </c>
      <c r="G3383" t="s">
        <v>8224</v>
      </c>
      <c r="H3383" t="s">
        <v>8246</v>
      </c>
      <c r="I3383">
        <v>1355197047</v>
      </c>
      <c r="J3383">
        <v>1350009447</v>
      </c>
      <c r="K3383" t="b">
        <v>0</v>
      </c>
      <c r="L3383">
        <v>2</v>
      </c>
      <c r="M3383" t="b">
        <v>0</v>
      </c>
      <c r="N3383" t="s">
        <v>8278</v>
      </c>
      <c r="O3383" s="9">
        <f>+E3383/D3383*100</f>
        <v>0.85714285714285721</v>
      </c>
      <c r="P3383" s="11">
        <f>AVERAGE(E3383/L3383)</f>
        <v>15</v>
      </c>
      <c r="Q3383" t="str">
        <f>LEFT(N3383,SEARCH("/",N3383,1)-1)</f>
        <v>music</v>
      </c>
      <c r="R3383" t="str">
        <f>RIGHT(N3383,LEN(N3383)-SEARCH("/",N3383,1))</f>
        <v>jazz</v>
      </c>
      <c r="S3383" s="14">
        <f>INT((((J3383/60)/60)/24)+DATE(1970,1,1))</f>
        <v>41194</v>
      </c>
      <c r="T3383" s="14">
        <f>INT((((I3383/60)/60)/24)+DATE(1970,1,1))</f>
        <v>41254</v>
      </c>
    </row>
    <row r="3384" spans="1:20" ht="60" x14ac:dyDescent="0.25">
      <c r="A3384">
        <v>1492</v>
      </c>
      <c r="B3384" s="3" t="s">
        <v>1493</v>
      </c>
      <c r="C3384" s="3" t="s">
        <v>5602</v>
      </c>
      <c r="D3384" s="6">
        <v>4000</v>
      </c>
      <c r="E3384" s="6">
        <v>30</v>
      </c>
      <c r="F3384" t="s">
        <v>8221</v>
      </c>
      <c r="G3384" t="s">
        <v>8224</v>
      </c>
      <c r="H3384" t="s">
        <v>8246</v>
      </c>
      <c r="I3384">
        <v>1308431646</v>
      </c>
      <c r="J3384">
        <v>1305839646</v>
      </c>
      <c r="K3384" t="b">
        <v>0</v>
      </c>
      <c r="L3384">
        <v>2</v>
      </c>
      <c r="M3384" t="b">
        <v>0</v>
      </c>
      <c r="N3384" t="s">
        <v>8275</v>
      </c>
      <c r="O3384" s="9">
        <f>+E3384/D3384*100</f>
        <v>0.75</v>
      </c>
      <c r="P3384" s="11">
        <f>AVERAGE(E3384/L3384)</f>
        <v>15</v>
      </c>
      <c r="Q3384" t="str">
        <f>LEFT(N3384,SEARCH("/",N3384,1)-1)</f>
        <v>publishing</v>
      </c>
      <c r="R3384" t="str">
        <f>RIGHT(N3384,LEN(N3384)-SEARCH("/",N3384,1))</f>
        <v>fiction</v>
      </c>
      <c r="S3384" s="14">
        <f>INT((((J3384/60)/60)/24)+DATE(1970,1,1))</f>
        <v>40682</v>
      </c>
      <c r="T3384" s="14">
        <f>INT((((I3384/60)/60)/24)+DATE(1970,1,1))</f>
        <v>40712</v>
      </c>
    </row>
    <row r="3385" spans="1:20" ht="60" x14ac:dyDescent="0.25">
      <c r="A3385">
        <v>2389</v>
      </c>
      <c r="B3385" s="3" t="s">
        <v>2390</v>
      </c>
      <c r="C3385" s="3" t="s">
        <v>6499</v>
      </c>
      <c r="D3385" s="6">
        <v>16000</v>
      </c>
      <c r="E3385" s="6">
        <v>30</v>
      </c>
      <c r="F3385" t="s">
        <v>8220</v>
      </c>
      <c r="G3385" t="s">
        <v>8230</v>
      </c>
      <c r="H3385" t="s">
        <v>8249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8272</v>
      </c>
      <c r="O3385" s="9">
        <f>+E3385/D3385*100</f>
        <v>0.1875</v>
      </c>
      <c r="P3385" s="11">
        <f>AVERAGE(E3385/L3385)</f>
        <v>30</v>
      </c>
      <c r="Q3385" t="str">
        <f>LEFT(N3385,SEARCH("/",N3385,1)-1)</f>
        <v>technology</v>
      </c>
      <c r="R3385" t="str">
        <f>RIGHT(N3385,LEN(N3385)-SEARCH("/",N3385,1))</f>
        <v>web</v>
      </c>
      <c r="S3385" s="14">
        <f>INT((((J3385/60)/60)/24)+DATE(1970,1,1))</f>
        <v>42179</v>
      </c>
      <c r="T3385" s="14">
        <f>INT((((I3385/60)/60)/24)+DATE(1970,1,1))</f>
        <v>42210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t="s">
        <v>8221</v>
      </c>
      <c r="G3386" t="s">
        <v>8239</v>
      </c>
      <c r="H3386" t="s">
        <v>8249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8271</v>
      </c>
      <c r="O3386" s="9">
        <f>+E3386/D3386*100</f>
        <v>5.4545454545454541</v>
      </c>
      <c r="P3386" s="11">
        <f>AVERAGE(E3386/L3386)</f>
        <v>30</v>
      </c>
      <c r="Q3386" t="str">
        <f>LEFT(N3386,SEARCH("/",N3386,1)-1)</f>
        <v>theater</v>
      </c>
      <c r="R3386" t="str">
        <f>RIGHT(N3386,LEN(N3386)-SEARCH("/",N3386,1))</f>
        <v>plays</v>
      </c>
      <c r="S3386" s="14">
        <f>INT((((J3386/60)/60)/24)+DATE(1970,1,1))</f>
        <v>42709</v>
      </c>
      <c r="T3386" s="14">
        <f>INT((((I3386/60)/60)/24)+DATE(1970,1,1))</f>
        <v>42739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t="s">
        <v>8221</v>
      </c>
      <c r="G3387" t="s">
        <v>8225</v>
      </c>
      <c r="H3387" t="s">
        <v>8247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8305</v>
      </c>
      <c r="O3387" s="9">
        <f>+E3387/D3387*100</f>
        <v>6</v>
      </c>
      <c r="P3387" s="11">
        <f>AVERAGE(E3387/L3387)</f>
        <v>15</v>
      </c>
      <c r="Q3387" t="str">
        <f>LEFT(N3387,SEARCH("/",N3387,1)-1)</f>
        <v>theater</v>
      </c>
      <c r="R3387" t="str">
        <f>RIGHT(N3387,LEN(N3387)-SEARCH("/",N3387,1))</f>
        <v>musical</v>
      </c>
      <c r="S3387" s="14">
        <f>INT((((J3387/60)/60)/24)+DATE(1970,1,1))</f>
        <v>42598</v>
      </c>
      <c r="T3387" s="14">
        <f>INT((((I3387/60)/60)/24)+DATE(1970,1,1))</f>
        <v>42643</v>
      </c>
    </row>
    <row r="3388" spans="1:20" ht="60" x14ac:dyDescent="0.25">
      <c r="A3388">
        <v>2536</v>
      </c>
      <c r="B3388" s="3" t="s">
        <v>2536</v>
      </c>
      <c r="C3388" s="3" t="s">
        <v>6646</v>
      </c>
      <c r="D3388" s="6">
        <v>25</v>
      </c>
      <c r="E3388" s="6">
        <v>29</v>
      </c>
      <c r="F3388" t="s">
        <v>8219</v>
      </c>
      <c r="G3388" t="s">
        <v>8224</v>
      </c>
      <c r="H3388" t="s">
        <v>8246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8300</v>
      </c>
      <c r="O3388" s="9">
        <f>+E3388/D3388*100</f>
        <v>115.99999999999999</v>
      </c>
      <c r="P3388" s="11">
        <f>AVERAGE(E3388/L3388)</f>
        <v>7.25</v>
      </c>
      <c r="Q3388" t="str">
        <f>LEFT(N3388,SEARCH("/",N3388,1)-1)</f>
        <v>music</v>
      </c>
      <c r="R3388" t="str">
        <f>RIGHT(N3388,LEN(N3388)-SEARCH("/",N3388,1))</f>
        <v>classical music</v>
      </c>
      <c r="S3388" s="14">
        <f>INT((((J3388/60)/60)/24)+DATE(1970,1,1))</f>
        <v>41464</v>
      </c>
      <c r="T3388" s="14">
        <f>INT((((I3388/60)/60)/24)+DATE(1970,1,1))</f>
        <v>41485</v>
      </c>
    </row>
    <row r="3389" spans="1:20" ht="45" x14ac:dyDescent="0.25">
      <c r="A3389">
        <v>1121</v>
      </c>
      <c r="B3389" s="3" t="s">
        <v>1122</v>
      </c>
      <c r="C3389" s="3" t="s">
        <v>5231</v>
      </c>
      <c r="D3389" s="6">
        <v>250000</v>
      </c>
      <c r="E3389" s="6">
        <v>29</v>
      </c>
      <c r="F3389" t="s">
        <v>8221</v>
      </c>
      <c r="G3389" t="s">
        <v>8224</v>
      </c>
      <c r="H3389" t="s">
        <v>8246</v>
      </c>
      <c r="I3389">
        <v>1457904316</v>
      </c>
      <c r="J3389">
        <v>1455315916</v>
      </c>
      <c r="K3389" t="b">
        <v>0</v>
      </c>
      <c r="L3389">
        <v>5</v>
      </c>
      <c r="M3389" t="b">
        <v>0</v>
      </c>
      <c r="N3389" t="s">
        <v>8282</v>
      </c>
      <c r="O3389" s="9">
        <f>+E3389/D3389*100</f>
        <v>1.1599999999999999E-2</v>
      </c>
      <c r="P3389" s="11">
        <f>AVERAGE(E3389/L3389)</f>
        <v>5.8</v>
      </c>
      <c r="Q3389" t="str">
        <f>LEFT(N3389,SEARCH("/",N3389,1)-1)</f>
        <v>games</v>
      </c>
      <c r="R3389" t="str">
        <f>RIGHT(N3389,LEN(N3389)-SEARCH("/",N3389,1))</f>
        <v>video games</v>
      </c>
      <c r="S3389" s="14">
        <f>INT((((J3389/60)/60)/24)+DATE(1970,1,1))</f>
        <v>42412</v>
      </c>
      <c r="T3389" s="14">
        <f>INT((((I3389/60)/60)/24)+DATE(1970,1,1))</f>
        <v>42442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9">
        <f>+E3390/D3390*100</f>
        <v>0.2589285714285714</v>
      </c>
      <c r="P3390" s="11">
        <f>AVERAGE(E3390/L3390)</f>
        <v>29</v>
      </c>
      <c r="Q3390" t="str">
        <f>LEFT(N3390,SEARCH("/",N3390,1)-1)</f>
        <v>theater</v>
      </c>
      <c r="R3390" t="str">
        <f>RIGHT(N3390,LEN(N3390)-SEARCH("/",N3390,1))</f>
        <v>plays</v>
      </c>
      <c r="S3390" s="14">
        <f>INT((((J3390/60)/60)/24)+DATE(1970,1,1))</f>
        <v>42359</v>
      </c>
      <c r="T3390" s="14">
        <f>INT((((I3390/60)/60)/24)+DATE(1970,1,1))</f>
        <v>42389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t="s">
        <v>8221</v>
      </c>
      <c r="G3391" t="s">
        <v>8224</v>
      </c>
      <c r="H3391" t="s">
        <v>8246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8271</v>
      </c>
      <c r="O3391" s="9">
        <f>+E3391/D3391*100</f>
        <v>0.82857142857142851</v>
      </c>
      <c r="P3391" s="11">
        <f>AVERAGE(E3391/L3391)</f>
        <v>7.25</v>
      </c>
      <c r="Q3391" t="str">
        <f>LEFT(N3391,SEARCH("/",N3391,1)-1)</f>
        <v>theater</v>
      </c>
      <c r="R3391" t="str">
        <f>RIGHT(N3391,LEN(N3391)-SEARCH("/",N3391,1))</f>
        <v>plays</v>
      </c>
      <c r="S3391" s="14">
        <f>INT((((J3391/60)/60)/24)+DATE(1970,1,1))</f>
        <v>42417</v>
      </c>
      <c r="T3391" s="14">
        <f>INT((((I3391/60)/60)/24)+DATE(1970,1,1))</f>
        <v>42475</v>
      </c>
    </row>
    <row r="3392" spans="1:20" ht="45" x14ac:dyDescent="0.25">
      <c r="A3392">
        <v>1579</v>
      </c>
      <c r="B3392" s="3" t="s">
        <v>1580</v>
      </c>
      <c r="C3392" s="3" t="s">
        <v>5689</v>
      </c>
      <c r="D3392" s="6">
        <v>3333</v>
      </c>
      <c r="E3392" s="6">
        <v>28</v>
      </c>
      <c r="F3392" t="s">
        <v>8220</v>
      </c>
      <c r="G3392" t="s">
        <v>8224</v>
      </c>
      <c r="H3392" t="s">
        <v>8246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8290</v>
      </c>
      <c r="O3392" s="9">
        <f>+E3392/D3392*100</f>
        <v>0.84008400840084008</v>
      </c>
      <c r="P3392" s="11">
        <f>AVERAGE(E3392/L3392)</f>
        <v>14</v>
      </c>
      <c r="Q3392" t="str">
        <f>LEFT(N3392,SEARCH("/",N3392,1)-1)</f>
        <v>publishing</v>
      </c>
      <c r="R3392" t="str">
        <f>RIGHT(N3392,LEN(N3392)-SEARCH("/",N3392,1))</f>
        <v>art books</v>
      </c>
      <c r="S3392" s="14">
        <f>INT((((J3392/60)/60)/24)+DATE(1970,1,1))</f>
        <v>41481</v>
      </c>
      <c r="T3392" s="14">
        <f>INT((((I3392/60)/60)/24)+DATE(1970,1,1))</f>
        <v>41514</v>
      </c>
    </row>
    <row r="3393" spans="1:20" ht="45" x14ac:dyDescent="0.25">
      <c r="A3393">
        <v>1312</v>
      </c>
      <c r="B3393" s="3" t="s">
        <v>1313</v>
      </c>
      <c r="C3393" s="3" t="s">
        <v>5422</v>
      </c>
      <c r="D3393" s="6">
        <v>4600</v>
      </c>
      <c r="E3393" s="6">
        <v>28</v>
      </c>
      <c r="F3393" t="s">
        <v>8220</v>
      </c>
      <c r="G3393" t="s">
        <v>8224</v>
      </c>
      <c r="H3393" t="s">
        <v>8246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8273</v>
      </c>
      <c r="O3393" s="9">
        <f>+E3393/D3393*100</f>
        <v>0.60869565217391308</v>
      </c>
      <c r="P3393" s="11">
        <f>AVERAGE(E3393/L3393)</f>
        <v>28</v>
      </c>
      <c r="Q3393" t="str">
        <f>LEFT(N3393,SEARCH("/",N3393,1)-1)</f>
        <v>technology</v>
      </c>
      <c r="R3393" t="str">
        <f>RIGHT(N3393,LEN(N3393)-SEARCH("/",N3393,1))</f>
        <v>wearables</v>
      </c>
      <c r="S3393" s="14">
        <f>INT((((J3393/60)/60)/24)+DATE(1970,1,1))</f>
        <v>42082</v>
      </c>
      <c r="T3393" s="14">
        <f>INT((((I3393/60)/60)/24)+DATE(1970,1,1))</f>
        <v>42112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9">
        <f>+E3394/D3394*100</f>
        <v>0.67500000000000004</v>
      </c>
      <c r="P3394" s="11">
        <f>AVERAGE(E3394/L3394)</f>
        <v>6.75</v>
      </c>
      <c r="Q3394" t="str">
        <f>LEFT(N3394,SEARCH("/",N3394,1)-1)</f>
        <v>theater</v>
      </c>
      <c r="R3394" t="str">
        <f>RIGHT(N3394,LEN(N3394)-SEARCH("/",N3394,1))</f>
        <v>plays</v>
      </c>
      <c r="S3394" s="14">
        <f>INT((((J3394/60)/60)/24)+DATE(1970,1,1))</f>
        <v>41833</v>
      </c>
      <c r="T3394" s="14">
        <f>INT((((I3394/60)/60)/24)+DATE(1970,1,1))</f>
        <v>41863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9">
        <f>+E3395/D3395*100</f>
        <v>0.325125</v>
      </c>
      <c r="P3395" s="11">
        <f>AVERAGE(E3395/L3395)</f>
        <v>13.005000000000001</v>
      </c>
      <c r="Q3395" t="str">
        <f>LEFT(N3395,SEARCH("/",N3395,1)-1)</f>
        <v>food</v>
      </c>
      <c r="R3395" t="str">
        <f>RIGHT(N3395,LEN(N3395)-SEARCH("/",N3395,1))</f>
        <v>food trucks</v>
      </c>
      <c r="S3395" s="14">
        <f>INT((((J3395/60)/60)/24)+DATE(1970,1,1))</f>
        <v>41787</v>
      </c>
      <c r="T3395" s="14">
        <f>INT((((I3395/60)/60)/24)+DATE(1970,1,1))</f>
        <v>41817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t="s">
        <v>8221</v>
      </c>
      <c r="G3396" t="s">
        <v>8224</v>
      </c>
      <c r="H3396" t="s">
        <v>8246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8270</v>
      </c>
      <c r="O3396" s="9">
        <f>+E3396/D3396*100</f>
        <v>2.7404479578392621E-2</v>
      </c>
      <c r="P3396" s="11">
        <f>AVERAGE(E3396/L3396)</f>
        <v>13</v>
      </c>
      <c r="Q3396" t="str">
        <f>LEFT(N3396,SEARCH("/",N3396,1)-1)</f>
        <v>film &amp; video</v>
      </c>
      <c r="R3396" t="str">
        <f>RIGHT(N3396,LEN(N3396)-SEARCH("/",N3396,1))</f>
        <v>animation</v>
      </c>
      <c r="S3396" s="14">
        <f>INT((((J3396/60)/60)/24)+DATE(1970,1,1))</f>
        <v>42038</v>
      </c>
      <c r="T3396" s="14">
        <f>INT((((I3396/60)/60)/24)+DATE(1970,1,1))</f>
        <v>42054</v>
      </c>
    </row>
    <row r="3397" spans="1:20" ht="60" x14ac:dyDescent="0.25">
      <c r="A3397">
        <v>2434</v>
      </c>
      <c r="B3397" s="3" t="s">
        <v>2435</v>
      </c>
      <c r="C3397" s="3" t="s">
        <v>6544</v>
      </c>
      <c r="D3397" s="6">
        <v>20000</v>
      </c>
      <c r="E3397" s="6">
        <v>26</v>
      </c>
      <c r="F3397" t="s">
        <v>8221</v>
      </c>
      <c r="G3397" t="s">
        <v>8224</v>
      </c>
      <c r="H3397" t="s">
        <v>8246</v>
      </c>
      <c r="I3397">
        <v>1438662474</v>
      </c>
      <c r="J3397">
        <v>1435206474</v>
      </c>
      <c r="K3397" t="b">
        <v>0</v>
      </c>
      <c r="L3397">
        <v>2</v>
      </c>
      <c r="M3397" t="b">
        <v>0</v>
      </c>
      <c r="N3397" t="s">
        <v>8284</v>
      </c>
      <c r="O3397" s="9">
        <f>+E3397/D3397*100</f>
        <v>0.13</v>
      </c>
      <c r="P3397" s="11">
        <f>AVERAGE(E3397/L3397)</f>
        <v>13</v>
      </c>
      <c r="Q3397" t="str">
        <f>LEFT(N3397,SEARCH("/",N3397,1)-1)</f>
        <v>food</v>
      </c>
      <c r="R3397" t="str">
        <f>RIGHT(N3397,LEN(N3397)-SEARCH("/",N3397,1))</f>
        <v>food trucks</v>
      </c>
      <c r="S3397" s="14">
        <f>INT((((J3397/60)/60)/24)+DATE(1970,1,1))</f>
        <v>42180</v>
      </c>
      <c r="T3397" s="14">
        <f>INT((((I3397/60)/60)/24)+DATE(1970,1,1))</f>
        <v>42220</v>
      </c>
    </row>
    <row r="3398" spans="1:20" ht="60" x14ac:dyDescent="0.25">
      <c r="A3398">
        <v>2591</v>
      </c>
      <c r="B3398" s="3" t="s">
        <v>2591</v>
      </c>
      <c r="C3398" s="3" t="s">
        <v>6701</v>
      </c>
      <c r="D3398" s="6">
        <v>1500</v>
      </c>
      <c r="E3398" s="6">
        <v>26</v>
      </c>
      <c r="F3398" t="s">
        <v>8221</v>
      </c>
      <c r="G3398" t="s">
        <v>8224</v>
      </c>
      <c r="H3398" t="s">
        <v>8246</v>
      </c>
      <c r="I3398">
        <v>1457901924</v>
      </c>
      <c r="J3398">
        <v>1452721524</v>
      </c>
      <c r="K3398" t="b">
        <v>0</v>
      </c>
      <c r="L3398">
        <v>2</v>
      </c>
      <c r="M3398" t="b">
        <v>0</v>
      </c>
      <c r="N3398" t="s">
        <v>8284</v>
      </c>
      <c r="O3398" s="9">
        <f>+E3398/D3398*100</f>
        <v>1.7333333333333332</v>
      </c>
      <c r="P3398" s="11">
        <f>AVERAGE(E3398/L3398)</f>
        <v>13</v>
      </c>
      <c r="Q3398" t="str">
        <f>LEFT(N3398,SEARCH("/",N3398,1)-1)</f>
        <v>food</v>
      </c>
      <c r="R3398" t="str">
        <f>RIGHT(N3398,LEN(N3398)-SEARCH("/",N3398,1))</f>
        <v>food trucks</v>
      </c>
      <c r="S3398" s="14">
        <f>INT((((J3398/60)/60)/24)+DATE(1970,1,1))</f>
        <v>42382</v>
      </c>
      <c r="T3398" s="14">
        <f>INT((((I3398/60)/60)/24)+DATE(1970,1,1))</f>
        <v>42442</v>
      </c>
    </row>
    <row r="3399" spans="1:20" ht="60" x14ac:dyDescent="0.25">
      <c r="A3399">
        <v>1874</v>
      </c>
      <c r="B3399" s="3" t="s">
        <v>1875</v>
      </c>
      <c r="C3399" s="3" t="s">
        <v>5984</v>
      </c>
      <c r="D3399" s="6">
        <v>160000</v>
      </c>
      <c r="E3399" s="6">
        <v>26</v>
      </c>
      <c r="F3399" t="s">
        <v>8221</v>
      </c>
      <c r="G3399" t="s">
        <v>8224</v>
      </c>
      <c r="H3399" t="s">
        <v>8246</v>
      </c>
      <c r="I3399">
        <v>1467155733</v>
      </c>
      <c r="J3399">
        <v>1465427733</v>
      </c>
      <c r="K3399" t="b">
        <v>0</v>
      </c>
      <c r="L3399">
        <v>2</v>
      </c>
      <c r="M3399" t="b">
        <v>0</v>
      </c>
      <c r="N3399" t="s">
        <v>8283</v>
      </c>
      <c r="O3399" s="9">
        <f>+E3399/D3399*100</f>
        <v>1.6250000000000001E-2</v>
      </c>
      <c r="P3399" s="11">
        <f>AVERAGE(E3399/L3399)</f>
        <v>13</v>
      </c>
      <c r="Q3399" t="str">
        <f>LEFT(N3399,SEARCH("/",N3399,1)-1)</f>
        <v>games</v>
      </c>
      <c r="R3399" t="str">
        <f>RIGHT(N3399,LEN(N3399)-SEARCH("/",N3399,1))</f>
        <v>mobile games</v>
      </c>
      <c r="S3399" s="14">
        <f>INT((((J3399/60)/60)/24)+DATE(1970,1,1))</f>
        <v>42529</v>
      </c>
      <c r="T3399" s="14">
        <f>INT((((I3399/60)/60)/24)+DATE(1970,1,1))</f>
        <v>42549</v>
      </c>
    </row>
    <row r="3400" spans="1:20" ht="75" x14ac:dyDescent="0.25">
      <c r="A3400">
        <v>2159</v>
      </c>
      <c r="B3400" s="3" t="s">
        <v>2160</v>
      </c>
      <c r="C3400" s="3" t="s">
        <v>6269</v>
      </c>
      <c r="D3400" s="6">
        <v>3600</v>
      </c>
      <c r="E3400" s="6">
        <v>26</v>
      </c>
      <c r="F3400" t="s">
        <v>8221</v>
      </c>
      <c r="G3400" t="s">
        <v>8224</v>
      </c>
      <c r="H3400" t="s">
        <v>8246</v>
      </c>
      <c r="I3400">
        <v>1310837574</v>
      </c>
      <c r="J3400">
        <v>1308245574</v>
      </c>
      <c r="K3400" t="b">
        <v>0</v>
      </c>
      <c r="L3400">
        <v>2</v>
      </c>
      <c r="M3400" t="b">
        <v>0</v>
      </c>
      <c r="N3400" t="s">
        <v>8282</v>
      </c>
      <c r="O3400" s="9">
        <f>+E3400/D3400*100</f>
        <v>0.72222222222222221</v>
      </c>
      <c r="P3400" s="11">
        <f>AVERAGE(E3400/L3400)</f>
        <v>13</v>
      </c>
      <c r="Q3400" t="str">
        <f>LEFT(N3400,SEARCH("/",N3400,1)-1)</f>
        <v>games</v>
      </c>
      <c r="R3400" t="str">
        <f>RIGHT(N3400,LEN(N3400)-SEARCH("/",N3400,1))</f>
        <v>video games</v>
      </c>
      <c r="S3400" s="14">
        <f>INT((((J3400/60)/60)/24)+DATE(1970,1,1))</f>
        <v>40710</v>
      </c>
      <c r="T3400" s="14">
        <f>INT((((I3400/60)/60)/24)+DATE(1970,1,1))</f>
        <v>40740</v>
      </c>
    </row>
    <row r="3401" spans="1:20" ht="60" x14ac:dyDescent="0.25">
      <c r="A3401">
        <v>1422</v>
      </c>
      <c r="B3401" s="3" t="s">
        <v>1423</v>
      </c>
      <c r="C3401" s="3" t="s">
        <v>5532</v>
      </c>
      <c r="D3401" s="6">
        <v>25000</v>
      </c>
      <c r="E3401" s="6">
        <v>26</v>
      </c>
      <c r="F3401" t="s">
        <v>8221</v>
      </c>
      <c r="G3401" t="s">
        <v>8228</v>
      </c>
      <c r="H3401" t="s">
        <v>8250</v>
      </c>
      <c r="I3401">
        <v>1474436704</v>
      </c>
      <c r="J3401">
        <v>1471844704</v>
      </c>
      <c r="K3401" t="b">
        <v>0</v>
      </c>
      <c r="L3401">
        <v>2</v>
      </c>
      <c r="M3401" t="b">
        <v>0</v>
      </c>
      <c r="N3401" t="s">
        <v>8287</v>
      </c>
      <c r="O3401" s="9">
        <f>+E3401/D3401*100</f>
        <v>0.104</v>
      </c>
      <c r="P3401" s="11">
        <f>AVERAGE(E3401/L3401)</f>
        <v>13</v>
      </c>
      <c r="Q3401" t="str">
        <f>LEFT(N3401,SEARCH("/",N3401,1)-1)</f>
        <v>publishing</v>
      </c>
      <c r="R3401" t="str">
        <f>RIGHT(N3401,LEN(N3401)-SEARCH("/",N3401,1))</f>
        <v>translations</v>
      </c>
      <c r="S3401" s="14">
        <f>INT((((J3401/60)/60)/24)+DATE(1970,1,1))</f>
        <v>42604</v>
      </c>
      <c r="T3401" s="14">
        <f>INT((((I3401/60)/60)/24)+DATE(1970,1,1))</f>
        <v>42634</v>
      </c>
    </row>
    <row r="3402" spans="1:20" ht="30" x14ac:dyDescent="0.25">
      <c r="A3402">
        <v>594</v>
      </c>
      <c r="B3402" s="3" t="s">
        <v>595</v>
      </c>
      <c r="C3402" s="3" t="s">
        <v>4704</v>
      </c>
      <c r="D3402" s="6">
        <v>25000</v>
      </c>
      <c r="E3402" s="6">
        <v>26</v>
      </c>
      <c r="F3402" t="s">
        <v>8221</v>
      </c>
      <c r="G3402" t="s">
        <v>8224</v>
      </c>
      <c r="H3402" t="s">
        <v>8246</v>
      </c>
      <c r="I3402">
        <v>1460832206</v>
      </c>
      <c r="J3402">
        <v>1458240206</v>
      </c>
      <c r="K3402" t="b">
        <v>0</v>
      </c>
      <c r="L3402">
        <v>2</v>
      </c>
      <c r="M3402" t="b">
        <v>0</v>
      </c>
      <c r="N3402" t="s">
        <v>8272</v>
      </c>
      <c r="O3402" s="9">
        <f>+E3402/D3402*100</f>
        <v>0.104</v>
      </c>
      <c r="P3402" s="11">
        <f>AVERAGE(E3402/L3402)</f>
        <v>13</v>
      </c>
      <c r="Q3402" t="str">
        <f>LEFT(N3402,SEARCH("/",N3402,1)-1)</f>
        <v>technology</v>
      </c>
      <c r="R3402" t="str">
        <f>RIGHT(N3402,LEN(N3402)-SEARCH("/",N3402,1))</f>
        <v>web</v>
      </c>
      <c r="S3402" s="14">
        <f>INT((((J3402/60)/60)/24)+DATE(1970,1,1))</f>
        <v>42446</v>
      </c>
      <c r="T3402" s="14">
        <f>INT((((I3402/60)/60)/24)+DATE(1970,1,1))</f>
        <v>42476</v>
      </c>
    </row>
    <row r="3403" spans="1:20" ht="60" x14ac:dyDescent="0.25">
      <c r="A3403">
        <v>990</v>
      </c>
      <c r="B3403" s="3" t="s">
        <v>991</v>
      </c>
      <c r="C3403" s="3" t="s">
        <v>5100</v>
      </c>
      <c r="D3403" s="6">
        <v>25000</v>
      </c>
      <c r="E3403" s="6">
        <v>26</v>
      </c>
      <c r="F3403" t="s">
        <v>8221</v>
      </c>
      <c r="G3403" t="s">
        <v>8224</v>
      </c>
      <c r="H3403" t="s">
        <v>8246</v>
      </c>
      <c r="I3403">
        <v>1409770164</v>
      </c>
      <c r="J3403">
        <v>1407178164</v>
      </c>
      <c r="K3403" t="b">
        <v>0</v>
      </c>
      <c r="L3403">
        <v>2</v>
      </c>
      <c r="M3403" t="b">
        <v>0</v>
      </c>
      <c r="N3403" t="s">
        <v>8273</v>
      </c>
      <c r="O3403" s="9">
        <f>+E3403/D3403*100</f>
        <v>0.104</v>
      </c>
      <c r="P3403" s="11">
        <f>AVERAGE(E3403/L3403)</f>
        <v>13</v>
      </c>
      <c r="Q3403" t="str">
        <f>LEFT(N3403,SEARCH("/",N3403,1)-1)</f>
        <v>technology</v>
      </c>
      <c r="R3403" t="str">
        <f>RIGHT(N3403,LEN(N3403)-SEARCH("/",N3403,1))</f>
        <v>wearables</v>
      </c>
      <c r="S3403" s="14">
        <f>INT((((J3403/60)/60)/24)+DATE(1970,1,1))</f>
        <v>41855</v>
      </c>
      <c r="T3403" s="14">
        <f>INT((((I3403/60)/60)/24)+DATE(1970,1,1))</f>
        <v>41885</v>
      </c>
    </row>
    <row r="3404" spans="1:20" ht="45" x14ac:dyDescent="0.25">
      <c r="A3404">
        <v>3124</v>
      </c>
      <c r="B3404" s="3" t="s">
        <v>3124</v>
      </c>
      <c r="C3404" s="3" t="s">
        <v>7234</v>
      </c>
      <c r="D3404" s="6">
        <v>800000</v>
      </c>
      <c r="E3404" s="6">
        <v>26</v>
      </c>
      <c r="F3404" t="s">
        <v>8220</v>
      </c>
      <c r="G3404" t="s">
        <v>8224</v>
      </c>
      <c r="H3404" t="s">
        <v>8246</v>
      </c>
      <c r="I3404">
        <v>1422902601</v>
      </c>
      <c r="J3404">
        <v>1417718601</v>
      </c>
      <c r="K3404" t="b">
        <v>0</v>
      </c>
      <c r="L3404">
        <v>4</v>
      </c>
      <c r="M3404" t="b">
        <v>0</v>
      </c>
      <c r="N3404" t="s">
        <v>8303</v>
      </c>
      <c r="O3404" s="9">
        <f>+E3404/D3404*100</f>
        <v>3.2499999999999999E-3</v>
      </c>
      <c r="P3404" s="11">
        <f>AVERAGE(E3404/L3404)</f>
        <v>6.5</v>
      </c>
      <c r="Q3404" t="str">
        <f>LEFT(N3404,SEARCH("/",N3404,1)-1)</f>
        <v>theater</v>
      </c>
      <c r="R3404" t="str">
        <f>RIGHT(N3404,LEN(N3404)-SEARCH("/",N3404,1))</f>
        <v>spaces</v>
      </c>
      <c r="S3404" s="14">
        <f>INT((((J3404/60)/60)/24)+DATE(1970,1,1))</f>
        <v>41977</v>
      </c>
      <c r="T3404" s="14">
        <f>INT((((I3404/60)/60)/24)+DATE(1970,1,1))</f>
        <v>42037</v>
      </c>
    </row>
    <row r="3405" spans="1:20" ht="45" x14ac:dyDescent="0.25">
      <c r="A3405">
        <v>3853</v>
      </c>
      <c r="B3405" s="3" t="s">
        <v>3850</v>
      </c>
      <c r="C3405" s="3" t="s">
        <v>7962</v>
      </c>
      <c r="D3405" s="6">
        <v>100000</v>
      </c>
      <c r="E3405" s="6">
        <v>26</v>
      </c>
      <c r="F3405" t="s">
        <v>8221</v>
      </c>
      <c r="G3405" t="s">
        <v>8224</v>
      </c>
      <c r="H3405" t="s">
        <v>8246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8271</v>
      </c>
      <c r="O3405" s="9">
        <f>+E3405/D3405*100</f>
        <v>2.5999999999999999E-2</v>
      </c>
      <c r="P3405" s="11">
        <f>AVERAGE(E3405/L3405)</f>
        <v>13</v>
      </c>
      <c r="Q3405" t="str">
        <f>LEFT(N3405,SEARCH("/",N3405,1)-1)</f>
        <v>theater</v>
      </c>
      <c r="R3405" t="str">
        <f>RIGHT(N3405,LEN(N3405)-SEARCH("/",N3405,1))</f>
        <v>plays</v>
      </c>
      <c r="S3405" s="14">
        <f>INT((((J3405/60)/60)/24)+DATE(1970,1,1))</f>
        <v>41848</v>
      </c>
      <c r="T3405" s="14">
        <f>INT((((I3405/60)/60)/24)+DATE(1970,1,1))</f>
        <v>41883</v>
      </c>
    </row>
    <row r="3406" spans="1:20" ht="30" x14ac:dyDescent="0.25">
      <c r="A3406">
        <v>3108</v>
      </c>
      <c r="B3406" s="3" t="s">
        <v>3108</v>
      </c>
      <c r="C3406" s="3" t="s">
        <v>7218</v>
      </c>
      <c r="D3406" s="6">
        <v>50000</v>
      </c>
      <c r="E3406" s="6">
        <v>26</v>
      </c>
      <c r="F3406" t="s">
        <v>8221</v>
      </c>
      <c r="G3406" t="s">
        <v>8224</v>
      </c>
      <c r="H3406" t="s">
        <v>8246</v>
      </c>
      <c r="I3406">
        <v>1430234394</v>
      </c>
      <c r="J3406">
        <v>1425053994</v>
      </c>
      <c r="K3406" t="b">
        <v>0</v>
      </c>
      <c r="L3406">
        <v>2</v>
      </c>
      <c r="M3406" t="b">
        <v>0</v>
      </c>
      <c r="N3406" t="s">
        <v>8303</v>
      </c>
      <c r="O3406" s="9">
        <f>+E3406/D3406*100</f>
        <v>5.1999999999999998E-2</v>
      </c>
      <c r="P3406" s="11">
        <f>AVERAGE(E3406/L3406)</f>
        <v>13</v>
      </c>
      <c r="Q3406" t="str">
        <f>LEFT(N3406,SEARCH("/",N3406,1)-1)</f>
        <v>theater</v>
      </c>
      <c r="R3406" t="str">
        <f>RIGHT(N3406,LEN(N3406)-SEARCH("/",N3406,1))</f>
        <v>spaces</v>
      </c>
      <c r="S3406" s="14">
        <f>INT((((J3406/60)/60)/24)+DATE(1970,1,1))</f>
        <v>42062</v>
      </c>
      <c r="T3406" s="14">
        <f>INT((((I3406/60)/60)/24)+DATE(1970,1,1))</f>
        <v>42122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t="s">
        <v>8221</v>
      </c>
      <c r="G3407" t="s">
        <v>8224</v>
      </c>
      <c r="H3407" t="s">
        <v>8246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8271</v>
      </c>
      <c r="O3407" s="9">
        <f>+E3407/D3407*100</f>
        <v>1.3</v>
      </c>
      <c r="P3407" s="11">
        <f>AVERAGE(E3407/L3407)</f>
        <v>13</v>
      </c>
      <c r="Q3407" t="str">
        <f>LEFT(N3407,SEARCH("/",N3407,1)-1)</f>
        <v>theater</v>
      </c>
      <c r="R3407" t="str">
        <f>RIGHT(N3407,LEN(N3407)-SEARCH("/",N3407,1))</f>
        <v>plays</v>
      </c>
      <c r="S3407" s="14">
        <f>INT((((J3407/60)/60)/24)+DATE(1970,1,1))</f>
        <v>42021</v>
      </c>
      <c r="T3407" s="14">
        <f>INT((((I3407/60)/60)/24)+DATE(1970,1,1))</f>
        <v>42051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t="s">
        <v>8221</v>
      </c>
      <c r="G3408" t="s">
        <v>8224</v>
      </c>
      <c r="H3408" t="s">
        <v>8246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8270</v>
      </c>
      <c r="O3408" s="9">
        <f>+E3408/D3408*100</f>
        <v>6.4102564102564097E-2</v>
      </c>
      <c r="P3408" s="11">
        <f>AVERAGE(E3408/L3408)</f>
        <v>25</v>
      </c>
      <c r="Q3408" t="str">
        <f>LEFT(N3408,SEARCH("/",N3408,1)-1)</f>
        <v>film &amp; video</v>
      </c>
      <c r="R3408" t="str">
        <f>RIGHT(N3408,LEN(N3408)-SEARCH("/",N3408,1))</f>
        <v>animation</v>
      </c>
      <c r="S3408" s="14">
        <f>INT((((J3408/60)/60)/24)+DATE(1970,1,1))</f>
        <v>40800</v>
      </c>
      <c r="T3408" s="14">
        <f>INT((((I3408/60)/60)/24)+DATE(1970,1,1))</f>
        <v>40860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t="s">
        <v>8221</v>
      </c>
      <c r="G3409" t="s">
        <v>8224</v>
      </c>
      <c r="H3409" t="s">
        <v>8246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8270</v>
      </c>
      <c r="O3409" s="9">
        <f>+E3409/D3409*100</f>
        <v>0.29411764705882354</v>
      </c>
      <c r="P3409" s="11">
        <f>AVERAGE(E3409/L3409)</f>
        <v>12.5</v>
      </c>
      <c r="Q3409" t="str">
        <f>LEFT(N3409,SEARCH("/",N3409,1)-1)</f>
        <v>film &amp; video</v>
      </c>
      <c r="R3409" t="str">
        <f>RIGHT(N3409,LEN(N3409)-SEARCH("/",N3409,1))</f>
        <v>animation</v>
      </c>
      <c r="S3409" s="14">
        <f>INT((((J3409/60)/60)/24)+DATE(1970,1,1))</f>
        <v>41759</v>
      </c>
      <c r="T3409" s="14">
        <f>INT((((I3409/60)/60)/24)+DATE(1970,1,1))</f>
        <v>41791</v>
      </c>
    </row>
    <row r="3410" spans="1:20" ht="45" x14ac:dyDescent="0.25">
      <c r="A3410">
        <v>1171</v>
      </c>
      <c r="B3410" s="3" t="s">
        <v>1172</v>
      </c>
      <c r="C3410" s="3" t="s">
        <v>5281</v>
      </c>
      <c r="D3410" s="6">
        <v>25000</v>
      </c>
      <c r="E3410" s="6">
        <v>25</v>
      </c>
      <c r="F3410" t="s">
        <v>8221</v>
      </c>
      <c r="G3410" t="s">
        <v>8224</v>
      </c>
      <c r="H3410" t="s">
        <v>8246</v>
      </c>
      <c r="I3410">
        <v>1415909927</v>
      </c>
      <c r="J3410">
        <v>1414351127</v>
      </c>
      <c r="K3410" t="b">
        <v>0</v>
      </c>
      <c r="L3410">
        <v>1</v>
      </c>
      <c r="M3410" t="b">
        <v>0</v>
      </c>
      <c r="N3410" t="s">
        <v>8284</v>
      </c>
      <c r="O3410" s="9">
        <f>+E3410/D3410*100</f>
        <v>0.1</v>
      </c>
      <c r="P3410" s="11">
        <f>AVERAGE(E3410/L3410)</f>
        <v>25</v>
      </c>
      <c r="Q3410" t="str">
        <f>LEFT(N3410,SEARCH("/",N3410,1)-1)</f>
        <v>food</v>
      </c>
      <c r="R3410" t="str">
        <f>RIGHT(N3410,LEN(N3410)-SEARCH("/",N3410,1))</f>
        <v>food trucks</v>
      </c>
      <c r="S3410" s="14">
        <f>INT((((J3410/60)/60)/24)+DATE(1970,1,1))</f>
        <v>41938</v>
      </c>
      <c r="T3410" s="14">
        <f>INT((((I3410/60)/60)/24)+DATE(1970,1,1))</f>
        <v>41956</v>
      </c>
    </row>
    <row r="3411" spans="1:20" ht="45" x14ac:dyDescent="0.25">
      <c r="A3411">
        <v>2692</v>
      </c>
      <c r="B3411" s="3" t="s">
        <v>2692</v>
      </c>
      <c r="C3411" s="3" t="s">
        <v>6802</v>
      </c>
      <c r="D3411" s="6">
        <v>3500</v>
      </c>
      <c r="E3411" s="6">
        <v>25</v>
      </c>
      <c r="F3411" t="s">
        <v>8221</v>
      </c>
      <c r="G3411" t="s">
        <v>8224</v>
      </c>
      <c r="H3411" t="s">
        <v>8246</v>
      </c>
      <c r="I3411">
        <v>1427266860</v>
      </c>
      <c r="J3411">
        <v>1424678460</v>
      </c>
      <c r="K3411" t="b">
        <v>0</v>
      </c>
      <c r="L3411">
        <v>1</v>
      </c>
      <c r="M3411" t="b">
        <v>0</v>
      </c>
      <c r="N3411" t="s">
        <v>8284</v>
      </c>
      <c r="O3411" s="9">
        <f>+E3411/D3411*100</f>
        <v>0.7142857142857143</v>
      </c>
      <c r="P3411" s="11">
        <f>AVERAGE(E3411/L3411)</f>
        <v>25</v>
      </c>
      <c r="Q3411" t="str">
        <f>LEFT(N3411,SEARCH("/",N3411,1)-1)</f>
        <v>food</v>
      </c>
      <c r="R3411" t="str">
        <f>RIGHT(N3411,LEN(N3411)-SEARCH("/",N3411,1))</f>
        <v>food trucks</v>
      </c>
      <c r="S3411" s="14">
        <f>INT((((J3411/60)/60)/24)+DATE(1970,1,1))</f>
        <v>42058</v>
      </c>
      <c r="T3411" s="14">
        <f>INT((((I3411/60)/60)/24)+DATE(1970,1,1))</f>
        <v>42088</v>
      </c>
    </row>
    <row r="3412" spans="1:20" ht="45" x14ac:dyDescent="0.25">
      <c r="A3412">
        <v>2413</v>
      </c>
      <c r="B3412" s="3" t="s">
        <v>2414</v>
      </c>
      <c r="C3412" s="3" t="s">
        <v>6523</v>
      </c>
      <c r="D3412" s="6">
        <v>3000</v>
      </c>
      <c r="E3412" s="6">
        <v>25</v>
      </c>
      <c r="F3412" t="s">
        <v>8221</v>
      </c>
      <c r="G3412" t="s">
        <v>8224</v>
      </c>
      <c r="H3412" t="s">
        <v>8246</v>
      </c>
      <c r="I3412">
        <v>1401579000</v>
      </c>
      <c r="J3412">
        <v>1398911882</v>
      </c>
      <c r="K3412" t="b">
        <v>0</v>
      </c>
      <c r="L3412">
        <v>3</v>
      </c>
      <c r="M3412" t="b">
        <v>0</v>
      </c>
      <c r="N3412" t="s">
        <v>8284</v>
      </c>
      <c r="O3412" s="9">
        <f>+E3412/D3412*100</f>
        <v>0.83333333333333337</v>
      </c>
      <c r="P3412" s="11">
        <f>AVERAGE(E3412/L3412)</f>
        <v>8.3333333333333339</v>
      </c>
      <c r="Q3412" t="str">
        <f>LEFT(N3412,SEARCH("/",N3412,1)-1)</f>
        <v>food</v>
      </c>
      <c r="R3412" t="str">
        <f>RIGHT(N3412,LEN(N3412)-SEARCH("/",N3412,1))</f>
        <v>food trucks</v>
      </c>
      <c r="S3412" s="14">
        <f>INT((((J3412/60)/60)/24)+DATE(1970,1,1))</f>
        <v>41760</v>
      </c>
      <c r="T3412" s="14">
        <f>INT((((I3412/60)/60)/24)+DATE(1970,1,1))</f>
        <v>41790</v>
      </c>
    </row>
    <row r="3413" spans="1:20" ht="60" x14ac:dyDescent="0.25">
      <c r="A3413">
        <v>2128</v>
      </c>
      <c r="B3413" s="3" t="s">
        <v>2129</v>
      </c>
      <c r="C3413" s="3" t="s">
        <v>6238</v>
      </c>
      <c r="D3413" s="6">
        <v>15000</v>
      </c>
      <c r="E3413" s="6">
        <v>25</v>
      </c>
      <c r="F3413" t="s">
        <v>8221</v>
      </c>
      <c r="G3413" t="s">
        <v>8229</v>
      </c>
      <c r="H3413" t="s">
        <v>8251</v>
      </c>
      <c r="I3413">
        <v>1411324369</v>
      </c>
      <c r="J3413">
        <v>1406140369</v>
      </c>
      <c r="K3413" t="b">
        <v>0</v>
      </c>
      <c r="L3413">
        <v>1</v>
      </c>
      <c r="M3413" t="b">
        <v>0</v>
      </c>
      <c r="N3413" t="s">
        <v>8282</v>
      </c>
      <c r="O3413" s="9">
        <f>+E3413/D3413*100</f>
        <v>0.16666666666666669</v>
      </c>
      <c r="P3413" s="11">
        <f>AVERAGE(E3413/L3413)</f>
        <v>25</v>
      </c>
      <c r="Q3413" t="str">
        <f>LEFT(N3413,SEARCH("/",N3413,1)-1)</f>
        <v>games</v>
      </c>
      <c r="R3413" t="str">
        <f>RIGHT(N3413,LEN(N3413)-SEARCH("/",N3413,1))</f>
        <v>video games</v>
      </c>
      <c r="S3413" s="14">
        <f>INT((((J3413/60)/60)/24)+DATE(1970,1,1))</f>
        <v>41843</v>
      </c>
      <c r="T3413" s="14">
        <f>INT((((I3413/60)/60)/24)+DATE(1970,1,1))</f>
        <v>41903</v>
      </c>
    </row>
    <row r="3414" spans="1:20" ht="60" x14ac:dyDescent="0.25">
      <c r="A3414">
        <v>1099</v>
      </c>
      <c r="B3414" s="3" t="s">
        <v>1100</v>
      </c>
      <c r="C3414" s="3" t="s">
        <v>5209</v>
      </c>
      <c r="D3414" s="6">
        <v>5000</v>
      </c>
      <c r="E3414" s="6">
        <v>25</v>
      </c>
      <c r="F3414" t="s">
        <v>8221</v>
      </c>
      <c r="G3414" t="s">
        <v>8225</v>
      </c>
      <c r="H3414" t="s">
        <v>8247</v>
      </c>
      <c r="I3414">
        <v>1431547468</v>
      </c>
      <c r="J3414">
        <v>1428955468</v>
      </c>
      <c r="K3414" t="b">
        <v>0</v>
      </c>
      <c r="L3414">
        <v>1</v>
      </c>
      <c r="M3414" t="b">
        <v>0</v>
      </c>
      <c r="N3414" t="s">
        <v>8282</v>
      </c>
      <c r="O3414" s="9">
        <f>+E3414/D3414*100</f>
        <v>0.5</v>
      </c>
      <c r="P3414" s="11">
        <f>AVERAGE(E3414/L3414)</f>
        <v>25</v>
      </c>
      <c r="Q3414" t="str">
        <f>LEFT(N3414,SEARCH("/",N3414,1)-1)</f>
        <v>games</v>
      </c>
      <c r="R3414" t="str">
        <f>RIGHT(N3414,LEN(N3414)-SEARCH("/",N3414,1))</f>
        <v>video games</v>
      </c>
      <c r="S3414" s="14">
        <f>INT((((J3414/60)/60)/24)+DATE(1970,1,1))</f>
        <v>42107</v>
      </c>
      <c r="T3414" s="14">
        <f>INT((((I3414/60)/60)/24)+DATE(1970,1,1))</f>
        <v>42137</v>
      </c>
    </row>
    <row r="3415" spans="1:20" ht="45" x14ac:dyDescent="0.25">
      <c r="A3415">
        <v>2131</v>
      </c>
      <c r="B3415" s="3" t="s">
        <v>2132</v>
      </c>
      <c r="C3415" s="3" t="s">
        <v>6241</v>
      </c>
      <c r="D3415" s="6">
        <v>500</v>
      </c>
      <c r="E3415" s="6">
        <v>25</v>
      </c>
      <c r="F3415" t="s">
        <v>8221</v>
      </c>
      <c r="G3415" t="s">
        <v>8224</v>
      </c>
      <c r="H3415" t="s">
        <v>8246</v>
      </c>
      <c r="I3415">
        <v>1436677091</v>
      </c>
      <c r="J3415">
        <v>1434085091</v>
      </c>
      <c r="K3415" t="b">
        <v>0</v>
      </c>
      <c r="L3415">
        <v>3</v>
      </c>
      <c r="M3415" t="b">
        <v>0</v>
      </c>
      <c r="N3415" t="s">
        <v>8282</v>
      </c>
      <c r="O3415" s="9">
        <f>+E3415/D3415*100</f>
        <v>5</v>
      </c>
      <c r="P3415" s="11">
        <f>AVERAGE(E3415/L3415)</f>
        <v>8.3333333333333339</v>
      </c>
      <c r="Q3415" t="str">
        <f>LEFT(N3415,SEARCH("/",N3415,1)-1)</f>
        <v>games</v>
      </c>
      <c r="R3415" t="str">
        <f>RIGHT(N3415,LEN(N3415)-SEARCH("/",N3415,1))</f>
        <v>video games</v>
      </c>
      <c r="S3415" s="14">
        <f>INT((((J3415/60)/60)/24)+DATE(1970,1,1))</f>
        <v>42167</v>
      </c>
      <c r="T3415" s="14">
        <f>INT((((I3415/60)/60)/24)+DATE(1970,1,1))</f>
        <v>42197</v>
      </c>
    </row>
    <row r="3416" spans="1:20" ht="60" x14ac:dyDescent="0.25">
      <c r="A3416">
        <v>1091</v>
      </c>
      <c r="B3416" s="3" t="s">
        <v>1092</v>
      </c>
      <c r="C3416" s="3" t="s">
        <v>5201</v>
      </c>
      <c r="D3416" s="6">
        <v>200</v>
      </c>
      <c r="E3416" s="6">
        <v>25</v>
      </c>
      <c r="F3416" t="s">
        <v>8221</v>
      </c>
      <c r="G3416" t="s">
        <v>8225</v>
      </c>
      <c r="H3416" t="s">
        <v>8247</v>
      </c>
      <c r="I3416">
        <v>1460313672</v>
      </c>
      <c r="J3416">
        <v>1457725272</v>
      </c>
      <c r="K3416" t="b">
        <v>0</v>
      </c>
      <c r="L3416">
        <v>2</v>
      </c>
      <c r="M3416" t="b">
        <v>0</v>
      </c>
      <c r="N3416" t="s">
        <v>8282</v>
      </c>
      <c r="O3416" s="9">
        <f>+E3416/D3416*100</f>
        <v>12.5</v>
      </c>
      <c r="P3416" s="11">
        <f>AVERAGE(E3416/L3416)</f>
        <v>12.5</v>
      </c>
      <c r="Q3416" t="str">
        <f>LEFT(N3416,SEARCH("/",N3416,1)-1)</f>
        <v>games</v>
      </c>
      <c r="R3416" t="str">
        <f>RIGHT(N3416,LEN(N3416)-SEARCH("/",N3416,1))</f>
        <v>video games</v>
      </c>
      <c r="S3416" s="14">
        <f>INT((((J3416/60)/60)/24)+DATE(1970,1,1))</f>
        <v>42440</v>
      </c>
      <c r="T3416" s="14">
        <f>INT((((I3416/60)/60)/24)+DATE(1970,1,1))</f>
        <v>42470</v>
      </c>
    </row>
    <row r="3417" spans="1:20" ht="45" x14ac:dyDescent="0.25">
      <c r="A3417">
        <v>938</v>
      </c>
      <c r="B3417" s="3" t="s">
        <v>939</v>
      </c>
      <c r="C3417" s="3" t="s">
        <v>5048</v>
      </c>
      <c r="D3417" s="6">
        <v>7000</v>
      </c>
      <c r="E3417" s="6">
        <v>25</v>
      </c>
      <c r="F3417" t="s">
        <v>8221</v>
      </c>
      <c r="G3417" t="s">
        <v>8224</v>
      </c>
      <c r="H3417" t="s">
        <v>8246</v>
      </c>
      <c r="I3417">
        <v>1346585448</v>
      </c>
      <c r="J3417">
        <v>1343993448</v>
      </c>
      <c r="K3417" t="b">
        <v>0</v>
      </c>
      <c r="L3417">
        <v>1</v>
      </c>
      <c r="M3417" t="b">
        <v>0</v>
      </c>
      <c r="N3417" t="s">
        <v>8278</v>
      </c>
      <c r="O3417" s="9">
        <f>+E3417/D3417*100</f>
        <v>0.35714285714285715</v>
      </c>
      <c r="P3417" s="11">
        <f>AVERAGE(E3417/L3417)</f>
        <v>25</v>
      </c>
      <c r="Q3417" t="str">
        <f>LEFT(N3417,SEARCH("/",N3417,1)-1)</f>
        <v>music</v>
      </c>
      <c r="R3417" t="str">
        <f>RIGHT(N3417,LEN(N3417)-SEARCH("/",N3417,1))</f>
        <v>jazz</v>
      </c>
      <c r="S3417" s="14">
        <f>INT((((J3417/60)/60)/24)+DATE(1970,1,1))</f>
        <v>41124</v>
      </c>
      <c r="T3417" s="14">
        <f>INT((((I3417/60)/60)/24)+DATE(1970,1,1))</f>
        <v>41154</v>
      </c>
    </row>
    <row r="3418" spans="1:20" ht="60" x14ac:dyDescent="0.25">
      <c r="A3418">
        <v>1229</v>
      </c>
      <c r="B3418" s="3" t="s">
        <v>1230</v>
      </c>
      <c r="C3418" s="3" t="s">
        <v>5339</v>
      </c>
      <c r="D3418" s="6">
        <v>2750</v>
      </c>
      <c r="E3418" s="6">
        <v>25</v>
      </c>
      <c r="F3418" t="s">
        <v>8220</v>
      </c>
      <c r="G3418" t="s">
        <v>8224</v>
      </c>
      <c r="H3418" t="s">
        <v>8246</v>
      </c>
      <c r="I3418">
        <v>1334592000</v>
      </c>
      <c r="J3418">
        <v>1331982127</v>
      </c>
      <c r="K3418" t="b">
        <v>0</v>
      </c>
      <c r="L3418">
        <v>1</v>
      </c>
      <c r="M3418" t="b">
        <v>0</v>
      </c>
      <c r="N3418" t="s">
        <v>8286</v>
      </c>
      <c r="O3418" s="9">
        <f>+E3418/D3418*100</f>
        <v>0.90909090909090906</v>
      </c>
      <c r="P3418" s="11">
        <f>AVERAGE(E3418/L3418)</f>
        <v>25</v>
      </c>
      <c r="Q3418" t="str">
        <f>LEFT(N3418,SEARCH("/",N3418,1)-1)</f>
        <v>music</v>
      </c>
      <c r="R3418" t="str">
        <f>RIGHT(N3418,LEN(N3418)-SEARCH("/",N3418,1))</f>
        <v>world music</v>
      </c>
      <c r="S3418" s="14">
        <f>INT((((J3418/60)/60)/24)+DATE(1970,1,1))</f>
        <v>40985</v>
      </c>
      <c r="T3418" s="14">
        <f>INT((((I3418/60)/60)/24)+DATE(1970,1,1))</f>
        <v>41015</v>
      </c>
    </row>
    <row r="3419" spans="1:20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6">
        <v>25</v>
      </c>
      <c r="F3419" t="s">
        <v>8221</v>
      </c>
      <c r="G3419" t="s">
        <v>8224</v>
      </c>
      <c r="H3419" t="s">
        <v>8246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8296</v>
      </c>
      <c r="O3419" s="9">
        <f>+E3419/D3419*100</f>
        <v>0.41666666666666669</v>
      </c>
      <c r="P3419" s="11">
        <f>AVERAGE(E3419/L3419)</f>
        <v>25</v>
      </c>
      <c r="Q3419" t="str">
        <f>LEFT(N3419,SEARCH("/",N3419,1)-1)</f>
        <v>photography</v>
      </c>
      <c r="R3419" t="str">
        <f>RIGHT(N3419,LEN(N3419)-SEARCH("/",N3419,1))</f>
        <v>people</v>
      </c>
      <c r="S3419" s="14">
        <f>INT((((J3419/60)/60)/24)+DATE(1970,1,1))</f>
        <v>42206</v>
      </c>
      <c r="T3419" s="14">
        <f>INT((((I3419/60)/60)/24)+DATE(1970,1,1))</f>
        <v>42236</v>
      </c>
    </row>
    <row r="3420" spans="1:20" ht="60" x14ac:dyDescent="0.25">
      <c r="A3420">
        <v>1819</v>
      </c>
      <c r="B3420" s="3" t="s">
        <v>1820</v>
      </c>
      <c r="C3420" s="3" t="s">
        <v>5929</v>
      </c>
      <c r="D3420" s="6">
        <v>1200</v>
      </c>
      <c r="E3420" s="6">
        <v>25</v>
      </c>
      <c r="F3420" t="s">
        <v>8221</v>
      </c>
      <c r="G3420" t="s">
        <v>8224</v>
      </c>
      <c r="H3420" t="s">
        <v>8246</v>
      </c>
      <c r="I3420">
        <v>1406743396</v>
      </c>
      <c r="J3420">
        <v>1404151396</v>
      </c>
      <c r="K3420" t="b">
        <v>0</v>
      </c>
      <c r="L3420">
        <v>4</v>
      </c>
      <c r="M3420" t="b">
        <v>0</v>
      </c>
      <c r="N3420" t="s">
        <v>8285</v>
      </c>
      <c r="O3420" s="9">
        <f>+E3420/D3420*100</f>
        <v>2.083333333333333</v>
      </c>
      <c r="P3420" s="11">
        <f>AVERAGE(E3420/L3420)</f>
        <v>6.25</v>
      </c>
      <c r="Q3420" t="str">
        <f>LEFT(N3420,SEARCH("/",N3420,1)-1)</f>
        <v>photography</v>
      </c>
      <c r="R3420" t="str">
        <f>RIGHT(N3420,LEN(N3420)-SEARCH("/",N3420,1))</f>
        <v>photobooks</v>
      </c>
      <c r="S3420" s="14">
        <f>INT((((J3420/60)/60)/24)+DATE(1970,1,1))</f>
        <v>41820</v>
      </c>
      <c r="T3420" s="14">
        <f>INT((((I3420/60)/60)/24)+DATE(1970,1,1))</f>
        <v>41850</v>
      </c>
    </row>
    <row r="3421" spans="1:20" ht="45" x14ac:dyDescent="0.25">
      <c r="A3421">
        <v>2762</v>
      </c>
      <c r="B3421" s="3" t="s">
        <v>2762</v>
      </c>
      <c r="C3421" s="3" t="s">
        <v>6872</v>
      </c>
      <c r="D3421" s="6">
        <v>3250</v>
      </c>
      <c r="E3421" s="6">
        <v>25</v>
      </c>
      <c r="F3421" t="s">
        <v>8221</v>
      </c>
      <c r="G3421" t="s">
        <v>8224</v>
      </c>
      <c r="H3421" t="s">
        <v>8246</v>
      </c>
      <c r="I3421">
        <v>1332114795</v>
      </c>
      <c r="J3421">
        <v>1326934395</v>
      </c>
      <c r="K3421" t="b">
        <v>0</v>
      </c>
      <c r="L3421">
        <v>1</v>
      </c>
      <c r="M3421" t="b">
        <v>0</v>
      </c>
      <c r="N3421" t="s">
        <v>8304</v>
      </c>
      <c r="O3421" s="9">
        <f>+E3421/D3421*100</f>
        <v>0.76923076923076927</v>
      </c>
      <c r="P3421" s="11">
        <f>AVERAGE(E3421/L3421)</f>
        <v>25</v>
      </c>
      <c r="Q3421" t="str">
        <f>LEFT(N3421,SEARCH("/",N3421,1)-1)</f>
        <v>publishing</v>
      </c>
      <c r="R3421" t="str">
        <f>RIGHT(N3421,LEN(N3421)-SEARCH("/",N3421,1))</f>
        <v>children's books</v>
      </c>
      <c r="S3421" s="14">
        <f>INT((((J3421/60)/60)/24)+DATE(1970,1,1))</f>
        <v>40927</v>
      </c>
      <c r="T3421" s="14">
        <f>INT((((I3421/60)/60)/24)+DATE(1970,1,1))</f>
        <v>40986</v>
      </c>
    </row>
    <row r="3422" spans="1:20" ht="45" x14ac:dyDescent="0.25">
      <c r="A3422">
        <v>2354</v>
      </c>
      <c r="B3422" s="3" t="s">
        <v>2355</v>
      </c>
      <c r="C3422" s="3" t="s">
        <v>6464</v>
      </c>
      <c r="D3422" s="6">
        <v>35000</v>
      </c>
      <c r="E3422" s="6">
        <v>25</v>
      </c>
      <c r="F3422" t="s">
        <v>8220</v>
      </c>
      <c r="G3422" t="s">
        <v>8224</v>
      </c>
      <c r="H3422" t="s">
        <v>8246</v>
      </c>
      <c r="I3422">
        <v>1420910460</v>
      </c>
      <c r="J3422">
        <v>1415726460</v>
      </c>
      <c r="K3422" t="b">
        <v>0</v>
      </c>
      <c r="L3422">
        <v>1</v>
      </c>
      <c r="M3422" t="b">
        <v>0</v>
      </c>
      <c r="N3422" t="s">
        <v>8272</v>
      </c>
      <c r="O3422" s="9">
        <f>+E3422/D3422*100</f>
        <v>7.1428571428571425E-2</v>
      </c>
      <c r="P3422" s="11">
        <f>AVERAGE(E3422/L3422)</f>
        <v>25</v>
      </c>
      <c r="Q3422" t="str">
        <f>LEFT(N3422,SEARCH("/",N3422,1)-1)</f>
        <v>technology</v>
      </c>
      <c r="R3422" t="str">
        <f>RIGHT(N3422,LEN(N3422)-SEARCH("/",N3422,1))</f>
        <v>web</v>
      </c>
      <c r="S3422" s="14">
        <f>INT((((J3422/60)/60)/24)+DATE(1970,1,1))</f>
        <v>41954</v>
      </c>
      <c r="T3422" s="14">
        <f>INT((((I3422/60)/60)/24)+DATE(1970,1,1))</f>
        <v>42014</v>
      </c>
    </row>
    <row r="3423" spans="1:20" ht="30" x14ac:dyDescent="0.25">
      <c r="A3423">
        <v>2391</v>
      </c>
      <c r="B3423" s="3" t="s">
        <v>2392</v>
      </c>
      <c r="C3423" s="3" t="s">
        <v>6501</v>
      </c>
      <c r="D3423" s="6">
        <v>20000</v>
      </c>
      <c r="E3423" s="6">
        <v>25</v>
      </c>
      <c r="F3423" t="s">
        <v>8220</v>
      </c>
      <c r="G3423" t="s">
        <v>8224</v>
      </c>
      <c r="H3423" t="s">
        <v>8246</v>
      </c>
      <c r="I3423">
        <v>1427825044</v>
      </c>
      <c r="J3423">
        <v>1425236644</v>
      </c>
      <c r="K3423" t="b">
        <v>0</v>
      </c>
      <c r="L3423">
        <v>1</v>
      </c>
      <c r="M3423" t="b">
        <v>0</v>
      </c>
      <c r="N3423" t="s">
        <v>8272</v>
      </c>
      <c r="O3423" s="9">
        <f>+E3423/D3423*100</f>
        <v>0.125</v>
      </c>
      <c r="P3423" s="11">
        <f>AVERAGE(E3423/L3423)</f>
        <v>25</v>
      </c>
      <c r="Q3423" t="str">
        <f>LEFT(N3423,SEARCH("/",N3423,1)-1)</f>
        <v>technology</v>
      </c>
      <c r="R3423" t="str">
        <f>RIGHT(N3423,LEN(N3423)-SEARCH("/",N3423,1))</f>
        <v>web</v>
      </c>
      <c r="S3423" s="14">
        <f>INT((((J3423/60)/60)/24)+DATE(1970,1,1))</f>
        <v>42064</v>
      </c>
      <c r="T3423" s="14">
        <f>INT((((I3423/60)/60)/24)+DATE(1970,1,1))</f>
        <v>42094</v>
      </c>
    </row>
    <row r="3424" spans="1:20" ht="45" x14ac:dyDescent="0.25">
      <c r="A3424">
        <v>541</v>
      </c>
      <c r="B3424" s="3" t="s">
        <v>542</v>
      </c>
      <c r="C3424" s="3" t="s">
        <v>4651</v>
      </c>
      <c r="D3424" s="6">
        <v>4500</v>
      </c>
      <c r="E3424" s="6">
        <v>25</v>
      </c>
      <c r="F3424" t="s">
        <v>8221</v>
      </c>
      <c r="G3424" t="s">
        <v>8224</v>
      </c>
      <c r="H3424" t="s">
        <v>8246</v>
      </c>
      <c r="I3424">
        <v>1446080834</v>
      </c>
      <c r="J3424">
        <v>1443488834</v>
      </c>
      <c r="K3424" t="b">
        <v>0</v>
      </c>
      <c r="L3424">
        <v>1</v>
      </c>
      <c r="M3424" t="b">
        <v>0</v>
      </c>
      <c r="N3424" t="s">
        <v>8272</v>
      </c>
      <c r="O3424" s="9">
        <f>+E3424/D3424*100</f>
        <v>0.55555555555555558</v>
      </c>
      <c r="P3424" s="11">
        <f>AVERAGE(E3424/L3424)</f>
        <v>25</v>
      </c>
      <c r="Q3424" t="str">
        <f>LEFT(N3424,SEARCH("/",N3424,1)-1)</f>
        <v>technology</v>
      </c>
      <c r="R3424" t="str">
        <f>RIGHT(N3424,LEN(N3424)-SEARCH("/",N3424,1))</f>
        <v>web</v>
      </c>
      <c r="S3424" s="14">
        <f>INT((((J3424/60)/60)/24)+DATE(1970,1,1))</f>
        <v>42276</v>
      </c>
      <c r="T3424" s="14">
        <f>INT((((I3424/60)/60)/24)+DATE(1970,1,1))</f>
        <v>42306</v>
      </c>
    </row>
    <row r="3425" spans="1:20" ht="45" x14ac:dyDescent="0.25">
      <c r="A3425">
        <v>2902</v>
      </c>
      <c r="B3425" s="3" t="s">
        <v>2902</v>
      </c>
      <c r="C3425" s="3" t="s">
        <v>7012</v>
      </c>
      <c r="D3425" s="6">
        <v>150000</v>
      </c>
      <c r="E3425" s="6">
        <v>25</v>
      </c>
      <c r="F3425" t="s">
        <v>8221</v>
      </c>
      <c r="G3425" t="s">
        <v>8224</v>
      </c>
      <c r="H3425" t="s">
        <v>8246</v>
      </c>
      <c r="I3425">
        <v>1440412396</v>
      </c>
      <c r="J3425">
        <v>1437820396</v>
      </c>
      <c r="K3425" t="b">
        <v>0</v>
      </c>
      <c r="L3425">
        <v>1</v>
      </c>
      <c r="M3425" t="b">
        <v>0</v>
      </c>
      <c r="N3425" t="s">
        <v>8271</v>
      </c>
      <c r="O3425" s="9">
        <f>+E3425/D3425*100</f>
        <v>1.6666666666666666E-2</v>
      </c>
      <c r="P3425" s="11">
        <f>AVERAGE(E3425/L3425)</f>
        <v>25</v>
      </c>
      <c r="Q3425" t="str">
        <f>LEFT(N3425,SEARCH("/",N3425,1)-1)</f>
        <v>theater</v>
      </c>
      <c r="R3425" t="str">
        <f>RIGHT(N3425,LEN(N3425)-SEARCH("/",N3425,1))</f>
        <v>plays</v>
      </c>
      <c r="S3425" s="14">
        <f>INT((((J3425/60)/60)/24)+DATE(1970,1,1))</f>
        <v>42210</v>
      </c>
      <c r="T3425" s="14">
        <f>INT((((I3425/60)/60)/24)+DATE(1970,1,1))</f>
        <v>42240</v>
      </c>
    </row>
    <row r="3426" spans="1:20" ht="45" x14ac:dyDescent="0.25">
      <c r="A3426">
        <v>3094</v>
      </c>
      <c r="B3426" s="3" t="s">
        <v>3094</v>
      </c>
      <c r="C3426" s="3" t="s">
        <v>7204</v>
      </c>
      <c r="D3426" s="6">
        <v>100000</v>
      </c>
      <c r="E3426" s="6">
        <v>25</v>
      </c>
      <c r="F3426" t="s">
        <v>8221</v>
      </c>
      <c r="G3426" t="s">
        <v>8224</v>
      </c>
      <c r="H3426" t="s">
        <v>8246</v>
      </c>
      <c r="I3426">
        <v>1442775956</v>
      </c>
      <c r="J3426">
        <v>1437591956</v>
      </c>
      <c r="K3426" t="b">
        <v>0</v>
      </c>
      <c r="L3426">
        <v>1</v>
      </c>
      <c r="M3426" t="b">
        <v>0</v>
      </c>
      <c r="N3426" t="s">
        <v>8303</v>
      </c>
      <c r="O3426" s="9">
        <f>+E3426/D3426*100</f>
        <v>2.5000000000000001E-2</v>
      </c>
      <c r="P3426" s="11">
        <f>AVERAGE(E3426/L3426)</f>
        <v>25</v>
      </c>
      <c r="Q3426" t="str">
        <f>LEFT(N3426,SEARCH("/",N3426,1)-1)</f>
        <v>theater</v>
      </c>
      <c r="R3426" t="str">
        <f>RIGHT(N3426,LEN(N3426)-SEARCH("/",N3426,1))</f>
        <v>spaces</v>
      </c>
      <c r="S3426" s="14">
        <f>INT((((J3426/60)/60)/24)+DATE(1970,1,1))</f>
        <v>42207</v>
      </c>
      <c r="T3426" s="14">
        <f>INT((((I3426/60)/60)/24)+DATE(1970,1,1))</f>
        <v>42267</v>
      </c>
    </row>
    <row r="3427" spans="1:20" ht="60" x14ac:dyDescent="0.25">
      <c r="A3427">
        <v>3952</v>
      </c>
      <c r="B3427" s="3" t="s">
        <v>3949</v>
      </c>
      <c r="C3427" s="3" t="s">
        <v>8059</v>
      </c>
      <c r="D3427" s="6">
        <v>26000</v>
      </c>
      <c r="E3427" s="6">
        <v>25</v>
      </c>
      <c r="F3427" t="s">
        <v>8221</v>
      </c>
      <c r="G3427" t="s">
        <v>8224</v>
      </c>
      <c r="H3427" t="s">
        <v>8246</v>
      </c>
      <c r="I3427">
        <v>1445885890</v>
      </c>
      <c r="J3427">
        <v>1440701890</v>
      </c>
      <c r="K3427" t="b">
        <v>0</v>
      </c>
      <c r="L3427">
        <v>1</v>
      </c>
      <c r="M3427" t="b">
        <v>0</v>
      </c>
      <c r="N3427" t="s">
        <v>8271</v>
      </c>
      <c r="O3427" s="9">
        <f>+E3427/D3427*100</f>
        <v>9.6153846153846159E-2</v>
      </c>
      <c r="P3427" s="11">
        <f>AVERAGE(E3427/L3427)</f>
        <v>25</v>
      </c>
      <c r="Q3427" t="str">
        <f>LEFT(N3427,SEARCH("/",N3427,1)-1)</f>
        <v>theater</v>
      </c>
      <c r="R3427" t="str">
        <f>RIGHT(N3427,LEN(N3427)-SEARCH("/",N3427,1))</f>
        <v>plays</v>
      </c>
      <c r="S3427" s="14">
        <f>INT((((J3427/60)/60)/24)+DATE(1970,1,1))</f>
        <v>42243</v>
      </c>
      <c r="T3427" s="14">
        <f>INT((((I3427/60)/60)/24)+DATE(1970,1,1))</f>
        <v>42303</v>
      </c>
    </row>
    <row r="3428" spans="1:20" ht="60" x14ac:dyDescent="0.25">
      <c r="A3428">
        <v>4066</v>
      </c>
      <c r="B3428" s="3" t="s">
        <v>4062</v>
      </c>
      <c r="C3428" s="3" t="s">
        <v>8170</v>
      </c>
      <c r="D3428" s="6">
        <v>15000</v>
      </c>
      <c r="E3428" s="6">
        <v>25</v>
      </c>
      <c r="F3428" t="s">
        <v>8221</v>
      </c>
      <c r="G3428" t="s">
        <v>8224</v>
      </c>
      <c r="H3428" t="s">
        <v>8246</v>
      </c>
      <c r="I3428">
        <v>1463619388</v>
      </c>
      <c r="J3428">
        <v>1461027388</v>
      </c>
      <c r="K3428" t="b">
        <v>0</v>
      </c>
      <c r="L3428">
        <v>1</v>
      </c>
      <c r="M3428" t="b">
        <v>0</v>
      </c>
      <c r="N3428" t="s">
        <v>8271</v>
      </c>
      <c r="O3428" s="9">
        <f>+E3428/D3428*100</f>
        <v>0.16666666666666669</v>
      </c>
      <c r="P3428" s="11">
        <f>AVERAGE(E3428/L3428)</f>
        <v>25</v>
      </c>
      <c r="Q3428" t="str">
        <f>LEFT(N3428,SEARCH("/",N3428,1)-1)</f>
        <v>theater</v>
      </c>
      <c r="R3428" t="str">
        <f>RIGHT(N3428,LEN(N3428)-SEARCH("/",N3428,1))</f>
        <v>plays</v>
      </c>
      <c r="S3428" s="14">
        <f>INT((((J3428/60)/60)/24)+DATE(1970,1,1))</f>
        <v>42479</v>
      </c>
      <c r="T3428" s="14">
        <f>INT((((I3428/60)/60)/24)+DATE(1970,1,1))</f>
        <v>42509</v>
      </c>
    </row>
    <row r="3429" spans="1:20" ht="30" x14ac:dyDescent="0.25">
      <c r="A3429">
        <v>2893</v>
      </c>
      <c r="B3429" s="3" t="s">
        <v>2893</v>
      </c>
      <c r="C3429" s="3" t="s">
        <v>7003</v>
      </c>
      <c r="D3429" s="6">
        <v>5000</v>
      </c>
      <c r="E3429" s="6">
        <v>25</v>
      </c>
      <c r="F3429" t="s">
        <v>8221</v>
      </c>
      <c r="G3429" t="s">
        <v>8224</v>
      </c>
      <c r="H3429" t="s">
        <v>8246</v>
      </c>
      <c r="I3429">
        <v>1420768800</v>
      </c>
      <c r="J3429">
        <v>1415644395</v>
      </c>
      <c r="K3429" t="b">
        <v>0</v>
      </c>
      <c r="L3429">
        <v>2</v>
      </c>
      <c r="M3429" t="b">
        <v>0</v>
      </c>
      <c r="N3429" t="s">
        <v>8271</v>
      </c>
      <c r="O3429" s="9">
        <f>+E3429/D3429*100</f>
        <v>0.5</v>
      </c>
      <c r="P3429" s="11">
        <f>AVERAGE(E3429/L3429)</f>
        <v>12.5</v>
      </c>
      <c r="Q3429" t="str">
        <f>LEFT(N3429,SEARCH("/",N3429,1)-1)</f>
        <v>theater</v>
      </c>
      <c r="R3429" t="str">
        <f>RIGHT(N3429,LEN(N3429)-SEARCH("/",N3429,1))</f>
        <v>plays</v>
      </c>
      <c r="S3429" s="14">
        <f>INT((((J3429/60)/60)/24)+DATE(1970,1,1))</f>
        <v>41953</v>
      </c>
      <c r="T3429" s="14">
        <f>INT((((I3429/60)/60)/24)+DATE(1970,1,1))</f>
        <v>42013</v>
      </c>
    </row>
    <row r="3430" spans="1:20" ht="60" x14ac:dyDescent="0.25">
      <c r="A3430">
        <v>3950</v>
      </c>
      <c r="B3430" s="3" t="s">
        <v>3947</v>
      </c>
      <c r="C3430" s="3" t="s">
        <v>8058</v>
      </c>
      <c r="D3430" s="6">
        <v>4000</v>
      </c>
      <c r="E3430" s="6">
        <v>25</v>
      </c>
      <c r="F3430" t="s">
        <v>8221</v>
      </c>
      <c r="G3430" t="s">
        <v>8224</v>
      </c>
      <c r="H3430" t="s">
        <v>8246</v>
      </c>
      <c r="I3430">
        <v>1460140500</v>
      </c>
      <c r="J3430">
        <v>1457628680</v>
      </c>
      <c r="K3430" t="b">
        <v>0</v>
      </c>
      <c r="L3430">
        <v>1</v>
      </c>
      <c r="M3430" t="b">
        <v>0</v>
      </c>
      <c r="N3430" t="s">
        <v>8271</v>
      </c>
      <c r="O3430" s="9">
        <f>+E3430/D3430*100</f>
        <v>0.625</v>
      </c>
      <c r="P3430" s="11">
        <f>AVERAGE(E3430/L3430)</f>
        <v>25</v>
      </c>
      <c r="Q3430" t="str">
        <f>LEFT(N3430,SEARCH("/",N3430,1)-1)</f>
        <v>theater</v>
      </c>
      <c r="R3430" t="str">
        <f>RIGHT(N3430,LEN(N3430)-SEARCH("/",N3430,1))</f>
        <v>plays</v>
      </c>
      <c r="S3430" s="14">
        <f>INT((((J3430/60)/60)/24)+DATE(1970,1,1))</f>
        <v>42439</v>
      </c>
      <c r="T3430" s="14">
        <f>INT((((I3430/60)/60)/24)+DATE(1970,1,1))</f>
        <v>42468</v>
      </c>
    </row>
    <row r="3431" spans="1:20" ht="60" x14ac:dyDescent="0.25">
      <c r="A3431">
        <v>3901</v>
      </c>
      <c r="B3431" s="3" t="s">
        <v>3898</v>
      </c>
      <c r="C3431" s="3" t="s">
        <v>8009</v>
      </c>
      <c r="D3431" s="6">
        <v>3000</v>
      </c>
      <c r="E3431" s="6">
        <v>25</v>
      </c>
      <c r="F3431" t="s">
        <v>8221</v>
      </c>
      <c r="G3431" t="s">
        <v>8224</v>
      </c>
      <c r="H3431" t="s">
        <v>8246</v>
      </c>
      <c r="I3431">
        <v>1450554599</v>
      </c>
      <c r="J3431">
        <v>1447098599</v>
      </c>
      <c r="K3431" t="b">
        <v>0</v>
      </c>
      <c r="L3431">
        <v>1</v>
      </c>
      <c r="M3431" t="b">
        <v>0</v>
      </c>
      <c r="N3431" t="s">
        <v>8271</v>
      </c>
      <c r="O3431" s="9">
        <f>+E3431/D3431*100</f>
        <v>0.83333333333333337</v>
      </c>
      <c r="P3431" s="11">
        <f>AVERAGE(E3431/L3431)</f>
        <v>25</v>
      </c>
      <c r="Q3431" t="str">
        <f>LEFT(N3431,SEARCH("/",N3431,1)-1)</f>
        <v>theater</v>
      </c>
      <c r="R3431" t="str">
        <f>RIGHT(N3431,LEN(N3431)-SEARCH("/",N3431,1))</f>
        <v>plays</v>
      </c>
      <c r="S3431" s="14">
        <f>INT((((J3431/60)/60)/24)+DATE(1970,1,1))</f>
        <v>42317</v>
      </c>
      <c r="T3431" s="14">
        <f>INT((((I3431/60)/60)/24)+DATE(1970,1,1))</f>
        <v>42357</v>
      </c>
    </row>
    <row r="3432" spans="1:20" ht="30" x14ac:dyDescent="0.25">
      <c r="A3432">
        <v>3747</v>
      </c>
      <c r="B3432" s="3" t="s">
        <v>3744</v>
      </c>
      <c r="C3432" s="3" t="s">
        <v>7857</v>
      </c>
      <c r="D3432" s="6">
        <v>2500</v>
      </c>
      <c r="E3432" s="6">
        <v>25</v>
      </c>
      <c r="F3432" t="s">
        <v>8221</v>
      </c>
      <c r="G3432" t="s">
        <v>8225</v>
      </c>
      <c r="H3432" t="s">
        <v>8247</v>
      </c>
      <c r="I3432">
        <v>1436137140</v>
      </c>
      <c r="J3432">
        <v>1433833896</v>
      </c>
      <c r="K3432" t="b">
        <v>0</v>
      </c>
      <c r="L3432">
        <v>1</v>
      </c>
      <c r="M3432" t="b">
        <v>0</v>
      </c>
      <c r="N3432" t="s">
        <v>8271</v>
      </c>
      <c r="O3432" s="9">
        <f>+E3432/D3432*100</f>
        <v>1</v>
      </c>
      <c r="P3432" s="11">
        <f>AVERAGE(E3432/L3432)</f>
        <v>25</v>
      </c>
      <c r="Q3432" t="str">
        <f>LEFT(N3432,SEARCH("/",N3432,1)-1)</f>
        <v>theater</v>
      </c>
      <c r="R3432" t="str">
        <f>RIGHT(N3432,LEN(N3432)-SEARCH("/",N3432,1))</f>
        <v>plays</v>
      </c>
      <c r="S3432" s="14">
        <f>INT((((J3432/60)/60)/24)+DATE(1970,1,1))</f>
        <v>42164</v>
      </c>
      <c r="T3432" s="14">
        <f>INT((((I3432/60)/60)/24)+DATE(1970,1,1))</f>
        <v>42190</v>
      </c>
    </row>
    <row r="3433" spans="1:20" ht="60" x14ac:dyDescent="0.25">
      <c r="A3433">
        <v>3927</v>
      </c>
      <c r="B3433" s="3" t="s">
        <v>3924</v>
      </c>
      <c r="C3433" s="3" t="s">
        <v>8035</v>
      </c>
      <c r="D3433" s="6">
        <v>2500</v>
      </c>
      <c r="E3433" s="6">
        <v>25</v>
      </c>
      <c r="F3433" t="s">
        <v>8221</v>
      </c>
      <c r="G3433" t="s">
        <v>8225</v>
      </c>
      <c r="H3433" t="s">
        <v>8247</v>
      </c>
      <c r="I3433">
        <v>1407565504</v>
      </c>
      <c r="J3433">
        <v>1404973504</v>
      </c>
      <c r="K3433" t="b">
        <v>0</v>
      </c>
      <c r="L3433">
        <v>2</v>
      </c>
      <c r="M3433" t="b">
        <v>0</v>
      </c>
      <c r="N3433" t="s">
        <v>8271</v>
      </c>
      <c r="O3433" s="9">
        <f>+E3433/D3433*100</f>
        <v>1</v>
      </c>
      <c r="P3433" s="11">
        <f>AVERAGE(E3433/L3433)</f>
        <v>12.5</v>
      </c>
      <c r="Q3433" t="str">
        <f>LEFT(N3433,SEARCH("/",N3433,1)-1)</f>
        <v>theater</v>
      </c>
      <c r="R3433" t="str">
        <f>RIGHT(N3433,LEN(N3433)-SEARCH("/",N3433,1))</f>
        <v>plays</v>
      </c>
      <c r="S3433" s="14">
        <f>INT((((J3433/60)/60)/24)+DATE(1970,1,1))</f>
        <v>41830</v>
      </c>
      <c r="T3433" s="14">
        <f>INT((((I3433/60)/60)/24)+DATE(1970,1,1))</f>
        <v>41860</v>
      </c>
    </row>
    <row r="3434" spans="1:20" ht="60" x14ac:dyDescent="0.25">
      <c r="A3434">
        <v>3201</v>
      </c>
      <c r="B3434" s="3" t="s">
        <v>3201</v>
      </c>
      <c r="C3434" s="3" t="s">
        <v>7311</v>
      </c>
      <c r="D3434" s="6">
        <v>2000</v>
      </c>
      <c r="E3434" s="6">
        <v>25</v>
      </c>
      <c r="F3434" t="s">
        <v>8221</v>
      </c>
      <c r="G3434" t="s">
        <v>8225</v>
      </c>
      <c r="H3434" t="s">
        <v>8247</v>
      </c>
      <c r="I3434">
        <v>1409509477</v>
      </c>
      <c r="J3434">
        <v>1407695077</v>
      </c>
      <c r="K3434" t="b">
        <v>0</v>
      </c>
      <c r="L3434">
        <v>2</v>
      </c>
      <c r="M3434" t="b">
        <v>0</v>
      </c>
      <c r="N3434" t="s">
        <v>8305</v>
      </c>
      <c r="O3434" s="9">
        <f>+E3434/D3434*100</f>
        <v>1.25</v>
      </c>
      <c r="P3434" s="11">
        <f>AVERAGE(E3434/L3434)</f>
        <v>12.5</v>
      </c>
      <c r="Q3434" t="str">
        <f>LEFT(N3434,SEARCH("/",N3434,1)-1)</f>
        <v>theater</v>
      </c>
      <c r="R3434" t="str">
        <f>RIGHT(N3434,LEN(N3434)-SEARCH("/",N3434,1))</f>
        <v>musical</v>
      </c>
      <c r="S3434" s="14">
        <f>INT((((J3434/60)/60)/24)+DATE(1970,1,1))</f>
        <v>41861</v>
      </c>
      <c r="T3434" s="14">
        <f>INT((((I3434/60)/60)/24)+DATE(1970,1,1))</f>
        <v>41882</v>
      </c>
    </row>
    <row r="3435" spans="1:20" ht="75" x14ac:dyDescent="0.25">
      <c r="A3435">
        <v>3855</v>
      </c>
      <c r="B3435" s="3" t="s">
        <v>3852</v>
      </c>
      <c r="C3435" s="3" t="s">
        <v>7964</v>
      </c>
      <c r="D3435" s="6">
        <v>1000</v>
      </c>
      <c r="E3435" s="6">
        <v>25</v>
      </c>
      <c r="F3435" t="s">
        <v>8221</v>
      </c>
      <c r="G3435" t="s">
        <v>8224</v>
      </c>
      <c r="H3435" t="s">
        <v>8246</v>
      </c>
      <c r="I3435">
        <v>1427408271</v>
      </c>
      <c r="J3435">
        <v>1424819871</v>
      </c>
      <c r="K3435" t="b">
        <v>0</v>
      </c>
      <c r="L3435">
        <v>1</v>
      </c>
      <c r="M3435" t="b">
        <v>0</v>
      </c>
      <c r="N3435" t="s">
        <v>8271</v>
      </c>
      <c r="O3435" s="9">
        <f>+E3435/D3435*100</f>
        <v>2.5</v>
      </c>
      <c r="P3435" s="11">
        <f>AVERAGE(E3435/L3435)</f>
        <v>25</v>
      </c>
      <c r="Q3435" t="str">
        <f>LEFT(N3435,SEARCH("/",N3435,1)-1)</f>
        <v>theater</v>
      </c>
      <c r="R3435" t="str">
        <f>RIGHT(N3435,LEN(N3435)-SEARCH("/",N3435,1))</f>
        <v>plays</v>
      </c>
      <c r="S3435" s="14">
        <f>INT((((J3435/60)/60)/24)+DATE(1970,1,1))</f>
        <v>42059</v>
      </c>
      <c r="T3435" s="14">
        <f>INT((((I3435/60)/60)/24)+DATE(1970,1,1))</f>
        <v>42089</v>
      </c>
    </row>
    <row r="3436" spans="1:20" ht="60" x14ac:dyDescent="0.25">
      <c r="A3436">
        <v>2949</v>
      </c>
      <c r="B3436" s="3" t="s">
        <v>2949</v>
      </c>
      <c r="C3436" s="3" t="s">
        <v>7059</v>
      </c>
      <c r="D3436" s="6">
        <v>1000</v>
      </c>
      <c r="E3436" s="6">
        <v>25</v>
      </c>
      <c r="F3436" t="s">
        <v>8221</v>
      </c>
      <c r="G3436" t="s">
        <v>8224</v>
      </c>
      <c r="H3436" t="s">
        <v>8246</v>
      </c>
      <c r="I3436">
        <v>1447965917</v>
      </c>
      <c r="J3436">
        <v>1445370317</v>
      </c>
      <c r="K3436" t="b">
        <v>0</v>
      </c>
      <c r="L3436">
        <v>2</v>
      </c>
      <c r="M3436" t="b">
        <v>0</v>
      </c>
      <c r="N3436" t="s">
        <v>8303</v>
      </c>
      <c r="O3436" s="9">
        <f>+E3436/D3436*100</f>
        <v>2.5</v>
      </c>
      <c r="P3436" s="11">
        <f>AVERAGE(E3436/L3436)</f>
        <v>12.5</v>
      </c>
      <c r="Q3436" t="str">
        <f>LEFT(N3436,SEARCH("/",N3436,1)-1)</f>
        <v>theater</v>
      </c>
      <c r="R3436" t="str">
        <f>RIGHT(N3436,LEN(N3436)-SEARCH("/",N3436,1))</f>
        <v>spaces</v>
      </c>
      <c r="S3436" s="14">
        <f>INT((((J3436/60)/60)/24)+DATE(1970,1,1))</f>
        <v>42297</v>
      </c>
      <c r="T3436" s="14">
        <f>INT((((I3436/60)/60)/24)+DATE(1970,1,1))</f>
        <v>42327</v>
      </c>
    </row>
    <row r="3437" spans="1:20" ht="30" x14ac:dyDescent="0.25">
      <c r="A3437">
        <v>3881</v>
      </c>
      <c r="B3437" s="3" t="s">
        <v>3878</v>
      </c>
      <c r="C3437" s="3" t="s">
        <v>7990</v>
      </c>
      <c r="D3437" s="6">
        <v>500</v>
      </c>
      <c r="E3437" s="6">
        <v>25</v>
      </c>
      <c r="F3437" t="s">
        <v>8220</v>
      </c>
      <c r="G3437" t="s">
        <v>8224</v>
      </c>
      <c r="H3437" t="s">
        <v>8246</v>
      </c>
      <c r="I3437">
        <v>1487550399</v>
      </c>
      <c r="J3437">
        <v>1484958399</v>
      </c>
      <c r="K3437" t="b">
        <v>0</v>
      </c>
      <c r="L3437">
        <v>1</v>
      </c>
      <c r="M3437" t="b">
        <v>0</v>
      </c>
      <c r="N3437" t="s">
        <v>8305</v>
      </c>
      <c r="O3437" s="9">
        <f>+E3437/D3437*100</f>
        <v>5</v>
      </c>
      <c r="P3437" s="11">
        <f>AVERAGE(E3437/L3437)</f>
        <v>25</v>
      </c>
      <c r="Q3437" t="str">
        <f>LEFT(N3437,SEARCH("/",N3437,1)-1)</f>
        <v>theater</v>
      </c>
      <c r="R3437" t="str">
        <f>RIGHT(N3437,LEN(N3437)-SEARCH("/",N3437,1))</f>
        <v>musical</v>
      </c>
      <c r="S3437" s="14">
        <f>INT((((J3437/60)/60)/24)+DATE(1970,1,1))</f>
        <v>42756</v>
      </c>
      <c r="T3437" s="14">
        <f>INT((((I3437/60)/60)/24)+DATE(1970,1,1))</f>
        <v>42786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8270</v>
      </c>
      <c r="O3438" s="9">
        <f>+E3438/D3438*100</f>
        <v>2.4</v>
      </c>
      <c r="P3438" s="11">
        <f>AVERAGE(E3438/L3438)</f>
        <v>4.8</v>
      </c>
      <c r="Q3438" t="str">
        <f>LEFT(N3438,SEARCH("/",N3438,1)-1)</f>
        <v>film &amp; video</v>
      </c>
      <c r="R3438" t="str">
        <f>RIGHT(N3438,LEN(N3438)-SEARCH("/",N3438,1))</f>
        <v>animation</v>
      </c>
      <c r="S3438" s="14">
        <f>INT((((J3438/60)/60)/24)+DATE(1970,1,1))</f>
        <v>41513</v>
      </c>
      <c r="T3438" s="14">
        <f>INT((((I3438/60)/60)/24)+DATE(1970,1,1))</f>
        <v>41528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8303</v>
      </c>
      <c r="O3439" s="9">
        <f>+E3439/D3439*100</f>
        <v>4.8000000000000004E-3</v>
      </c>
      <c r="P3439" s="11">
        <f>AVERAGE(E3439/L3439)</f>
        <v>2.6666666666666665</v>
      </c>
      <c r="Q3439" t="str">
        <f>LEFT(N3439,SEARCH("/",N3439,1)-1)</f>
        <v>theater</v>
      </c>
      <c r="R3439" t="str">
        <f>RIGHT(N3439,LEN(N3439)-SEARCH("/",N3439,1))</f>
        <v>spaces</v>
      </c>
      <c r="S3439" s="14">
        <f>INT((((J3439/60)/60)/24)+DATE(1970,1,1))</f>
        <v>42097</v>
      </c>
      <c r="T3439" s="14">
        <f>INT((((I3439/60)/60)/24)+DATE(1970,1,1))</f>
        <v>42157</v>
      </c>
    </row>
    <row r="3440" spans="1:20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6">
        <v>23</v>
      </c>
      <c r="F3440" t="s">
        <v>8221</v>
      </c>
      <c r="G3440" t="s">
        <v>8224</v>
      </c>
      <c r="H3440" t="s">
        <v>8246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8271</v>
      </c>
      <c r="O3440" s="9">
        <f>+E3440/D3440*100</f>
        <v>1.8399999999999999</v>
      </c>
      <c r="P3440" s="11">
        <f>AVERAGE(E3440/L3440)</f>
        <v>5.75</v>
      </c>
      <c r="Q3440" t="str">
        <f>LEFT(N3440,SEARCH("/",N3440,1)-1)</f>
        <v>theater</v>
      </c>
      <c r="R3440" t="str">
        <f>RIGHT(N3440,LEN(N3440)-SEARCH("/",N3440,1))</f>
        <v>plays</v>
      </c>
      <c r="S3440" s="14">
        <f>INT((((J3440/60)/60)/24)+DATE(1970,1,1))</f>
        <v>41879</v>
      </c>
      <c r="T3440" s="14">
        <f>INT((((I3440/60)/60)/24)+DATE(1970,1,1))</f>
        <v>41909</v>
      </c>
    </row>
    <row r="3441" spans="1:20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6">
        <v>23</v>
      </c>
      <c r="F3441" t="s">
        <v>8221</v>
      </c>
      <c r="G3441" t="s">
        <v>8224</v>
      </c>
      <c r="H3441" t="s">
        <v>8246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8271</v>
      </c>
      <c r="O3441" s="9">
        <f>+E3441/D3441*100</f>
        <v>4.5999999999999996</v>
      </c>
      <c r="P3441" s="11">
        <f>AVERAGE(E3441/L3441)</f>
        <v>5.75</v>
      </c>
      <c r="Q3441" t="str">
        <f>LEFT(N3441,SEARCH("/",N3441,1)-1)</f>
        <v>theater</v>
      </c>
      <c r="R3441" t="str">
        <f>RIGHT(N3441,LEN(N3441)-SEARCH("/",N3441,1))</f>
        <v>plays</v>
      </c>
      <c r="S3441" s="14">
        <f>INT((((J3441/60)/60)/24)+DATE(1970,1,1))</f>
        <v>41811</v>
      </c>
      <c r="T3441" s="14">
        <f>INT((((I3441/60)/60)/24)+DATE(1970,1,1))</f>
        <v>41812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8293</v>
      </c>
      <c r="O3442" s="9">
        <f>+E3442/D3442*100</f>
        <v>0.73333333333333328</v>
      </c>
      <c r="P3442" s="11">
        <f>AVERAGE(E3442/L3442)</f>
        <v>22</v>
      </c>
      <c r="Q3442" t="str">
        <f>LEFT(N3442,SEARCH("/",N3442,1)-1)</f>
        <v>music</v>
      </c>
      <c r="R3442" t="str">
        <f>RIGHT(N3442,LEN(N3442)-SEARCH("/",N3442,1))</f>
        <v>faith</v>
      </c>
      <c r="S3442" s="14">
        <f>INT((((J3442/60)/60)/24)+DATE(1970,1,1))</f>
        <v>42286</v>
      </c>
      <c r="T3442" s="14">
        <f>INT((((I3442/60)/60)/24)+DATE(1970,1,1))</f>
        <v>42316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8303</v>
      </c>
      <c r="O3443" s="9">
        <f>+E3443/D3443*100</f>
        <v>8.8000000000000009E-2</v>
      </c>
      <c r="P3443" s="11">
        <f>AVERAGE(E3443/L3443)</f>
        <v>7.333333333333333</v>
      </c>
      <c r="Q3443" t="str">
        <f>LEFT(N3443,SEARCH("/",N3443,1)-1)</f>
        <v>theater</v>
      </c>
      <c r="R3443" t="str">
        <f>RIGHT(N3443,LEN(N3443)-SEARCH("/",N3443,1))</f>
        <v>spaces</v>
      </c>
      <c r="S3443" s="14">
        <f>INT((((J3443/60)/60)/24)+DATE(1970,1,1))</f>
        <v>42409</v>
      </c>
      <c r="T3443" s="14">
        <f>INT((((I3443/60)/60)/24)+DATE(1970,1,1))</f>
        <v>42439</v>
      </c>
    </row>
    <row r="3444" spans="1:20" ht="60" x14ac:dyDescent="0.25">
      <c r="A3444">
        <v>2430</v>
      </c>
      <c r="B3444" s="3" t="s">
        <v>2431</v>
      </c>
      <c r="C3444" s="3" t="s">
        <v>6540</v>
      </c>
      <c r="D3444" s="6">
        <v>3000</v>
      </c>
      <c r="E3444" s="6">
        <v>21</v>
      </c>
      <c r="F3444" t="s">
        <v>8221</v>
      </c>
      <c r="G3444" t="s">
        <v>8224</v>
      </c>
      <c r="H3444" t="s">
        <v>8246</v>
      </c>
      <c r="I3444">
        <v>1455246504</v>
      </c>
      <c r="J3444">
        <v>1452654504</v>
      </c>
      <c r="K3444" t="b">
        <v>0</v>
      </c>
      <c r="L3444">
        <v>2</v>
      </c>
      <c r="M3444" t="b">
        <v>0</v>
      </c>
      <c r="N3444" t="s">
        <v>8284</v>
      </c>
      <c r="O3444" s="9">
        <f>+E3444/D3444*100</f>
        <v>0.70000000000000007</v>
      </c>
      <c r="P3444" s="11">
        <f>AVERAGE(E3444/L3444)</f>
        <v>10.5</v>
      </c>
      <c r="Q3444" t="str">
        <f>LEFT(N3444,SEARCH("/",N3444,1)-1)</f>
        <v>food</v>
      </c>
      <c r="R3444" t="str">
        <f>RIGHT(N3444,LEN(N3444)-SEARCH("/",N3444,1))</f>
        <v>food trucks</v>
      </c>
      <c r="S3444" s="14">
        <f>INT((((J3444/60)/60)/24)+DATE(1970,1,1))</f>
        <v>42382</v>
      </c>
      <c r="T3444" s="14">
        <f>INT((((I3444/60)/60)/24)+DATE(1970,1,1))</f>
        <v>42412</v>
      </c>
    </row>
    <row r="3445" spans="1:20" ht="45" x14ac:dyDescent="0.25">
      <c r="A3445">
        <v>1129</v>
      </c>
      <c r="B3445" s="3" t="s">
        <v>1130</v>
      </c>
      <c r="C3445" s="3" t="s">
        <v>5239</v>
      </c>
      <c r="D3445" s="6">
        <v>20000</v>
      </c>
      <c r="E3445" s="6">
        <v>21</v>
      </c>
      <c r="F3445" t="s">
        <v>8221</v>
      </c>
      <c r="G3445" t="s">
        <v>8224</v>
      </c>
      <c r="H3445" t="s">
        <v>8246</v>
      </c>
      <c r="I3445">
        <v>1465107693</v>
      </c>
      <c r="J3445">
        <v>1462515693</v>
      </c>
      <c r="K3445" t="b">
        <v>0</v>
      </c>
      <c r="L3445">
        <v>2</v>
      </c>
      <c r="M3445" t="b">
        <v>0</v>
      </c>
      <c r="N3445" t="s">
        <v>8283</v>
      </c>
      <c r="O3445" s="9">
        <f>+E3445/D3445*100</f>
        <v>0.105</v>
      </c>
      <c r="P3445" s="11">
        <f>AVERAGE(E3445/L3445)</f>
        <v>10.5</v>
      </c>
      <c r="Q3445" t="str">
        <f>LEFT(N3445,SEARCH("/",N3445,1)-1)</f>
        <v>games</v>
      </c>
      <c r="R3445" t="str">
        <f>RIGHT(N3445,LEN(N3445)-SEARCH("/",N3445,1))</f>
        <v>mobile games</v>
      </c>
      <c r="S3445" s="14">
        <f>INT((((J3445/60)/60)/24)+DATE(1970,1,1))</f>
        <v>42496</v>
      </c>
      <c r="T3445" s="14">
        <f>INT((((I3445/60)/60)/24)+DATE(1970,1,1))</f>
        <v>42526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t="s">
        <v>8221</v>
      </c>
      <c r="G3446" t="s">
        <v>8224</v>
      </c>
      <c r="H3446" t="s">
        <v>8246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8282</v>
      </c>
      <c r="O3446" s="9">
        <f>+E3446/D3446*100</f>
        <v>1.05</v>
      </c>
      <c r="P3446" s="11">
        <f>AVERAGE(E3446/L3446)</f>
        <v>3</v>
      </c>
      <c r="Q3446" t="str">
        <f>LEFT(N3446,SEARCH("/",N3446,1)-1)</f>
        <v>games</v>
      </c>
      <c r="R3446" t="str">
        <f>RIGHT(N3446,LEN(N3446)-SEARCH("/",N3446,1))</f>
        <v>video games</v>
      </c>
      <c r="S3446" s="14">
        <f>INT((((J3446/60)/60)/24)+DATE(1970,1,1))</f>
        <v>41250</v>
      </c>
      <c r="T3446" s="14">
        <f>INT((((I3446/60)/60)/24)+DATE(1970,1,1))</f>
        <v>41280</v>
      </c>
    </row>
    <row r="3447" spans="1:20" ht="45" x14ac:dyDescent="0.25">
      <c r="A3447">
        <v>900</v>
      </c>
      <c r="B3447" s="3" t="s">
        <v>901</v>
      </c>
      <c r="C3447" s="3" t="s">
        <v>5010</v>
      </c>
      <c r="D3447" s="6">
        <v>5000</v>
      </c>
      <c r="E3447" s="6">
        <v>21</v>
      </c>
      <c r="F3447" t="s">
        <v>8221</v>
      </c>
      <c r="G3447" t="s">
        <v>8224</v>
      </c>
      <c r="H3447" t="s">
        <v>8246</v>
      </c>
      <c r="I3447">
        <v>1459365802</v>
      </c>
      <c r="J3447">
        <v>1456777402</v>
      </c>
      <c r="K3447" t="b">
        <v>0</v>
      </c>
      <c r="L3447">
        <v>2</v>
      </c>
      <c r="M3447" t="b">
        <v>0</v>
      </c>
      <c r="N3447" t="s">
        <v>8278</v>
      </c>
      <c r="O3447" s="9">
        <f>+E3447/D3447*100</f>
        <v>0.42</v>
      </c>
      <c r="P3447" s="11">
        <f>AVERAGE(E3447/L3447)</f>
        <v>10.5</v>
      </c>
      <c r="Q3447" t="str">
        <f>LEFT(N3447,SEARCH("/",N3447,1)-1)</f>
        <v>music</v>
      </c>
      <c r="R3447" t="str">
        <f>RIGHT(N3447,LEN(N3447)-SEARCH("/",N3447,1))</f>
        <v>jazz</v>
      </c>
      <c r="S3447" s="14">
        <f>INT((((J3447/60)/60)/24)+DATE(1970,1,1))</f>
        <v>42429</v>
      </c>
      <c r="T3447" s="14">
        <f>INT((((I3447/60)/60)/24)+DATE(1970,1,1))</f>
        <v>42459</v>
      </c>
    </row>
    <row r="3448" spans="1:20" ht="60" x14ac:dyDescent="0.25">
      <c r="A3448">
        <v>777</v>
      </c>
      <c r="B3448" s="3" t="s">
        <v>778</v>
      </c>
      <c r="C3448" s="3" t="s">
        <v>4887</v>
      </c>
      <c r="D3448" s="6">
        <v>3000</v>
      </c>
      <c r="E3448" s="6">
        <v>21</v>
      </c>
      <c r="F3448" t="s">
        <v>8221</v>
      </c>
      <c r="G3448" t="s">
        <v>8224</v>
      </c>
      <c r="H3448" t="s">
        <v>8246</v>
      </c>
      <c r="I3448">
        <v>1375313577</v>
      </c>
      <c r="J3448">
        <v>1372721577</v>
      </c>
      <c r="K3448" t="b">
        <v>0</v>
      </c>
      <c r="L3448">
        <v>3</v>
      </c>
      <c r="M3448" t="b">
        <v>0</v>
      </c>
      <c r="N3448" t="s">
        <v>8275</v>
      </c>
      <c r="O3448" s="9">
        <f>+E3448/D3448*100</f>
        <v>0.70000000000000007</v>
      </c>
      <c r="P3448" s="11">
        <f>AVERAGE(E3448/L3448)</f>
        <v>7</v>
      </c>
      <c r="Q3448" t="str">
        <f>LEFT(N3448,SEARCH("/",N3448,1)-1)</f>
        <v>publishing</v>
      </c>
      <c r="R3448" t="str">
        <f>RIGHT(N3448,LEN(N3448)-SEARCH("/",N3448,1))</f>
        <v>fiction</v>
      </c>
      <c r="S3448" s="14">
        <f>INT((((J3448/60)/60)/24)+DATE(1970,1,1))</f>
        <v>41456</v>
      </c>
      <c r="T3448" s="14">
        <f>INT((((I3448/60)/60)/24)+DATE(1970,1,1))</f>
        <v>41486</v>
      </c>
    </row>
    <row r="3449" spans="1:20" ht="60" x14ac:dyDescent="0.25">
      <c r="A3449">
        <v>4042</v>
      </c>
      <c r="B3449" s="3" t="s">
        <v>4038</v>
      </c>
      <c r="C3449" s="3" t="s">
        <v>8146</v>
      </c>
      <c r="D3449" s="6">
        <v>10000</v>
      </c>
      <c r="E3449" s="6">
        <v>21</v>
      </c>
      <c r="F3449" t="s">
        <v>8221</v>
      </c>
      <c r="G3449" t="s">
        <v>8224</v>
      </c>
      <c r="H3449" t="s">
        <v>8246</v>
      </c>
      <c r="I3449">
        <v>1421781360</v>
      </c>
      <c r="J3449">
        <v>1419213664</v>
      </c>
      <c r="K3449" t="b">
        <v>0</v>
      </c>
      <c r="L3449">
        <v>3</v>
      </c>
      <c r="M3449" t="b">
        <v>0</v>
      </c>
      <c r="N3449" t="s">
        <v>8271</v>
      </c>
      <c r="O3449" s="9">
        <f>+E3449/D3449*100</f>
        <v>0.21</v>
      </c>
      <c r="P3449" s="11">
        <f>AVERAGE(E3449/L3449)</f>
        <v>7</v>
      </c>
      <c r="Q3449" t="str">
        <f>LEFT(N3449,SEARCH("/",N3449,1)-1)</f>
        <v>theater</v>
      </c>
      <c r="R3449" t="str">
        <f>RIGHT(N3449,LEN(N3449)-SEARCH("/",N3449,1))</f>
        <v>plays</v>
      </c>
      <c r="S3449" s="14">
        <f>INT((((J3449/60)/60)/24)+DATE(1970,1,1))</f>
        <v>41995</v>
      </c>
      <c r="T3449" s="14">
        <f>INT((((I3449/60)/60)/24)+DATE(1970,1,1))</f>
        <v>42024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8221</v>
      </c>
      <c r="G3450" t="s">
        <v>8225</v>
      </c>
      <c r="H3450" t="s">
        <v>8247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8271</v>
      </c>
      <c r="O3450" s="9">
        <f>+E3450/D3450*100</f>
        <v>0.42</v>
      </c>
      <c r="P3450" s="11">
        <f>AVERAGE(E3450/L3450)</f>
        <v>10.5</v>
      </c>
      <c r="Q3450" t="str">
        <f>LEFT(N3450,SEARCH("/",N3450,1)-1)</f>
        <v>theater</v>
      </c>
      <c r="R3450" t="str">
        <f>RIGHT(N3450,LEN(N3450)-SEARCH("/",N3450,1))</f>
        <v>plays</v>
      </c>
      <c r="S3450" s="14">
        <f>INT((((J3450/60)/60)/24)+DATE(1970,1,1))</f>
        <v>41745</v>
      </c>
      <c r="T3450" s="14">
        <f>INT((((I3450/60)/60)/24)+DATE(1970,1,1))</f>
        <v>41767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8221</v>
      </c>
      <c r="G3451" t="s">
        <v>8225</v>
      </c>
      <c r="H3451" t="s">
        <v>8247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8271</v>
      </c>
      <c r="O3451" s="9">
        <f>+E3451/D3451*100</f>
        <v>0.42</v>
      </c>
      <c r="P3451" s="11">
        <f>AVERAGE(E3451/L3451)</f>
        <v>10.5</v>
      </c>
      <c r="Q3451" t="str">
        <f>LEFT(N3451,SEARCH("/",N3451,1)-1)</f>
        <v>theater</v>
      </c>
      <c r="R3451" t="str">
        <f>RIGHT(N3451,LEN(N3451)-SEARCH("/",N3451,1))</f>
        <v>plays</v>
      </c>
      <c r="S3451" s="14">
        <f>INT((((J3451/60)/60)/24)+DATE(1970,1,1))</f>
        <v>42559</v>
      </c>
      <c r="T3451" s="14">
        <f>INT((((I3451/60)/60)/24)+DATE(1970,1,1))</f>
        <v>42619</v>
      </c>
    </row>
    <row r="3452" spans="1:20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6">
        <v>21</v>
      </c>
      <c r="F3452" t="s">
        <v>8221</v>
      </c>
      <c r="G3452" t="s">
        <v>8224</v>
      </c>
      <c r="H3452" t="s">
        <v>8246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8271</v>
      </c>
      <c r="O3452" s="9">
        <f>+E3452/D3452*100</f>
        <v>1.05</v>
      </c>
      <c r="P3452" s="11">
        <f>AVERAGE(E3452/L3452)</f>
        <v>7</v>
      </c>
      <c r="Q3452" t="str">
        <f>LEFT(N3452,SEARCH("/",N3452,1)-1)</f>
        <v>theater</v>
      </c>
      <c r="R3452" t="str">
        <f>RIGHT(N3452,LEN(N3452)-SEARCH("/",N3452,1))</f>
        <v>plays</v>
      </c>
      <c r="S3452" s="14">
        <f>INT((((J3452/60)/60)/24)+DATE(1970,1,1))</f>
        <v>41831</v>
      </c>
      <c r="T3452" s="14">
        <f>INT((((I3452/60)/60)/24)+DATE(1970,1,1))</f>
        <v>41860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9">
        <f>+E3453/D3453*100</f>
        <v>0.04</v>
      </c>
      <c r="P3453" s="11">
        <f>AVERAGE(E3453/L3453)</f>
        <v>20</v>
      </c>
      <c r="Q3453" t="str">
        <f>LEFT(N3453,SEARCH("/",N3453,1)-1)</f>
        <v>film &amp; video</v>
      </c>
      <c r="R3453" t="str">
        <f>RIGHT(N3453,LEN(N3453)-SEARCH("/",N3453,1))</f>
        <v>drama</v>
      </c>
      <c r="S3453" s="14">
        <f>INT((((J3453/60)/60)/24)+DATE(1970,1,1))</f>
        <v>42202</v>
      </c>
      <c r="T3453" s="14">
        <f>INT((((I3453/60)/60)/24)+DATE(1970,1,1))</f>
        <v>42232</v>
      </c>
    </row>
    <row r="3454" spans="1:20" ht="60" x14ac:dyDescent="0.25">
      <c r="A3454">
        <v>1133</v>
      </c>
      <c r="B3454" s="3" t="s">
        <v>1134</v>
      </c>
      <c r="C3454" s="3" t="s">
        <v>5243</v>
      </c>
      <c r="D3454" s="6">
        <v>3000</v>
      </c>
      <c r="E3454" s="6">
        <v>20</v>
      </c>
      <c r="F3454" t="s">
        <v>8221</v>
      </c>
      <c r="G3454" t="s">
        <v>8225</v>
      </c>
      <c r="H3454" t="s">
        <v>8247</v>
      </c>
      <c r="I3454">
        <v>1406799981</v>
      </c>
      <c r="J3454">
        <v>1404207981</v>
      </c>
      <c r="K3454" t="b">
        <v>0</v>
      </c>
      <c r="L3454">
        <v>1</v>
      </c>
      <c r="M3454" t="b">
        <v>0</v>
      </c>
      <c r="N3454" t="s">
        <v>8283</v>
      </c>
      <c r="O3454" s="9">
        <f>+E3454/D3454*100</f>
        <v>0.66666666666666674</v>
      </c>
      <c r="P3454" s="11">
        <f>AVERAGE(E3454/L3454)</f>
        <v>20</v>
      </c>
      <c r="Q3454" t="str">
        <f>LEFT(N3454,SEARCH("/",N3454,1)-1)</f>
        <v>games</v>
      </c>
      <c r="R3454" t="str">
        <f>RIGHT(N3454,LEN(N3454)-SEARCH("/",N3454,1))</f>
        <v>mobile games</v>
      </c>
      <c r="S3454" s="14">
        <f>INT((((J3454/60)/60)/24)+DATE(1970,1,1))</f>
        <v>41821</v>
      </c>
      <c r="T3454" s="14">
        <f>INT((((I3454/60)/60)/24)+DATE(1970,1,1))</f>
        <v>41851</v>
      </c>
    </row>
    <row r="3455" spans="1:20" ht="45" x14ac:dyDescent="0.25">
      <c r="A3455">
        <v>1738</v>
      </c>
      <c r="B3455" s="3" t="s">
        <v>1739</v>
      </c>
      <c r="C3455" s="3" t="s">
        <v>5848</v>
      </c>
      <c r="D3455" s="6">
        <v>5000</v>
      </c>
      <c r="E3455" s="6">
        <v>20</v>
      </c>
      <c r="F3455" t="s">
        <v>8221</v>
      </c>
      <c r="G3455" t="s">
        <v>8224</v>
      </c>
      <c r="H3455" t="s">
        <v>8246</v>
      </c>
      <c r="I3455">
        <v>1412283542</v>
      </c>
      <c r="J3455">
        <v>1409691542</v>
      </c>
      <c r="K3455" t="b">
        <v>0</v>
      </c>
      <c r="L3455">
        <v>1</v>
      </c>
      <c r="M3455" t="b">
        <v>0</v>
      </c>
      <c r="N3455" t="s">
        <v>8293</v>
      </c>
      <c r="O3455" s="9">
        <f>+E3455/D3455*100</f>
        <v>0.4</v>
      </c>
      <c r="P3455" s="11">
        <f>AVERAGE(E3455/L3455)</f>
        <v>20</v>
      </c>
      <c r="Q3455" t="str">
        <f>LEFT(N3455,SEARCH("/",N3455,1)-1)</f>
        <v>music</v>
      </c>
      <c r="R3455" t="str">
        <f>RIGHT(N3455,LEN(N3455)-SEARCH("/",N3455,1))</f>
        <v>faith</v>
      </c>
      <c r="S3455" s="14">
        <f>INT((((J3455/60)/60)/24)+DATE(1970,1,1))</f>
        <v>41884</v>
      </c>
      <c r="T3455" s="14">
        <f>INT((((I3455/60)/60)/24)+DATE(1970,1,1))</f>
        <v>41914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8221</v>
      </c>
      <c r="G3456" t="s">
        <v>8224</v>
      </c>
      <c r="H3456" t="s">
        <v>8246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8279</v>
      </c>
      <c r="O3456" s="9">
        <f>+E3456/D3456*100</f>
        <v>1</v>
      </c>
      <c r="P3456" s="11">
        <f>AVERAGE(E3456/L3456)</f>
        <v>10</v>
      </c>
      <c r="Q3456" t="str">
        <f>LEFT(N3456,SEARCH("/",N3456,1)-1)</f>
        <v>music</v>
      </c>
      <c r="R3456" t="str">
        <f>RIGHT(N3456,LEN(N3456)-SEARCH("/",N3456,1))</f>
        <v>indie rock</v>
      </c>
      <c r="S3456" s="14">
        <f>INT((((J3456/60)/60)/24)+DATE(1970,1,1))</f>
        <v>40981</v>
      </c>
      <c r="T3456" s="14">
        <f>INT((((I3456/60)/60)/24)+DATE(1970,1,1))</f>
        <v>41041</v>
      </c>
    </row>
    <row r="3457" spans="1:20" ht="60" x14ac:dyDescent="0.25">
      <c r="A3457">
        <v>1542</v>
      </c>
      <c r="B3457" s="3" t="s">
        <v>1543</v>
      </c>
      <c r="C3457" s="3" t="s">
        <v>5652</v>
      </c>
      <c r="D3457" s="6">
        <v>500</v>
      </c>
      <c r="E3457" s="6">
        <v>20</v>
      </c>
      <c r="F3457" t="s">
        <v>8221</v>
      </c>
      <c r="G3457" t="s">
        <v>8229</v>
      </c>
      <c r="H3457" t="s">
        <v>8251</v>
      </c>
      <c r="I3457">
        <v>1435708500</v>
      </c>
      <c r="J3457">
        <v>1434412500</v>
      </c>
      <c r="K3457" t="b">
        <v>0</v>
      </c>
      <c r="L3457">
        <v>1</v>
      </c>
      <c r="M3457" t="b">
        <v>0</v>
      </c>
      <c r="N3457" t="s">
        <v>8289</v>
      </c>
      <c r="O3457" s="9">
        <f>+E3457/D3457*100</f>
        <v>4</v>
      </c>
      <c r="P3457" s="11">
        <f>AVERAGE(E3457/L3457)</f>
        <v>20</v>
      </c>
      <c r="Q3457" t="str">
        <f>LEFT(N3457,SEARCH("/",N3457,1)-1)</f>
        <v>photography</v>
      </c>
      <c r="R3457" t="str">
        <f>RIGHT(N3457,LEN(N3457)-SEARCH("/",N3457,1))</f>
        <v>nature</v>
      </c>
      <c r="S3457" s="14">
        <f>INT((((J3457/60)/60)/24)+DATE(1970,1,1))</f>
        <v>42170</v>
      </c>
      <c r="T3457" s="14">
        <f>INT((((I3457/60)/60)/24)+DATE(1970,1,1))</f>
        <v>42185</v>
      </c>
    </row>
    <row r="3458" spans="1:20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6">
        <v>20</v>
      </c>
      <c r="F3458" t="s">
        <v>8221</v>
      </c>
      <c r="G3458" t="s">
        <v>8224</v>
      </c>
      <c r="H3458" t="s">
        <v>8246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8272</v>
      </c>
      <c r="O3458" s="9">
        <f>+E3458/D3458*100</f>
        <v>0.26666666666666666</v>
      </c>
      <c r="P3458" s="11">
        <f>AVERAGE(E3458/L3458)</f>
        <v>10</v>
      </c>
      <c r="Q3458" t="str">
        <f>LEFT(N3458,SEARCH("/",N3458,1)-1)</f>
        <v>technology</v>
      </c>
      <c r="R3458" t="str">
        <f>RIGHT(N3458,LEN(N3458)-SEARCH("/",N3458,1))</f>
        <v>web</v>
      </c>
      <c r="S3458" s="14">
        <f>INT((((J3458/60)/60)/24)+DATE(1970,1,1))</f>
        <v>42545</v>
      </c>
      <c r="T3458" s="14">
        <f>INT((((I3458/60)/60)/24)+DATE(1970,1,1))</f>
        <v>42582</v>
      </c>
    </row>
    <row r="3459" spans="1:20" ht="45" x14ac:dyDescent="0.25">
      <c r="A3459">
        <v>569</v>
      </c>
      <c r="B3459" s="3" t="s">
        <v>570</v>
      </c>
      <c r="C3459" s="3" t="s">
        <v>4679</v>
      </c>
      <c r="D3459" s="6">
        <v>2500</v>
      </c>
      <c r="E3459" s="6">
        <v>20</v>
      </c>
      <c r="F3459" t="s">
        <v>8221</v>
      </c>
      <c r="G3459" t="s">
        <v>8229</v>
      </c>
      <c r="H3459" t="s">
        <v>8251</v>
      </c>
      <c r="I3459">
        <v>1451679612</v>
      </c>
      <c r="J3459">
        <v>1449087612</v>
      </c>
      <c r="K3459" t="b">
        <v>0</v>
      </c>
      <c r="L3459">
        <v>1</v>
      </c>
      <c r="M3459" t="b">
        <v>0</v>
      </c>
      <c r="N3459" t="s">
        <v>8272</v>
      </c>
      <c r="O3459" s="9">
        <f>+E3459/D3459*100</f>
        <v>0.8</v>
      </c>
      <c r="P3459" s="11">
        <f>AVERAGE(E3459/L3459)</f>
        <v>20</v>
      </c>
      <c r="Q3459" t="str">
        <f>LEFT(N3459,SEARCH("/",N3459,1)-1)</f>
        <v>technology</v>
      </c>
      <c r="R3459" t="str">
        <f>RIGHT(N3459,LEN(N3459)-SEARCH("/",N3459,1))</f>
        <v>web</v>
      </c>
      <c r="S3459" s="14">
        <f>INT((((J3459/60)/60)/24)+DATE(1970,1,1))</f>
        <v>42340</v>
      </c>
      <c r="T3459" s="14">
        <f>INT((((I3459/60)/60)/24)+DATE(1970,1,1))</f>
        <v>42370</v>
      </c>
    </row>
    <row r="3460" spans="1:20" ht="60" x14ac:dyDescent="0.25">
      <c r="A3460">
        <v>2909</v>
      </c>
      <c r="B3460" s="3" t="s">
        <v>2909</v>
      </c>
      <c r="C3460" s="3" t="s">
        <v>7019</v>
      </c>
      <c r="D3460" s="6">
        <v>180000</v>
      </c>
      <c r="E3460" s="6">
        <v>20</v>
      </c>
      <c r="F3460" t="s">
        <v>8221</v>
      </c>
      <c r="G3460" t="s">
        <v>8224</v>
      </c>
      <c r="H3460" t="s">
        <v>8246</v>
      </c>
      <c r="I3460">
        <v>1416944760</v>
      </c>
      <c r="J3460">
        <v>1413527001</v>
      </c>
      <c r="K3460" t="b">
        <v>0</v>
      </c>
      <c r="L3460">
        <v>1</v>
      </c>
      <c r="M3460" t="b">
        <v>0</v>
      </c>
      <c r="N3460" t="s">
        <v>8271</v>
      </c>
      <c r="O3460" s="9">
        <f>+E3460/D3460*100</f>
        <v>1.1111111111111112E-2</v>
      </c>
      <c r="P3460" s="11">
        <f>AVERAGE(E3460/L3460)</f>
        <v>20</v>
      </c>
      <c r="Q3460" t="str">
        <f>LEFT(N3460,SEARCH("/",N3460,1)-1)</f>
        <v>theater</v>
      </c>
      <c r="R3460" t="str">
        <f>RIGHT(N3460,LEN(N3460)-SEARCH("/",N3460,1))</f>
        <v>plays</v>
      </c>
      <c r="S3460" s="14">
        <f>INT((((J3460/60)/60)/24)+DATE(1970,1,1))</f>
        <v>41929</v>
      </c>
      <c r="T3460" s="14">
        <f>INT((((I3460/60)/60)/24)+DATE(1970,1,1))</f>
        <v>41968</v>
      </c>
    </row>
    <row r="3461" spans="1:20" ht="45" x14ac:dyDescent="0.25">
      <c r="A3461">
        <v>4092</v>
      </c>
      <c r="B3461" s="3" t="s">
        <v>4088</v>
      </c>
      <c r="C3461" s="3" t="s">
        <v>8195</v>
      </c>
      <c r="D3461" s="6">
        <v>110000</v>
      </c>
      <c r="E3461" s="6">
        <v>20</v>
      </c>
      <c r="F3461" t="s">
        <v>8221</v>
      </c>
      <c r="G3461" t="s">
        <v>8224</v>
      </c>
      <c r="H3461" t="s">
        <v>8246</v>
      </c>
      <c r="I3461">
        <v>1428205247</v>
      </c>
      <c r="J3461">
        <v>1423024847</v>
      </c>
      <c r="K3461" t="b">
        <v>0</v>
      </c>
      <c r="L3461">
        <v>1</v>
      </c>
      <c r="M3461" t="b">
        <v>0</v>
      </c>
      <c r="N3461" t="s">
        <v>8271</v>
      </c>
      <c r="O3461" s="9">
        <f>+E3461/D3461*100</f>
        <v>1.8181818181818181E-2</v>
      </c>
      <c r="P3461" s="11">
        <f>AVERAGE(E3461/L3461)</f>
        <v>20</v>
      </c>
      <c r="Q3461" t="str">
        <f>LEFT(N3461,SEARCH("/",N3461,1)-1)</f>
        <v>theater</v>
      </c>
      <c r="R3461" t="str">
        <f>RIGHT(N3461,LEN(N3461)-SEARCH("/",N3461,1))</f>
        <v>plays</v>
      </c>
      <c r="S3461" s="14">
        <f>INT((((J3461/60)/60)/24)+DATE(1970,1,1))</f>
        <v>42039</v>
      </c>
      <c r="T3461" s="14">
        <f>INT((((I3461/60)/60)/24)+DATE(1970,1,1))</f>
        <v>42099</v>
      </c>
    </row>
    <row r="3462" spans="1:20" ht="60" x14ac:dyDescent="0.25">
      <c r="A3462">
        <v>2863</v>
      </c>
      <c r="B3462" s="3" t="s">
        <v>2863</v>
      </c>
      <c r="C3462" s="3" t="s">
        <v>6973</v>
      </c>
      <c r="D3462" s="6">
        <v>50000</v>
      </c>
      <c r="E3462" s="6">
        <v>20</v>
      </c>
      <c r="F3462" t="s">
        <v>8221</v>
      </c>
      <c r="G3462" t="s">
        <v>8224</v>
      </c>
      <c r="H3462" t="s">
        <v>8246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8271</v>
      </c>
      <c r="O3462" s="9">
        <f>+E3462/D3462*100</f>
        <v>0.04</v>
      </c>
      <c r="P3462" s="11">
        <f>AVERAGE(E3462/L3462)</f>
        <v>20</v>
      </c>
      <c r="Q3462" t="str">
        <f>LEFT(N3462,SEARCH("/",N3462,1)-1)</f>
        <v>theater</v>
      </c>
      <c r="R3462" t="str">
        <f>RIGHT(N3462,LEN(N3462)-SEARCH("/",N3462,1))</f>
        <v>plays</v>
      </c>
      <c r="S3462" s="14">
        <f>INT((((J3462/60)/60)/24)+DATE(1970,1,1))</f>
        <v>41831</v>
      </c>
      <c r="T3462" s="14">
        <f>INT((((I3462/60)/60)/24)+DATE(1970,1,1))</f>
        <v>41891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8221</v>
      </c>
      <c r="G3463" t="s">
        <v>8224</v>
      </c>
      <c r="H3463" t="s">
        <v>8246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8271</v>
      </c>
      <c r="O3463" s="9">
        <f>+E3463/D3463*100</f>
        <v>0.2</v>
      </c>
      <c r="P3463" s="11">
        <f>AVERAGE(E3463/L3463)</f>
        <v>10</v>
      </c>
      <c r="Q3463" t="str">
        <f>LEFT(N3463,SEARCH("/",N3463,1)-1)</f>
        <v>theater</v>
      </c>
      <c r="R3463" t="str">
        <f>RIGHT(N3463,LEN(N3463)-SEARCH("/",N3463,1))</f>
        <v>plays</v>
      </c>
      <c r="S3463" s="14">
        <f>INT((((J3463/60)/60)/24)+DATE(1970,1,1))</f>
        <v>42065</v>
      </c>
      <c r="T3463" s="14">
        <f>INT((((I3463/60)/60)/24)+DATE(1970,1,1))</f>
        <v>42090</v>
      </c>
    </row>
    <row r="3464" spans="1:20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6">
        <v>20</v>
      </c>
      <c r="F3464" t="s">
        <v>8221</v>
      </c>
      <c r="G3464" t="s">
        <v>8225</v>
      </c>
      <c r="H3464" t="s">
        <v>8247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8271</v>
      </c>
      <c r="O3464" s="9">
        <f>+E3464/D3464*100</f>
        <v>13.333333333333334</v>
      </c>
      <c r="P3464" s="11">
        <f>AVERAGE(E3464/L3464)</f>
        <v>10</v>
      </c>
      <c r="Q3464" t="str">
        <f>LEFT(N3464,SEARCH("/",N3464,1)-1)</f>
        <v>theater</v>
      </c>
      <c r="R3464" t="str">
        <f>RIGHT(N3464,LEN(N3464)-SEARCH("/",N3464,1))</f>
        <v>plays</v>
      </c>
      <c r="S3464" s="14">
        <f>INT((((J3464/60)/60)/24)+DATE(1970,1,1))</f>
        <v>42122</v>
      </c>
      <c r="T3464" s="14">
        <f>INT((((I3464/60)/60)/24)+DATE(1970,1,1))</f>
        <v>42152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8301</v>
      </c>
      <c r="O3465" s="9">
        <f>+E3465/D3465*100</f>
        <v>9.5000000000000001E-2</v>
      </c>
      <c r="P3465" s="11">
        <f>AVERAGE(E3465/L3465)</f>
        <v>3.8</v>
      </c>
      <c r="Q3465" t="str">
        <f>LEFT(N3465,SEARCH("/",N3465,1)-1)</f>
        <v>technology</v>
      </c>
      <c r="R3465" t="str">
        <f>RIGHT(N3465,LEN(N3465)-SEARCH("/",N3465,1))</f>
        <v>space exploration</v>
      </c>
      <c r="S3465" s="14">
        <f>INT((((J3465/60)/60)/24)+DATE(1970,1,1))</f>
        <v>42272</v>
      </c>
      <c r="T3465" s="14">
        <f>INT((((I3465/60)/60)/24)+DATE(1970,1,1))</f>
        <v>42332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8271</v>
      </c>
      <c r="O3466" s="9">
        <f>+E3466/D3466*100</f>
        <v>7.6</v>
      </c>
      <c r="P3466" s="11">
        <f>AVERAGE(E3466/L3466)</f>
        <v>4.75</v>
      </c>
      <c r="Q3466" t="str">
        <f>LEFT(N3466,SEARCH("/",N3466,1)-1)</f>
        <v>theater</v>
      </c>
      <c r="R3466" t="str">
        <f>RIGHT(N3466,LEN(N3466)-SEARCH("/",N3466,1))</f>
        <v>plays</v>
      </c>
      <c r="S3466" s="14">
        <f>INT((((J3466/60)/60)/24)+DATE(1970,1,1))</f>
        <v>42002</v>
      </c>
      <c r="T3466" s="14">
        <f>INT((((I3466/60)/60)/24)+DATE(1970,1,1))</f>
        <v>42032</v>
      </c>
    </row>
    <row r="3467" spans="1:20" ht="60" x14ac:dyDescent="0.25">
      <c r="A3467">
        <v>1686</v>
      </c>
      <c r="B3467" s="3" t="s">
        <v>1687</v>
      </c>
      <c r="C3467" s="3" t="s">
        <v>5796</v>
      </c>
      <c r="D3467" s="6">
        <v>5000</v>
      </c>
      <c r="E3467" s="6">
        <v>18</v>
      </c>
      <c r="F3467" t="s">
        <v>8222</v>
      </c>
      <c r="G3467" t="s">
        <v>8229</v>
      </c>
      <c r="H3467" t="s">
        <v>8251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8293</v>
      </c>
      <c r="O3467" s="9">
        <f>+E3467/D3467*100</f>
        <v>0.36</v>
      </c>
      <c r="P3467" s="11">
        <f>AVERAGE(E3467/L3467)</f>
        <v>18</v>
      </c>
      <c r="Q3467" t="str">
        <f>LEFT(N3467,SEARCH("/",N3467,1)-1)</f>
        <v>music</v>
      </c>
      <c r="R3467" t="str">
        <f>RIGHT(N3467,LEN(N3467)-SEARCH("/",N3467,1))</f>
        <v>faith</v>
      </c>
      <c r="S3467" s="14">
        <f>INT((((J3467/60)/60)/24)+DATE(1970,1,1))</f>
        <v>42792</v>
      </c>
      <c r="T3467" s="14">
        <f>INT((((I3467/60)/60)/24)+DATE(1970,1,1))</f>
        <v>42852</v>
      </c>
    </row>
    <row r="3468" spans="1:20" x14ac:dyDescent="0.25">
      <c r="A3468">
        <v>638</v>
      </c>
      <c r="B3468" s="3" t="s">
        <v>639</v>
      </c>
      <c r="C3468" s="3" t="s">
        <v>4748</v>
      </c>
      <c r="D3468" s="6">
        <v>200000</v>
      </c>
      <c r="E3468" s="6">
        <v>18</v>
      </c>
      <c r="F3468" t="s">
        <v>8220</v>
      </c>
      <c r="G3468" t="s">
        <v>8236</v>
      </c>
      <c r="H3468" t="s">
        <v>8249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8272</v>
      </c>
      <c r="O3468" s="9">
        <f>+E3468/D3468*100</f>
        <v>9.0000000000000011E-3</v>
      </c>
      <c r="P3468" s="11">
        <f>AVERAGE(E3468/L3468)</f>
        <v>3</v>
      </c>
      <c r="Q3468" t="str">
        <f>LEFT(N3468,SEARCH("/",N3468,1)-1)</f>
        <v>technology</v>
      </c>
      <c r="R3468" t="str">
        <f>RIGHT(N3468,LEN(N3468)-SEARCH("/",N3468,1))</f>
        <v>web</v>
      </c>
      <c r="S3468" s="14">
        <f>INT((((J3468/60)/60)/24)+DATE(1970,1,1))</f>
        <v>42759</v>
      </c>
      <c r="T3468" s="14">
        <f>INT((((I3468/60)/60)/24)+DATE(1970,1,1))</f>
        <v>42819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8221</v>
      </c>
      <c r="G3469" t="s">
        <v>8224</v>
      </c>
      <c r="H3469" t="s">
        <v>8246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8268</v>
      </c>
      <c r="O3469" s="9">
        <f>+E3469/D3469*100</f>
        <v>1.6999999999999999E-3</v>
      </c>
      <c r="P3469" s="11">
        <f>AVERAGE(E3469/L3469)</f>
        <v>5.666666666666667</v>
      </c>
      <c r="Q3469" t="str">
        <f>LEFT(N3469,SEARCH("/",N3469,1)-1)</f>
        <v>film &amp; video</v>
      </c>
      <c r="R3469" t="str">
        <f>RIGHT(N3469,LEN(N3469)-SEARCH("/",N3469,1))</f>
        <v>drama</v>
      </c>
      <c r="S3469" s="14">
        <f>INT((((J3469/60)/60)/24)+DATE(1970,1,1))</f>
        <v>41899</v>
      </c>
      <c r="T3469" s="14">
        <f>INT((((I3469/60)/60)/24)+DATE(1970,1,1))</f>
        <v>41929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8221</v>
      </c>
      <c r="G3470" t="s">
        <v>8224</v>
      </c>
      <c r="H3470" t="s">
        <v>8246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8284</v>
      </c>
      <c r="O3470" s="9">
        <f>+E3470/D3470*100</f>
        <v>0.16999999999999998</v>
      </c>
      <c r="P3470" s="11">
        <f>AVERAGE(E3470/L3470)</f>
        <v>5.666666666666667</v>
      </c>
      <c r="Q3470" t="str">
        <f>LEFT(N3470,SEARCH("/",N3470,1)-1)</f>
        <v>food</v>
      </c>
      <c r="R3470" t="str">
        <f>RIGHT(N3470,LEN(N3470)-SEARCH("/",N3470,1))</f>
        <v>food trucks</v>
      </c>
      <c r="S3470" s="14">
        <f>INT((((J3470/60)/60)/24)+DATE(1970,1,1))</f>
        <v>42027</v>
      </c>
      <c r="T3470" s="14">
        <f>INT((((I3470/60)/60)/24)+DATE(1970,1,1))</f>
        <v>42057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8221</v>
      </c>
      <c r="G3471" t="s">
        <v>8224</v>
      </c>
      <c r="H3471" t="s">
        <v>8246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8282</v>
      </c>
      <c r="O3471" s="9">
        <f>+E3471/D3471*100</f>
        <v>1.6</v>
      </c>
      <c r="P3471" s="11">
        <f>AVERAGE(E3471/L3471)</f>
        <v>5.333333333333333</v>
      </c>
      <c r="Q3471" t="str">
        <f>LEFT(N3471,SEARCH("/",N3471,1)-1)</f>
        <v>games</v>
      </c>
      <c r="R3471" t="str">
        <f>RIGHT(N3471,LEN(N3471)-SEARCH("/",N3471,1))</f>
        <v>video games</v>
      </c>
      <c r="S3471" s="14">
        <f>INT((((J3471/60)/60)/24)+DATE(1970,1,1))</f>
        <v>40619</v>
      </c>
      <c r="T3471" s="14">
        <f>INT((((I3471/60)/60)/24)+DATE(1970,1,1))</f>
        <v>40657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8221</v>
      </c>
      <c r="G3472" t="s">
        <v>8224</v>
      </c>
      <c r="H3472" t="s">
        <v>8246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8271</v>
      </c>
      <c r="O3472" s="9">
        <f>+E3472/D3472*100</f>
        <v>0.08</v>
      </c>
      <c r="P3472" s="11">
        <f>AVERAGE(E3472/L3472)</f>
        <v>16</v>
      </c>
      <c r="Q3472" t="str">
        <f>LEFT(N3472,SEARCH("/",N3472,1)-1)</f>
        <v>theater</v>
      </c>
      <c r="R3472" t="str">
        <f>RIGHT(N3472,LEN(N3472)-SEARCH("/",N3472,1))</f>
        <v>plays</v>
      </c>
      <c r="S3472" s="14">
        <f>INT((((J3472/60)/60)/24)+DATE(1970,1,1))</f>
        <v>42169</v>
      </c>
      <c r="T3472" s="14">
        <f>INT((((I3472/60)/60)/24)+DATE(1970,1,1))</f>
        <v>42199</v>
      </c>
    </row>
    <row r="3473" spans="1:20" x14ac:dyDescent="0.25">
      <c r="A3473">
        <v>1086</v>
      </c>
      <c r="B3473" s="3" t="s">
        <v>1087</v>
      </c>
      <c r="C3473" s="3" t="s">
        <v>5196</v>
      </c>
      <c r="D3473" s="6">
        <v>18000</v>
      </c>
      <c r="E3473" s="6">
        <v>15</v>
      </c>
      <c r="F3473" t="s">
        <v>8221</v>
      </c>
      <c r="G3473" t="s">
        <v>8224</v>
      </c>
      <c r="H3473" t="s">
        <v>8246</v>
      </c>
      <c r="I3473">
        <v>1408913291</v>
      </c>
      <c r="J3473">
        <v>1406321291</v>
      </c>
      <c r="K3473" t="b">
        <v>0</v>
      </c>
      <c r="L3473">
        <v>2</v>
      </c>
      <c r="M3473" t="b">
        <v>0</v>
      </c>
      <c r="N3473" t="s">
        <v>8282</v>
      </c>
      <c r="O3473" s="9">
        <f>+E3473/D3473*100</f>
        <v>8.3333333333333343E-2</v>
      </c>
      <c r="P3473" s="11">
        <f>AVERAGE(E3473/L3473)</f>
        <v>7.5</v>
      </c>
      <c r="Q3473" t="str">
        <f>LEFT(N3473,SEARCH("/",N3473,1)-1)</f>
        <v>games</v>
      </c>
      <c r="R3473" t="str">
        <f>RIGHT(N3473,LEN(N3473)-SEARCH("/",N3473,1))</f>
        <v>video games</v>
      </c>
      <c r="S3473" s="14">
        <f>INT((((J3473/60)/60)/24)+DATE(1970,1,1))</f>
        <v>41845</v>
      </c>
      <c r="T3473" s="14">
        <f>INT((((I3473/60)/60)/24)+DATE(1970,1,1))</f>
        <v>41875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t="s">
        <v>8220</v>
      </c>
      <c r="G3474" t="s">
        <v>8224</v>
      </c>
      <c r="H3474" t="s">
        <v>8246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8281</v>
      </c>
      <c r="O3474" s="9">
        <f>+E3474/D3474*100</f>
        <v>1</v>
      </c>
      <c r="P3474" s="11">
        <f>AVERAGE(E3474/L3474)</f>
        <v>15</v>
      </c>
      <c r="Q3474" t="str">
        <f>LEFT(N3474,SEARCH("/",N3474,1)-1)</f>
        <v>journalism</v>
      </c>
      <c r="R3474" t="str">
        <f>RIGHT(N3474,LEN(N3474)-SEARCH("/",N3474,1))</f>
        <v>audio</v>
      </c>
      <c r="S3474" s="14">
        <f>INT((((J3474/60)/60)/24)+DATE(1970,1,1))</f>
        <v>42775</v>
      </c>
      <c r="T3474" s="14">
        <f>INT((((I3474/60)/60)/24)+DATE(1970,1,1))</f>
        <v>42800</v>
      </c>
    </row>
    <row r="3475" spans="1:20" ht="60" x14ac:dyDescent="0.25">
      <c r="A3475">
        <v>1583</v>
      </c>
      <c r="B3475" s="3" t="s">
        <v>1584</v>
      </c>
      <c r="C3475" s="3" t="s">
        <v>5693</v>
      </c>
      <c r="D3475" s="6">
        <v>20000</v>
      </c>
      <c r="E3475" s="6">
        <v>15</v>
      </c>
      <c r="F3475" t="s">
        <v>8221</v>
      </c>
      <c r="G3475" t="s">
        <v>8225</v>
      </c>
      <c r="H3475" t="s">
        <v>8247</v>
      </c>
      <c r="I3475">
        <v>1411681391</v>
      </c>
      <c r="J3475">
        <v>1409089391</v>
      </c>
      <c r="K3475" t="b">
        <v>0</v>
      </c>
      <c r="L3475">
        <v>1</v>
      </c>
      <c r="M3475" t="b">
        <v>0</v>
      </c>
      <c r="N3475" t="s">
        <v>8291</v>
      </c>
      <c r="O3475" s="9">
        <f>+E3475/D3475*100</f>
        <v>7.4999999999999997E-2</v>
      </c>
      <c r="P3475" s="11">
        <f>AVERAGE(E3475/L3475)</f>
        <v>15</v>
      </c>
      <c r="Q3475" t="str">
        <f>LEFT(N3475,SEARCH("/",N3475,1)-1)</f>
        <v>photography</v>
      </c>
      <c r="R3475" t="str">
        <f>RIGHT(N3475,LEN(N3475)-SEARCH("/",N3475,1))</f>
        <v>places</v>
      </c>
      <c r="S3475" s="14">
        <f>INT((((J3475/60)/60)/24)+DATE(1970,1,1))</f>
        <v>41877</v>
      </c>
      <c r="T3475" s="14">
        <f>INT((((I3475/60)/60)/24)+DATE(1970,1,1))</f>
        <v>41907</v>
      </c>
    </row>
    <row r="3476" spans="1:20" ht="45" x14ac:dyDescent="0.25">
      <c r="A3476">
        <v>1810</v>
      </c>
      <c r="B3476" s="3" t="s">
        <v>1811</v>
      </c>
      <c r="C3476" s="3" t="s">
        <v>5920</v>
      </c>
      <c r="D3476" s="6">
        <v>450</v>
      </c>
      <c r="E3476" s="6">
        <v>15</v>
      </c>
      <c r="F3476" t="s">
        <v>8221</v>
      </c>
      <c r="G3476" t="s">
        <v>8224</v>
      </c>
      <c r="H3476" t="s">
        <v>8246</v>
      </c>
      <c r="I3476">
        <v>1408657826</v>
      </c>
      <c r="J3476">
        <v>1407621026</v>
      </c>
      <c r="K3476" t="b">
        <v>0</v>
      </c>
      <c r="L3476">
        <v>2</v>
      </c>
      <c r="M3476" t="b">
        <v>0</v>
      </c>
      <c r="N3476" t="s">
        <v>8285</v>
      </c>
      <c r="O3476" s="9">
        <f>+E3476/D3476*100</f>
        <v>3.3333333333333335</v>
      </c>
      <c r="P3476" s="11">
        <f>AVERAGE(E3476/L3476)</f>
        <v>7.5</v>
      </c>
      <c r="Q3476" t="str">
        <f>LEFT(N3476,SEARCH("/",N3476,1)-1)</f>
        <v>photography</v>
      </c>
      <c r="R3476" t="str">
        <f>RIGHT(N3476,LEN(N3476)-SEARCH("/",N3476,1))</f>
        <v>photobooks</v>
      </c>
      <c r="S3476" s="14">
        <f>INT((((J3476/60)/60)/24)+DATE(1970,1,1))</f>
        <v>41860</v>
      </c>
      <c r="T3476" s="14">
        <f>INT((((I3476/60)/60)/24)+DATE(1970,1,1))</f>
        <v>41872</v>
      </c>
    </row>
    <row r="3477" spans="1:20" ht="45" x14ac:dyDescent="0.25">
      <c r="A3477">
        <v>1435</v>
      </c>
      <c r="B3477" s="3" t="s">
        <v>1436</v>
      </c>
      <c r="C3477" s="3" t="s">
        <v>5545</v>
      </c>
      <c r="D3477" s="6">
        <v>15000</v>
      </c>
      <c r="E3477" s="6">
        <v>15</v>
      </c>
      <c r="F3477" t="s">
        <v>8221</v>
      </c>
      <c r="G3477" t="s">
        <v>8237</v>
      </c>
      <c r="H3477" t="s">
        <v>8249</v>
      </c>
      <c r="I3477">
        <v>1444589020</v>
      </c>
      <c r="J3477">
        <v>1441997020</v>
      </c>
      <c r="K3477" t="b">
        <v>0</v>
      </c>
      <c r="L3477">
        <v>2</v>
      </c>
      <c r="M3477" t="b">
        <v>0</v>
      </c>
      <c r="N3477" t="s">
        <v>8287</v>
      </c>
      <c r="O3477" s="9">
        <f>+E3477/D3477*100</f>
        <v>0.1</v>
      </c>
      <c r="P3477" s="11">
        <f>AVERAGE(E3477/L3477)</f>
        <v>7.5</v>
      </c>
      <c r="Q3477" t="str">
        <f>LEFT(N3477,SEARCH("/",N3477,1)-1)</f>
        <v>publishing</v>
      </c>
      <c r="R3477" t="str">
        <f>RIGHT(N3477,LEN(N3477)-SEARCH("/",N3477,1))</f>
        <v>translations</v>
      </c>
      <c r="S3477" s="14">
        <f>INT((((J3477/60)/60)/24)+DATE(1970,1,1))</f>
        <v>42258</v>
      </c>
      <c r="T3477" s="14">
        <f>INT((((I3477/60)/60)/24)+DATE(1970,1,1))</f>
        <v>42288</v>
      </c>
    </row>
    <row r="3478" spans="1:20" ht="30" x14ac:dyDescent="0.25">
      <c r="A3478">
        <v>1406</v>
      </c>
      <c r="B3478" s="3" t="s">
        <v>1407</v>
      </c>
      <c r="C3478" s="3" t="s">
        <v>5516</v>
      </c>
      <c r="D3478" s="6">
        <v>12000</v>
      </c>
      <c r="E3478" s="6">
        <v>15</v>
      </c>
      <c r="F3478" t="s">
        <v>8221</v>
      </c>
      <c r="G3478" t="s">
        <v>8237</v>
      </c>
      <c r="H3478" t="s">
        <v>8249</v>
      </c>
      <c r="I3478">
        <v>1449914400</v>
      </c>
      <c r="J3478">
        <v>1445336607</v>
      </c>
      <c r="K3478" t="b">
        <v>0</v>
      </c>
      <c r="L3478">
        <v>3</v>
      </c>
      <c r="M3478" t="b">
        <v>0</v>
      </c>
      <c r="N3478" t="s">
        <v>8287</v>
      </c>
      <c r="O3478" s="9">
        <f>+E3478/D3478*100</f>
        <v>0.125</v>
      </c>
      <c r="P3478" s="11">
        <f>AVERAGE(E3478/L3478)</f>
        <v>5</v>
      </c>
      <c r="Q3478" t="str">
        <f>LEFT(N3478,SEARCH("/",N3478,1)-1)</f>
        <v>publishing</v>
      </c>
      <c r="R3478" t="str">
        <f>RIGHT(N3478,LEN(N3478)-SEARCH("/",N3478,1))</f>
        <v>translations</v>
      </c>
      <c r="S3478" s="14">
        <f>INT((((J3478/60)/60)/24)+DATE(1970,1,1))</f>
        <v>42297</v>
      </c>
      <c r="T3478" s="14">
        <f>INT((((I3478/60)/60)/24)+DATE(1970,1,1))</f>
        <v>42350</v>
      </c>
    </row>
    <row r="3479" spans="1:20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6">
        <v>15</v>
      </c>
      <c r="F3479" t="s">
        <v>8221</v>
      </c>
      <c r="G3479" t="s">
        <v>8224</v>
      </c>
      <c r="H3479" t="s">
        <v>8246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8287</v>
      </c>
      <c r="O3479" s="9">
        <f>+E3479/D3479*100</f>
        <v>0.5</v>
      </c>
      <c r="P3479" s="11">
        <f>AVERAGE(E3479/L3479)</f>
        <v>7.5</v>
      </c>
      <c r="Q3479" t="str">
        <f>LEFT(N3479,SEARCH("/",N3479,1)-1)</f>
        <v>publishing</v>
      </c>
      <c r="R3479" t="str">
        <f>RIGHT(N3479,LEN(N3479)-SEARCH("/",N3479,1))</f>
        <v>translations</v>
      </c>
      <c r="S3479" s="14">
        <f>INT((((J3479/60)/60)/24)+DATE(1970,1,1))</f>
        <v>41838</v>
      </c>
      <c r="T3479" s="14">
        <f>INT((((I3479/60)/60)/24)+DATE(1970,1,1))</f>
        <v>41863</v>
      </c>
    </row>
    <row r="3480" spans="1:20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6">
        <v>15</v>
      </c>
      <c r="F3480" t="s">
        <v>8220</v>
      </c>
      <c r="G3480" t="s">
        <v>8227</v>
      </c>
      <c r="H3480" t="s">
        <v>8249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8287</v>
      </c>
      <c r="O3480" s="9">
        <f>+E3480/D3480*100</f>
        <v>0.85714285714285721</v>
      </c>
      <c r="P3480" s="11">
        <f>AVERAGE(E3480/L3480)</f>
        <v>15</v>
      </c>
      <c r="Q3480" t="str">
        <f>LEFT(N3480,SEARCH("/",N3480,1)-1)</f>
        <v>publishing</v>
      </c>
      <c r="R3480" t="str">
        <f>RIGHT(N3480,LEN(N3480)-SEARCH("/",N3480,1))</f>
        <v>translations</v>
      </c>
      <c r="S3480" s="14">
        <f>INT((((J3480/60)/60)/24)+DATE(1970,1,1))</f>
        <v>42463</v>
      </c>
      <c r="T3480" s="14">
        <f>INT((((I3480/60)/60)/24)+DATE(1970,1,1))</f>
        <v>42484</v>
      </c>
    </row>
    <row r="3481" spans="1:20" ht="30" x14ac:dyDescent="0.25">
      <c r="A3481">
        <v>674</v>
      </c>
      <c r="B3481" s="3" t="s">
        <v>675</v>
      </c>
      <c r="C3481" s="3" t="s">
        <v>4784</v>
      </c>
      <c r="D3481" s="6">
        <v>50000</v>
      </c>
      <c r="E3481" s="6">
        <v>15</v>
      </c>
      <c r="F3481" t="s">
        <v>8221</v>
      </c>
      <c r="G3481" t="s">
        <v>8224</v>
      </c>
      <c r="H3481" t="s">
        <v>8246</v>
      </c>
      <c r="I3481">
        <v>1407811627</v>
      </c>
      <c r="J3481">
        <v>1402627627</v>
      </c>
      <c r="K3481" t="b">
        <v>0</v>
      </c>
      <c r="L3481">
        <v>2</v>
      </c>
      <c r="M3481" t="b">
        <v>0</v>
      </c>
      <c r="N3481" t="s">
        <v>8273</v>
      </c>
      <c r="O3481" s="9">
        <f>+E3481/D3481*100</f>
        <v>0.03</v>
      </c>
      <c r="P3481" s="11">
        <f>AVERAGE(E3481/L3481)</f>
        <v>7.5</v>
      </c>
      <c r="Q3481" t="str">
        <f>LEFT(N3481,SEARCH("/",N3481,1)-1)</f>
        <v>technology</v>
      </c>
      <c r="R3481" t="str">
        <f>RIGHT(N3481,LEN(N3481)-SEARCH("/",N3481,1))</f>
        <v>wearables</v>
      </c>
      <c r="S3481" s="14">
        <f>INT((((J3481/60)/60)/24)+DATE(1970,1,1))</f>
        <v>41803</v>
      </c>
      <c r="T3481" s="14">
        <f>INT((((I3481/60)/60)/24)+DATE(1970,1,1))</f>
        <v>41863</v>
      </c>
    </row>
    <row r="3482" spans="1:20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6">
        <v>15</v>
      </c>
      <c r="F3482" t="s">
        <v>8221</v>
      </c>
      <c r="G3482" t="s">
        <v>8224</v>
      </c>
      <c r="H3482" t="s">
        <v>8246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8301</v>
      </c>
      <c r="O3482" s="9">
        <f>+E3482/D3482*100</f>
        <v>1</v>
      </c>
      <c r="P3482" s="11">
        <f>AVERAGE(E3482/L3482)</f>
        <v>15</v>
      </c>
      <c r="Q3482" t="str">
        <f>LEFT(N3482,SEARCH("/",N3482,1)-1)</f>
        <v>technology</v>
      </c>
      <c r="R3482" t="str">
        <f>RIGHT(N3482,LEN(N3482)-SEARCH("/",N3482,1))</f>
        <v>space exploration</v>
      </c>
      <c r="S3482" s="14">
        <f>INT((((J3482/60)/60)/24)+DATE(1970,1,1))</f>
        <v>41880</v>
      </c>
      <c r="T3482" s="14">
        <f>INT((((I3482/60)/60)/24)+DATE(1970,1,1))</f>
        <v>41897</v>
      </c>
    </row>
    <row r="3483" spans="1:20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6">
        <v>15</v>
      </c>
      <c r="F3483" t="s">
        <v>8220</v>
      </c>
      <c r="G3483" t="s">
        <v>8224</v>
      </c>
      <c r="H3483" t="s">
        <v>8246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8272</v>
      </c>
      <c r="O3483" s="9">
        <f>+E3483/D3483*100</f>
        <v>1.5</v>
      </c>
      <c r="P3483" s="11">
        <f>AVERAGE(E3483/L3483)</f>
        <v>15</v>
      </c>
      <c r="Q3483" t="str">
        <f>LEFT(N3483,SEARCH("/",N3483,1)-1)</f>
        <v>technology</v>
      </c>
      <c r="R3483" t="str">
        <f>RIGHT(N3483,LEN(N3483)-SEARCH("/",N3483,1))</f>
        <v>web</v>
      </c>
      <c r="S3483" s="14">
        <f>INT((((J3483/60)/60)/24)+DATE(1970,1,1))</f>
        <v>42577</v>
      </c>
      <c r="T3483" s="14">
        <f>INT((((I3483/60)/60)/24)+DATE(1970,1,1))</f>
        <v>42607</v>
      </c>
    </row>
    <row r="3484" spans="1:20" ht="45" x14ac:dyDescent="0.25">
      <c r="A3484">
        <v>3926</v>
      </c>
      <c r="B3484" s="3" t="s">
        <v>3923</v>
      </c>
      <c r="C3484" s="3" t="s">
        <v>8034</v>
      </c>
      <c r="D3484" s="6">
        <v>5000</v>
      </c>
      <c r="E3484" s="6">
        <v>15</v>
      </c>
      <c r="F3484" t="s">
        <v>8221</v>
      </c>
      <c r="G3484" t="s">
        <v>8226</v>
      </c>
      <c r="H3484" t="s">
        <v>8248</v>
      </c>
      <c r="I3484">
        <v>1419645748</v>
      </c>
      <c r="J3484">
        <v>1417053748</v>
      </c>
      <c r="K3484" t="b">
        <v>0</v>
      </c>
      <c r="L3484">
        <v>1</v>
      </c>
      <c r="M3484" t="b">
        <v>0</v>
      </c>
      <c r="N3484" t="s">
        <v>8271</v>
      </c>
      <c r="O3484" s="9">
        <f>+E3484/D3484*100</f>
        <v>0.3</v>
      </c>
      <c r="P3484" s="11">
        <f>AVERAGE(E3484/L3484)</f>
        <v>15</v>
      </c>
      <c r="Q3484" t="str">
        <f>LEFT(N3484,SEARCH("/",N3484,1)-1)</f>
        <v>theater</v>
      </c>
      <c r="R3484" t="str">
        <f>RIGHT(N3484,LEN(N3484)-SEARCH("/",N3484,1))</f>
        <v>plays</v>
      </c>
      <c r="S3484" s="14">
        <f>INT((((J3484/60)/60)/24)+DATE(1970,1,1))</f>
        <v>41970</v>
      </c>
      <c r="T3484" s="14">
        <f>INT((((I3484/60)/60)/24)+DATE(1970,1,1))</f>
        <v>42000</v>
      </c>
    </row>
    <row r="3485" spans="1:20" ht="60" x14ac:dyDescent="0.25">
      <c r="A3485">
        <v>3642</v>
      </c>
      <c r="B3485" s="3" t="s">
        <v>3640</v>
      </c>
      <c r="C3485" s="3" t="s">
        <v>7752</v>
      </c>
      <c r="D3485" s="6">
        <v>700</v>
      </c>
      <c r="E3485" s="6">
        <v>15</v>
      </c>
      <c r="F3485" t="s">
        <v>8221</v>
      </c>
      <c r="G3485" t="s">
        <v>8236</v>
      </c>
      <c r="H3485" t="s">
        <v>8249</v>
      </c>
      <c r="I3485">
        <v>1448902800</v>
      </c>
      <c r="J3485">
        <v>1445369727</v>
      </c>
      <c r="K3485" t="b">
        <v>0</v>
      </c>
      <c r="L3485">
        <v>2</v>
      </c>
      <c r="M3485" t="b">
        <v>0</v>
      </c>
      <c r="N3485" t="s">
        <v>8305</v>
      </c>
      <c r="O3485" s="9">
        <f>+E3485/D3485*100</f>
        <v>2.1428571428571428</v>
      </c>
      <c r="P3485" s="11">
        <f>AVERAGE(E3485/L3485)</f>
        <v>7.5</v>
      </c>
      <c r="Q3485" t="str">
        <f>LEFT(N3485,SEARCH("/",N3485,1)-1)</f>
        <v>theater</v>
      </c>
      <c r="R3485" t="str">
        <f>RIGHT(N3485,LEN(N3485)-SEARCH("/",N3485,1))</f>
        <v>musical</v>
      </c>
      <c r="S3485" s="14">
        <f>INT((((J3485/60)/60)/24)+DATE(1970,1,1))</f>
        <v>42297</v>
      </c>
      <c r="T3485" s="14">
        <f>INT((((I3485/60)/60)/24)+DATE(1970,1,1))</f>
        <v>42338</v>
      </c>
    </row>
    <row r="3486" spans="1:20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6">
        <v>15</v>
      </c>
      <c r="F3486" t="s">
        <v>8221</v>
      </c>
      <c r="G3486" t="s">
        <v>8224</v>
      </c>
      <c r="H3486" t="s">
        <v>8246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8271</v>
      </c>
      <c r="O3486" s="9">
        <f>+E3486/D3486*100</f>
        <v>10</v>
      </c>
      <c r="P3486" s="11">
        <f>AVERAGE(E3486/L3486)</f>
        <v>5</v>
      </c>
      <c r="Q3486" t="str">
        <f>LEFT(N3486,SEARCH("/",N3486,1)-1)</f>
        <v>theater</v>
      </c>
      <c r="R3486" t="str">
        <f>RIGHT(N3486,LEN(N3486)-SEARCH("/",N3486,1))</f>
        <v>plays</v>
      </c>
      <c r="S3486" s="14">
        <f>INT((((J3486/60)/60)/24)+DATE(1970,1,1))</f>
        <v>41820</v>
      </c>
      <c r="T3486" s="14">
        <f>INT((((I3486/60)/60)/24)+DATE(1970,1,1))</f>
        <v>41850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9">
        <f>+E3487/D3487*100</f>
        <v>0.43939393939393934</v>
      </c>
      <c r="P3487" s="11">
        <f>AVERAGE(E3487/L3487)</f>
        <v>4.833333333333333</v>
      </c>
      <c r="Q3487" t="str">
        <f>LEFT(N3487,SEARCH("/",N3487,1)-1)</f>
        <v>film &amp; video</v>
      </c>
      <c r="R3487" t="str">
        <f>RIGHT(N3487,LEN(N3487)-SEARCH("/",N3487,1))</f>
        <v>animation</v>
      </c>
      <c r="S3487" s="14">
        <f>INT((((J3487/60)/60)/24)+DATE(1970,1,1))</f>
        <v>41682</v>
      </c>
      <c r="T3487" s="14">
        <f>INT((((I3487/60)/60)/24)+DATE(1970,1,1))</f>
        <v>41712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9">
        <f>+E3488/D3488*100</f>
        <v>1.12E-2</v>
      </c>
      <c r="P3488" s="11">
        <f>AVERAGE(E3488/L3488)</f>
        <v>2</v>
      </c>
      <c r="Q3488" t="str">
        <f>LEFT(N3488,SEARCH("/",N3488,1)-1)</f>
        <v>technology</v>
      </c>
      <c r="R3488" t="str">
        <f>RIGHT(N3488,LEN(N3488)-SEARCH("/",N3488,1))</f>
        <v>web</v>
      </c>
      <c r="S3488" s="14">
        <f>INT((((J3488/60)/60)/24)+DATE(1970,1,1))</f>
        <v>42230</v>
      </c>
      <c r="T3488" s="14">
        <f>INT((((I3488/60)/60)/24)+DATE(1970,1,1))</f>
        <v>42254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8219</v>
      </c>
      <c r="G3489" t="s">
        <v>8224</v>
      </c>
      <c r="H3489" t="s">
        <v>8246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8265</v>
      </c>
      <c r="O3489" s="9">
        <f>+E3489/D3489*100</f>
        <v>100</v>
      </c>
      <c r="P3489" s="11">
        <f>AVERAGE(E3489/L3489)</f>
        <v>13</v>
      </c>
      <c r="Q3489" t="str">
        <f>LEFT(N3489,SEARCH("/",N3489,1)-1)</f>
        <v>film &amp; video</v>
      </c>
      <c r="R3489" t="str">
        <f>RIGHT(N3489,LEN(N3489)-SEARCH("/",N3489,1))</f>
        <v>television</v>
      </c>
      <c r="S3489" s="14">
        <f>INT((((J3489/60)/60)/24)+DATE(1970,1,1))</f>
        <v>42376</v>
      </c>
      <c r="T3489" s="14">
        <f>INT((((I3489/60)/60)/24)+DATE(1970,1,1))</f>
        <v>42394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t="s">
        <v>8219</v>
      </c>
      <c r="G3490" t="s">
        <v>8224</v>
      </c>
      <c r="H3490" t="s">
        <v>8246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8271</v>
      </c>
      <c r="O3490" s="9">
        <f>+E3490/D3490*100</f>
        <v>130</v>
      </c>
      <c r="P3490" s="11">
        <f>AVERAGE(E3490/L3490)</f>
        <v>3.25</v>
      </c>
      <c r="Q3490" t="str">
        <f>LEFT(N3490,SEARCH("/",N3490,1)-1)</f>
        <v>theater</v>
      </c>
      <c r="R3490" t="str">
        <f>RIGHT(N3490,LEN(N3490)-SEARCH("/",N3490,1))</f>
        <v>plays</v>
      </c>
      <c r="S3490" s="14">
        <f>INT((((J3490/60)/60)/24)+DATE(1970,1,1))</f>
        <v>42628</v>
      </c>
      <c r="T3490" s="14">
        <f>INT((((I3490/60)/60)/24)+DATE(1970,1,1))</f>
        <v>42656</v>
      </c>
    </row>
    <row r="3491" spans="1:20" ht="45" x14ac:dyDescent="0.25">
      <c r="A3491">
        <v>1081</v>
      </c>
      <c r="B3491" s="3" t="s">
        <v>1082</v>
      </c>
      <c r="C3491" s="3" t="s">
        <v>5191</v>
      </c>
      <c r="D3491" s="6">
        <v>68000</v>
      </c>
      <c r="E3491" s="6">
        <v>12</v>
      </c>
      <c r="F3491" t="s">
        <v>8221</v>
      </c>
      <c r="G3491" t="s">
        <v>8224</v>
      </c>
      <c r="H3491" t="s">
        <v>8246</v>
      </c>
      <c r="I3491">
        <v>1422483292</v>
      </c>
      <c r="J3491">
        <v>1419891292</v>
      </c>
      <c r="K3491" t="b">
        <v>0</v>
      </c>
      <c r="L3491">
        <v>4</v>
      </c>
      <c r="M3491" t="b">
        <v>0</v>
      </c>
      <c r="N3491" t="s">
        <v>8282</v>
      </c>
      <c r="O3491" s="9">
        <f>+E3491/D3491*100</f>
        <v>1.7647058823529412E-2</v>
      </c>
      <c r="P3491" s="11">
        <f>AVERAGE(E3491/L3491)</f>
        <v>3</v>
      </c>
      <c r="Q3491" t="str">
        <f>LEFT(N3491,SEARCH("/",N3491,1)-1)</f>
        <v>games</v>
      </c>
      <c r="R3491" t="str">
        <f>RIGHT(N3491,LEN(N3491)-SEARCH("/",N3491,1))</f>
        <v>video games</v>
      </c>
      <c r="S3491" s="14">
        <f>INT((((J3491/60)/60)/24)+DATE(1970,1,1))</f>
        <v>42002</v>
      </c>
      <c r="T3491" s="14">
        <f>INT((((I3491/60)/60)/24)+DATE(1970,1,1))</f>
        <v>42032</v>
      </c>
    </row>
    <row r="3492" spans="1:20" ht="45" x14ac:dyDescent="0.25">
      <c r="A3492">
        <v>560</v>
      </c>
      <c r="B3492" s="3" t="s">
        <v>561</v>
      </c>
      <c r="C3492" s="3" t="s">
        <v>4670</v>
      </c>
      <c r="D3492" s="6">
        <v>100000</v>
      </c>
      <c r="E3492" s="6">
        <v>12</v>
      </c>
      <c r="F3492" t="s">
        <v>8221</v>
      </c>
      <c r="G3492" t="s">
        <v>8229</v>
      </c>
      <c r="H3492" t="s">
        <v>8251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8272</v>
      </c>
      <c r="O3492" s="9">
        <f>+E3492/D3492*100</f>
        <v>1.2E-2</v>
      </c>
      <c r="P3492" s="11">
        <f>AVERAGE(E3492/L3492)</f>
        <v>4</v>
      </c>
      <c r="Q3492" t="str">
        <f>LEFT(N3492,SEARCH("/",N3492,1)-1)</f>
        <v>technology</v>
      </c>
      <c r="R3492" t="str">
        <f>RIGHT(N3492,LEN(N3492)-SEARCH("/",N3492,1))</f>
        <v>web</v>
      </c>
      <c r="S3492" s="14">
        <f>INT((((J3492/60)/60)/24)+DATE(1970,1,1))</f>
        <v>41960</v>
      </c>
      <c r="T3492" s="14">
        <f>INT((((I3492/60)/60)/24)+DATE(1970,1,1))</f>
        <v>41990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t="s">
        <v>8221</v>
      </c>
      <c r="G3493" t="s">
        <v>8233</v>
      </c>
      <c r="H3493" t="s">
        <v>8249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8294</v>
      </c>
      <c r="O3493" s="9">
        <f>+E3493/D3493*100</f>
        <v>1.2</v>
      </c>
      <c r="P3493" s="11">
        <f>AVERAGE(E3493/L3493)</f>
        <v>4</v>
      </c>
      <c r="Q3493" t="str">
        <f>LEFT(N3493,SEARCH("/",N3493,1)-1)</f>
        <v>technology</v>
      </c>
      <c r="R3493" t="str">
        <f>RIGHT(N3493,LEN(N3493)-SEARCH("/",N3493,1))</f>
        <v>gadgets</v>
      </c>
      <c r="S3493" s="14">
        <f>INT((((J3493/60)/60)/24)+DATE(1970,1,1))</f>
        <v>42037</v>
      </c>
      <c r="T3493" s="14">
        <f>INT((((I3493/60)/60)/24)+DATE(1970,1,1))</f>
        <v>42067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8221</v>
      </c>
      <c r="G3494" t="s">
        <v>8224</v>
      </c>
      <c r="H3494" t="s">
        <v>8246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8268</v>
      </c>
      <c r="O3494" s="9">
        <f>+E3494/D3494*100</f>
        <v>0.01</v>
      </c>
      <c r="P3494" s="11">
        <f>AVERAGE(E3494/L3494)</f>
        <v>5.5</v>
      </c>
      <c r="Q3494" t="str">
        <f>LEFT(N3494,SEARCH("/",N3494,1)-1)</f>
        <v>film &amp; video</v>
      </c>
      <c r="R3494" t="str">
        <f>RIGHT(N3494,LEN(N3494)-SEARCH("/",N3494,1))</f>
        <v>drama</v>
      </c>
      <c r="S3494" s="14">
        <f>INT((((J3494/60)/60)/24)+DATE(1970,1,1))</f>
        <v>42160</v>
      </c>
      <c r="T3494" s="14">
        <f>INT((((I3494/60)/60)/24)+DATE(1970,1,1))</f>
        <v>42220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t="s">
        <v>8221</v>
      </c>
      <c r="G3495" t="s">
        <v>8224</v>
      </c>
      <c r="H3495" t="s">
        <v>8246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8270</v>
      </c>
      <c r="O3495" s="9">
        <f>+E3495/D3495*100</f>
        <v>0.13749999999999998</v>
      </c>
      <c r="P3495" s="11">
        <f>AVERAGE(E3495/L3495)</f>
        <v>5.5</v>
      </c>
      <c r="Q3495" t="str">
        <f>LEFT(N3495,SEARCH("/",N3495,1)-1)</f>
        <v>film &amp; video</v>
      </c>
      <c r="R3495" t="str">
        <f>RIGHT(N3495,LEN(N3495)-SEARCH("/",N3495,1))</f>
        <v>animation</v>
      </c>
      <c r="S3495" s="14">
        <f>INT((((J3495/60)/60)/24)+DATE(1970,1,1))</f>
        <v>42649</v>
      </c>
      <c r="T3495" s="14">
        <f>INT((((I3495/60)/60)/24)+DATE(1970,1,1))</f>
        <v>42694</v>
      </c>
    </row>
    <row r="3496" spans="1:20" ht="60" x14ac:dyDescent="0.25">
      <c r="A3496">
        <v>1123</v>
      </c>
      <c r="B3496" s="3" t="s">
        <v>1124</v>
      </c>
      <c r="C3496" s="3" t="s">
        <v>5233</v>
      </c>
      <c r="D3496" s="6">
        <v>5000</v>
      </c>
      <c r="E3496" s="6">
        <v>11</v>
      </c>
      <c r="F3496" t="s">
        <v>8221</v>
      </c>
      <c r="G3496" t="s">
        <v>8224</v>
      </c>
      <c r="H3496" t="s">
        <v>8246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8282</v>
      </c>
      <c r="O3496" s="9">
        <f>+E3496/D3496*100</f>
        <v>0.22</v>
      </c>
      <c r="P3496" s="11">
        <f>AVERAGE(E3496/L3496)</f>
        <v>3.6666666666666665</v>
      </c>
      <c r="Q3496" t="str">
        <f>LEFT(N3496,SEARCH("/",N3496,1)-1)</f>
        <v>games</v>
      </c>
      <c r="R3496" t="str">
        <f>RIGHT(N3496,LEN(N3496)-SEARCH("/",N3496,1))</f>
        <v>video games</v>
      </c>
      <c r="S3496" s="14">
        <f>INT((((J3496/60)/60)/24)+DATE(1970,1,1))</f>
        <v>41718</v>
      </c>
      <c r="T3496" s="14">
        <f>INT((((I3496/60)/60)/24)+DATE(1970,1,1))</f>
        <v>41748</v>
      </c>
    </row>
    <row r="3497" spans="1:20" ht="60" x14ac:dyDescent="0.25">
      <c r="A3497">
        <v>1130</v>
      </c>
      <c r="B3497" s="3" t="s">
        <v>1131</v>
      </c>
      <c r="C3497" s="3" t="s">
        <v>5240</v>
      </c>
      <c r="D3497" s="6">
        <v>5000</v>
      </c>
      <c r="E3497" s="6">
        <v>11</v>
      </c>
      <c r="F3497" t="s">
        <v>8221</v>
      </c>
      <c r="G3497" t="s">
        <v>8224</v>
      </c>
      <c r="H3497" t="s">
        <v>8246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8283</v>
      </c>
      <c r="O3497" s="9">
        <f>+E3497/D3497*100</f>
        <v>0.22</v>
      </c>
      <c r="P3497" s="11">
        <f>AVERAGE(E3497/L3497)</f>
        <v>3.6666666666666665</v>
      </c>
      <c r="Q3497" t="str">
        <f>LEFT(N3497,SEARCH("/",N3497,1)-1)</f>
        <v>games</v>
      </c>
      <c r="R3497" t="str">
        <f>RIGHT(N3497,LEN(N3497)-SEARCH("/",N3497,1))</f>
        <v>mobile games</v>
      </c>
      <c r="S3497" s="14">
        <f>INT((((J3497/60)/60)/24)+DATE(1970,1,1))</f>
        <v>41908</v>
      </c>
      <c r="T3497" s="14">
        <f>INT((((I3497/60)/60)/24)+DATE(1970,1,1))</f>
        <v>41969</v>
      </c>
    </row>
    <row r="3498" spans="1:20" ht="45" x14ac:dyDescent="0.25">
      <c r="A3498">
        <v>1715</v>
      </c>
      <c r="B3498" s="3" t="s">
        <v>1716</v>
      </c>
      <c r="C3498" s="3" t="s">
        <v>5825</v>
      </c>
      <c r="D3498" s="6">
        <v>5000</v>
      </c>
      <c r="E3498" s="6">
        <v>11</v>
      </c>
      <c r="F3498" t="s">
        <v>8221</v>
      </c>
      <c r="G3498" t="s">
        <v>8224</v>
      </c>
      <c r="H3498" t="s">
        <v>8246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8293</v>
      </c>
      <c r="O3498" s="9">
        <f>+E3498/D3498*100</f>
        <v>0.22</v>
      </c>
      <c r="P3498" s="11">
        <f>AVERAGE(E3498/L3498)</f>
        <v>5.5</v>
      </c>
      <c r="Q3498" t="str">
        <f>LEFT(N3498,SEARCH("/",N3498,1)-1)</f>
        <v>music</v>
      </c>
      <c r="R3498" t="str">
        <f>RIGHT(N3498,LEN(N3498)-SEARCH("/",N3498,1))</f>
        <v>faith</v>
      </c>
      <c r="S3498" s="14">
        <f>INT((((J3498/60)/60)/24)+DATE(1970,1,1))</f>
        <v>42064</v>
      </c>
      <c r="T3498" s="14">
        <f>INT((((I3498/60)/60)/24)+DATE(1970,1,1))</f>
        <v>42094</v>
      </c>
    </row>
    <row r="3499" spans="1:20" ht="60" x14ac:dyDescent="0.25">
      <c r="A3499">
        <v>981</v>
      </c>
      <c r="B3499" s="3" t="s">
        <v>982</v>
      </c>
      <c r="C3499" s="3" t="s">
        <v>5091</v>
      </c>
      <c r="D3499" s="6">
        <v>88888</v>
      </c>
      <c r="E3499" s="6">
        <v>11</v>
      </c>
      <c r="F3499" t="s">
        <v>8221</v>
      </c>
      <c r="G3499" t="s">
        <v>8224</v>
      </c>
      <c r="H3499" t="s">
        <v>8246</v>
      </c>
      <c r="I3499">
        <v>1407624222</v>
      </c>
      <c r="J3499">
        <v>1405032222</v>
      </c>
      <c r="K3499" t="b">
        <v>0</v>
      </c>
      <c r="L3499">
        <v>4</v>
      </c>
      <c r="M3499" t="b">
        <v>0</v>
      </c>
      <c r="N3499" t="s">
        <v>8273</v>
      </c>
      <c r="O3499" s="9">
        <f>+E3499/D3499*100</f>
        <v>1.2375123751237513E-2</v>
      </c>
      <c r="P3499" s="11">
        <f>AVERAGE(E3499/L3499)</f>
        <v>2.75</v>
      </c>
      <c r="Q3499" t="str">
        <f>LEFT(N3499,SEARCH("/",N3499,1)-1)</f>
        <v>technology</v>
      </c>
      <c r="R3499" t="str">
        <f>RIGHT(N3499,LEN(N3499)-SEARCH("/",N3499,1))</f>
        <v>wearables</v>
      </c>
      <c r="S3499" s="14">
        <f>INT((((J3499/60)/60)/24)+DATE(1970,1,1))</f>
        <v>41830</v>
      </c>
      <c r="T3499" s="14">
        <f>INT((((I3499/60)/60)/24)+DATE(1970,1,1))</f>
        <v>41860</v>
      </c>
    </row>
    <row r="3500" spans="1:20" ht="60" x14ac:dyDescent="0.25">
      <c r="A3500">
        <v>3970</v>
      </c>
      <c r="B3500" s="3" t="s">
        <v>3967</v>
      </c>
      <c r="C3500" s="3" t="s">
        <v>8077</v>
      </c>
      <c r="D3500" s="6">
        <v>15000</v>
      </c>
      <c r="E3500" s="6">
        <v>11</v>
      </c>
      <c r="F3500" t="s">
        <v>8221</v>
      </c>
      <c r="G3500" t="s">
        <v>8224</v>
      </c>
      <c r="H3500" t="s">
        <v>8246</v>
      </c>
      <c r="I3500">
        <v>1460925811</v>
      </c>
      <c r="J3500">
        <v>1458333811</v>
      </c>
      <c r="K3500" t="b">
        <v>0</v>
      </c>
      <c r="L3500">
        <v>2</v>
      </c>
      <c r="M3500" t="b">
        <v>0</v>
      </c>
      <c r="N3500" t="s">
        <v>8271</v>
      </c>
      <c r="O3500" s="9">
        <f>+E3500/D3500*100</f>
        <v>7.3333333333333334E-2</v>
      </c>
      <c r="P3500" s="11">
        <f>AVERAGE(E3500/L3500)</f>
        <v>5.5</v>
      </c>
      <c r="Q3500" t="str">
        <f>LEFT(N3500,SEARCH("/",N3500,1)-1)</f>
        <v>theater</v>
      </c>
      <c r="R3500" t="str">
        <f>RIGHT(N3500,LEN(N3500)-SEARCH("/",N3500,1))</f>
        <v>plays</v>
      </c>
      <c r="S3500" s="14">
        <f>INT((((J3500/60)/60)/24)+DATE(1970,1,1))</f>
        <v>42447</v>
      </c>
      <c r="T3500" s="14">
        <f>INT((((I3500/60)/60)/24)+DATE(1970,1,1))</f>
        <v>42477</v>
      </c>
    </row>
    <row r="3501" spans="1:20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6">
        <v>11</v>
      </c>
      <c r="F3501" t="s">
        <v>8221</v>
      </c>
      <c r="G3501" t="s">
        <v>8224</v>
      </c>
      <c r="H3501" t="s">
        <v>8246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8271</v>
      </c>
      <c r="O3501" s="9">
        <f>+E3501/D3501*100</f>
        <v>0.22</v>
      </c>
      <c r="P3501" s="11">
        <f>AVERAGE(E3501/L3501)</f>
        <v>5.5</v>
      </c>
      <c r="Q3501" t="str">
        <f>LEFT(N3501,SEARCH("/",N3501,1)-1)</f>
        <v>theater</v>
      </c>
      <c r="R3501" t="str">
        <f>RIGHT(N3501,LEN(N3501)-SEARCH("/",N3501,1))</f>
        <v>plays</v>
      </c>
      <c r="S3501" s="14">
        <f>INT((((J3501/60)/60)/24)+DATE(1970,1,1))</f>
        <v>41961</v>
      </c>
      <c r="T3501" s="14">
        <f>INT((((I3501/60)/60)/24)+DATE(1970,1,1))</f>
        <v>42006</v>
      </c>
    </row>
    <row r="3502" spans="1:20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6">
        <v>11</v>
      </c>
      <c r="F3502" t="s">
        <v>8221</v>
      </c>
      <c r="G3502" t="s">
        <v>8224</v>
      </c>
      <c r="H3502" t="s">
        <v>8246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8303</v>
      </c>
      <c r="O3502" s="9">
        <f>+E3502/D3502*100</f>
        <v>0.26829268292682928</v>
      </c>
      <c r="P3502" s="11">
        <f>AVERAGE(E3502/L3502)</f>
        <v>5.5</v>
      </c>
      <c r="Q3502" t="str">
        <f>LEFT(N3502,SEARCH("/",N3502,1)-1)</f>
        <v>theater</v>
      </c>
      <c r="R3502" t="str">
        <f>RIGHT(N3502,LEN(N3502)-SEARCH("/",N3502,1))</f>
        <v>spaces</v>
      </c>
      <c r="S3502" s="14">
        <f>INT((((J3502/60)/60)/24)+DATE(1970,1,1))</f>
        <v>42107</v>
      </c>
      <c r="T3502" s="14">
        <f>INT((((I3502/60)/60)/24)+DATE(1970,1,1))</f>
        <v>42167</v>
      </c>
    </row>
    <row r="3503" spans="1:20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6">
        <v>11</v>
      </c>
      <c r="F3503" t="s">
        <v>8221</v>
      </c>
      <c r="G3503" t="s">
        <v>8224</v>
      </c>
      <c r="H3503" t="s">
        <v>8246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8271</v>
      </c>
      <c r="O3503" s="9">
        <f>+E3503/D3503*100</f>
        <v>0.54999999999999993</v>
      </c>
      <c r="P3503" s="11">
        <f>AVERAGE(E3503/L3503)</f>
        <v>5.5</v>
      </c>
      <c r="Q3503" t="str">
        <f>LEFT(N3503,SEARCH("/",N3503,1)-1)</f>
        <v>theater</v>
      </c>
      <c r="R3503" t="str">
        <f>RIGHT(N3503,LEN(N3503)-SEARCH("/",N3503,1))</f>
        <v>plays</v>
      </c>
      <c r="S3503" s="14">
        <f>INT((((J3503/60)/60)/24)+DATE(1970,1,1))</f>
        <v>42402</v>
      </c>
      <c r="T3503" s="14">
        <f>INT((((I3503/60)/60)/24)+DATE(1970,1,1))</f>
        <v>42452</v>
      </c>
    </row>
    <row r="3504" spans="1:20" ht="30" x14ac:dyDescent="0.25">
      <c r="A3504">
        <v>847</v>
      </c>
      <c r="B3504" s="3" t="s">
        <v>848</v>
      </c>
      <c r="C3504" s="3" t="s">
        <v>4957</v>
      </c>
      <c r="D3504" s="6">
        <v>10</v>
      </c>
      <c r="E3504" s="6">
        <v>10</v>
      </c>
      <c r="F3504" t="s">
        <v>8219</v>
      </c>
      <c r="G3504" t="s">
        <v>8224</v>
      </c>
      <c r="H3504" t="s">
        <v>8246</v>
      </c>
      <c r="I3504">
        <v>1436555376</v>
      </c>
      <c r="J3504">
        <v>1433963376</v>
      </c>
      <c r="K3504" t="b">
        <v>0</v>
      </c>
      <c r="L3504">
        <v>1</v>
      </c>
      <c r="M3504" t="b">
        <v>1</v>
      </c>
      <c r="N3504" t="s">
        <v>8277</v>
      </c>
      <c r="O3504" s="9">
        <f>+E3504/D3504*100</f>
        <v>100</v>
      </c>
      <c r="P3504" s="11">
        <f>AVERAGE(E3504/L3504)</f>
        <v>10</v>
      </c>
      <c r="Q3504" t="str">
        <f>LEFT(N3504,SEARCH("/",N3504,1)-1)</f>
        <v>music</v>
      </c>
      <c r="R3504" t="str">
        <f>RIGHT(N3504,LEN(N3504)-SEARCH("/",N3504,1))</f>
        <v>metal</v>
      </c>
      <c r="S3504" s="14">
        <f>INT((((J3504/60)/60)/24)+DATE(1970,1,1))</f>
        <v>42165</v>
      </c>
      <c r="T3504" s="14">
        <f>INT((((I3504/60)/60)/24)+DATE(1970,1,1))</f>
        <v>42195</v>
      </c>
    </row>
    <row r="3505" spans="1:20" ht="75" x14ac:dyDescent="0.25">
      <c r="A3505">
        <v>2213</v>
      </c>
      <c r="B3505" s="3" t="s">
        <v>2214</v>
      </c>
      <c r="C3505" s="3" t="s">
        <v>6323</v>
      </c>
      <c r="D3505" s="6">
        <v>5</v>
      </c>
      <c r="E3505" s="6">
        <v>10</v>
      </c>
      <c r="F3505" t="s">
        <v>8219</v>
      </c>
      <c r="G3505" t="s">
        <v>8224</v>
      </c>
      <c r="H3505" t="s">
        <v>8246</v>
      </c>
      <c r="I3505">
        <v>1431719379</v>
      </c>
      <c r="J3505">
        <v>1429127379</v>
      </c>
      <c r="K3505" t="b">
        <v>0</v>
      </c>
      <c r="L3505">
        <v>1</v>
      </c>
      <c r="M3505" t="b">
        <v>1</v>
      </c>
      <c r="N3505" t="s">
        <v>8280</v>
      </c>
      <c r="O3505" s="9">
        <f>+E3505/D3505*100</f>
        <v>200</v>
      </c>
      <c r="P3505" s="11">
        <f>AVERAGE(E3505/L3505)</f>
        <v>10</v>
      </c>
      <c r="Q3505" t="str">
        <f>LEFT(N3505,SEARCH("/",N3505,1)-1)</f>
        <v>music</v>
      </c>
      <c r="R3505" t="str">
        <f>RIGHT(N3505,LEN(N3505)-SEARCH("/",N3505,1))</f>
        <v>electronic music</v>
      </c>
      <c r="S3505" s="14">
        <f>INT((((J3505/60)/60)/24)+DATE(1970,1,1))</f>
        <v>42109</v>
      </c>
      <c r="T3505" s="14">
        <f>INT((((I3505/60)/60)/24)+DATE(1970,1,1))</f>
        <v>42139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8220</v>
      </c>
      <c r="G3506" t="s">
        <v>8224</v>
      </c>
      <c r="H3506" t="s">
        <v>8246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8267</v>
      </c>
      <c r="O3506" s="9">
        <f>+E3506/D3506*100</f>
        <v>2E-3</v>
      </c>
      <c r="P3506" s="11">
        <f>AVERAGE(E3506/L3506)</f>
        <v>10</v>
      </c>
      <c r="Q3506" t="str">
        <f>LEFT(N3506,SEARCH("/",N3506,1)-1)</f>
        <v>film &amp; video</v>
      </c>
      <c r="R3506" t="str">
        <f>RIGHT(N3506,LEN(N3506)-SEARCH("/",N3506,1))</f>
        <v>science fiction</v>
      </c>
      <c r="S3506" s="14">
        <f>INT((((J3506/60)/60)/24)+DATE(1970,1,1))</f>
        <v>42514</v>
      </c>
      <c r="T3506" s="14">
        <f>INT((((I3506/60)/60)/24)+DATE(1970,1,1))</f>
        <v>42554</v>
      </c>
    </row>
    <row r="3507" spans="1:20" ht="60" x14ac:dyDescent="0.25">
      <c r="A3507">
        <v>120</v>
      </c>
      <c r="B3507" s="3" t="s">
        <v>122</v>
      </c>
      <c r="C3507" s="3" t="s">
        <v>4231</v>
      </c>
      <c r="D3507" s="6">
        <v>70000</v>
      </c>
      <c r="E3507" s="6">
        <v>10</v>
      </c>
      <c r="F3507" t="s">
        <v>8220</v>
      </c>
      <c r="G3507" t="s">
        <v>8231</v>
      </c>
      <c r="H3507" t="s">
        <v>8252</v>
      </c>
      <c r="I3507">
        <v>1475457107</v>
      </c>
      <c r="J3507">
        <v>1472865107</v>
      </c>
      <c r="K3507" t="b">
        <v>0</v>
      </c>
      <c r="L3507">
        <v>1</v>
      </c>
      <c r="M3507" t="b">
        <v>0</v>
      </c>
      <c r="N3507" t="s">
        <v>8267</v>
      </c>
      <c r="O3507" s="9">
        <f>+E3507/D3507*100</f>
        <v>1.4285714285714287E-2</v>
      </c>
      <c r="P3507" s="11">
        <f>AVERAGE(E3507/L3507)</f>
        <v>10</v>
      </c>
      <c r="Q3507" t="str">
        <f>LEFT(N3507,SEARCH("/",N3507,1)-1)</f>
        <v>film &amp; video</v>
      </c>
      <c r="R3507" t="str">
        <f>RIGHT(N3507,LEN(N3507)-SEARCH("/",N3507,1))</f>
        <v>science fiction</v>
      </c>
      <c r="S3507" s="14">
        <f>INT((((J3507/60)/60)/24)+DATE(1970,1,1))</f>
        <v>42616</v>
      </c>
      <c r="T3507" s="14">
        <f>INT((((I3507/60)/60)/24)+DATE(1970,1,1))</f>
        <v>42646</v>
      </c>
    </row>
    <row r="3508" spans="1:20" ht="45" x14ac:dyDescent="0.25">
      <c r="A3508">
        <v>482</v>
      </c>
      <c r="B3508" s="3" t="s">
        <v>483</v>
      </c>
      <c r="C3508" s="3" t="s">
        <v>4592</v>
      </c>
      <c r="D3508" s="6">
        <v>10000</v>
      </c>
      <c r="E3508" s="6">
        <v>10</v>
      </c>
      <c r="F3508" t="s">
        <v>8221</v>
      </c>
      <c r="G3508" t="s">
        <v>8224</v>
      </c>
      <c r="H3508" t="s">
        <v>8246</v>
      </c>
      <c r="I3508">
        <v>1460644440</v>
      </c>
      <c r="J3508">
        <v>1458336690</v>
      </c>
      <c r="K3508" t="b">
        <v>0</v>
      </c>
      <c r="L3508">
        <v>1</v>
      </c>
      <c r="M3508" t="b">
        <v>0</v>
      </c>
      <c r="N3508" t="s">
        <v>8270</v>
      </c>
      <c r="O3508" s="9">
        <f>+E3508/D3508*100</f>
        <v>0.1</v>
      </c>
      <c r="P3508" s="11">
        <f>AVERAGE(E3508/L3508)</f>
        <v>10</v>
      </c>
      <c r="Q3508" t="str">
        <f>LEFT(N3508,SEARCH("/",N3508,1)-1)</f>
        <v>film &amp; video</v>
      </c>
      <c r="R3508" t="str">
        <f>RIGHT(N3508,LEN(N3508)-SEARCH("/",N3508,1))</f>
        <v>animation</v>
      </c>
      <c r="S3508" s="14">
        <f>INT((((J3508/60)/60)/24)+DATE(1970,1,1))</f>
        <v>42447</v>
      </c>
      <c r="T3508" s="14">
        <f>INT((((I3508/60)/60)/24)+DATE(1970,1,1))</f>
        <v>42474</v>
      </c>
    </row>
    <row r="3509" spans="1:20" ht="45" x14ac:dyDescent="0.25">
      <c r="A3509">
        <v>443</v>
      </c>
      <c r="B3509" s="3" t="s">
        <v>444</v>
      </c>
      <c r="C3509" s="3" t="s">
        <v>4553</v>
      </c>
      <c r="D3509" s="6">
        <v>10000</v>
      </c>
      <c r="E3509" s="6">
        <v>10</v>
      </c>
      <c r="F3509" t="s">
        <v>8221</v>
      </c>
      <c r="G3509" t="s">
        <v>8229</v>
      </c>
      <c r="H3509" t="s">
        <v>8251</v>
      </c>
      <c r="I3509">
        <v>1391991701</v>
      </c>
      <c r="J3509">
        <v>1389399701</v>
      </c>
      <c r="K3509" t="b">
        <v>0</v>
      </c>
      <c r="L3509">
        <v>2</v>
      </c>
      <c r="M3509" t="b">
        <v>0</v>
      </c>
      <c r="N3509" t="s">
        <v>8270</v>
      </c>
      <c r="O3509" s="9">
        <f>+E3509/D3509*100</f>
        <v>0.1</v>
      </c>
      <c r="P3509" s="11">
        <f>AVERAGE(E3509/L3509)</f>
        <v>5</v>
      </c>
      <c r="Q3509" t="str">
        <f>LEFT(N3509,SEARCH("/",N3509,1)-1)</f>
        <v>film &amp; video</v>
      </c>
      <c r="R3509" t="str">
        <f>RIGHT(N3509,LEN(N3509)-SEARCH("/",N3509,1))</f>
        <v>animation</v>
      </c>
      <c r="S3509" s="14">
        <f>INT((((J3509/60)/60)/24)+DATE(1970,1,1))</f>
        <v>41650</v>
      </c>
      <c r="T3509" s="14">
        <f>INT((((I3509/60)/60)/24)+DATE(1970,1,1))</f>
        <v>41680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t="s">
        <v>8221</v>
      </c>
      <c r="G3510" t="s">
        <v>8225</v>
      </c>
      <c r="H3510" t="s">
        <v>8247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8270</v>
      </c>
      <c r="O3510" s="9">
        <f>+E3510/D3510*100</f>
        <v>0.2</v>
      </c>
      <c r="P3510" s="11">
        <f>AVERAGE(E3510/L3510)</f>
        <v>10</v>
      </c>
      <c r="Q3510" t="str">
        <f>LEFT(N3510,SEARCH("/",N3510,1)-1)</f>
        <v>film &amp; video</v>
      </c>
      <c r="R3510" t="str">
        <f>RIGHT(N3510,LEN(N3510)-SEARCH("/",N3510,1))</f>
        <v>animation</v>
      </c>
      <c r="S3510" s="14">
        <f>INT((((J3510/60)/60)/24)+DATE(1970,1,1))</f>
        <v>42153</v>
      </c>
      <c r="T3510" s="14">
        <f>INT((((I3510/60)/60)/24)+DATE(1970,1,1))</f>
        <v>42183</v>
      </c>
    </row>
    <row r="3511" spans="1:20" ht="60" x14ac:dyDescent="0.25">
      <c r="A3511">
        <v>215</v>
      </c>
      <c r="B3511" s="3" t="s">
        <v>217</v>
      </c>
      <c r="C3511" s="3" t="s">
        <v>4325</v>
      </c>
      <c r="D3511" s="6">
        <v>4400</v>
      </c>
      <c r="E3511" s="6">
        <v>10</v>
      </c>
      <c r="F3511" t="s">
        <v>8221</v>
      </c>
      <c r="G3511" t="s">
        <v>8225</v>
      </c>
      <c r="H3511" t="s">
        <v>8247</v>
      </c>
      <c r="I3511">
        <v>1455753540</v>
      </c>
      <c r="J3511">
        <v>1452058282</v>
      </c>
      <c r="K3511" t="b">
        <v>0</v>
      </c>
      <c r="L3511">
        <v>1</v>
      </c>
      <c r="M3511" t="b">
        <v>0</v>
      </c>
      <c r="N3511" t="s">
        <v>8268</v>
      </c>
      <c r="O3511" s="9">
        <f>+E3511/D3511*100</f>
        <v>0.22727272727272727</v>
      </c>
      <c r="P3511" s="11">
        <f>AVERAGE(E3511/L3511)</f>
        <v>10</v>
      </c>
      <c r="Q3511" t="str">
        <f>LEFT(N3511,SEARCH("/",N3511,1)-1)</f>
        <v>film &amp; video</v>
      </c>
      <c r="R3511" t="str">
        <f>RIGHT(N3511,LEN(N3511)-SEARCH("/",N3511,1))</f>
        <v>drama</v>
      </c>
      <c r="S3511" s="14">
        <f>INT((((J3511/60)/60)/24)+DATE(1970,1,1))</f>
        <v>42375</v>
      </c>
      <c r="T3511" s="14">
        <f>INT((((I3511/60)/60)/24)+DATE(1970,1,1))</f>
        <v>42417</v>
      </c>
    </row>
    <row r="3512" spans="1:20" ht="60" x14ac:dyDescent="0.25">
      <c r="A3512">
        <v>142</v>
      </c>
      <c r="B3512" s="3" t="s">
        <v>144</v>
      </c>
      <c r="C3512" s="3" t="s">
        <v>4252</v>
      </c>
      <c r="D3512" s="6">
        <v>3000</v>
      </c>
      <c r="E3512" s="6">
        <v>10</v>
      </c>
      <c r="F3512" t="s">
        <v>8220</v>
      </c>
      <c r="G3512" t="s">
        <v>8224</v>
      </c>
      <c r="H3512" t="s">
        <v>8246</v>
      </c>
      <c r="I3512">
        <v>1416176778</v>
      </c>
      <c r="J3512">
        <v>1414358778</v>
      </c>
      <c r="K3512" t="b">
        <v>0</v>
      </c>
      <c r="L3512">
        <v>1</v>
      </c>
      <c r="M3512" t="b">
        <v>0</v>
      </c>
      <c r="N3512" t="s">
        <v>8267</v>
      </c>
      <c r="O3512" s="9">
        <f>+E3512/D3512*100</f>
        <v>0.33333333333333337</v>
      </c>
      <c r="P3512" s="11">
        <f>AVERAGE(E3512/L3512)</f>
        <v>10</v>
      </c>
      <c r="Q3512" t="str">
        <f>LEFT(N3512,SEARCH("/",N3512,1)-1)</f>
        <v>film &amp; video</v>
      </c>
      <c r="R3512" t="str">
        <f>RIGHT(N3512,LEN(N3512)-SEARCH("/",N3512,1))</f>
        <v>science fiction</v>
      </c>
      <c r="S3512" s="14">
        <f>INT((((J3512/60)/60)/24)+DATE(1970,1,1))</f>
        <v>41938</v>
      </c>
      <c r="T3512" s="14">
        <f>INT((((I3512/60)/60)/24)+DATE(1970,1,1))</f>
        <v>41959</v>
      </c>
    </row>
    <row r="3513" spans="1:20" ht="60" x14ac:dyDescent="0.25">
      <c r="A3513">
        <v>1176</v>
      </c>
      <c r="B3513" s="3" t="s">
        <v>1177</v>
      </c>
      <c r="C3513" s="3" t="s">
        <v>5286</v>
      </c>
      <c r="D3513" s="6">
        <v>175000</v>
      </c>
      <c r="E3513" s="6">
        <v>10</v>
      </c>
      <c r="F3513" t="s">
        <v>8221</v>
      </c>
      <c r="G3513" t="s">
        <v>8226</v>
      </c>
      <c r="H3513" t="s">
        <v>8248</v>
      </c>
      <c r="I3513">
        <v>1488805200</v>
      </c>
      <c r="J3513">
        <v>1484094498</v>
      </c>
      <c r="K3513" t="b">
        <v>0</v>
      </c>
      <c r="L3513">
        <v>1</v>
      </c>
      <c r="M3513" t="b">
        <v>0</v>
      </c>
      <c r="N3513" t="s">
        <v>8284</v>
      </c>
      <c r="O3513" s="9">
        <f>+E3513/D3513*100</f>
        <v>5.7142857142857143E-3</v>
      </c>
      <c r="P3513" s="11">
        <f>AVERAGE(E3513/L3513)</f>
        <v>10</v>
      </c>
      <c r="Q3513" t="str">
        <f>LEFT(N3513,SEARCH("/",N3513,1)-1)</f>
        <v>food</v>
      </c>
      <c r="R3513" t="str">
        <f>RIGHT(N3513,LEN(N3513)-SEARCH("/",N3513,1))</f>
        <v>food trucks</v>
      </c>
      <c r="S3513" s="14">
        <f>INT((((J3513/60)/60)/24)+DATE(1970,1,1))</f>
        <v>42746</v>
      </c>
      <c r="T3513" s="14">
        <f>INT((((I3513/60)/60)/24)+DATE(1970,1,1))</f>
        <v>42800</v>
      </c>
    </row>
    <row r="3514" spans="1:20" ht="60" x14ac:dyDescent="0.25">
      <c r="A3514">
        <v>2685</v>
      </c>
      <c r="B3514" s="3" t="s">
        <v>2685</v>
      </c>
      <c r="C3514" s="3" t="s">
        <v>6795</v>
      </c>
      <c r="D3514" s="6">
        <v>50000</v>
      </c>
      <c r="E3514" s="6">
        <v>10</v>
      </c>
      <c r="F3514" t="s">
        <v>8221</v>
      </c>
      <c r="G3514" t="s">
        <v>8224</v>
      </c>
      <c r="H3514" t="s">
        <v>8246</v>
      </c>
      <c r="I3514">
        <v>1430149330</v>
      </c>
      <c r="J3514">
        <v>1424968930</v>
      </c>
      <c r="K3514" t="b">
        <v>0</v>
      </c>
      <c r="L3514">
        <v>1</v>
      </c>
      <c r="M3514" t="b">
        <v>0</v>
      </c>
      <c r="N3514" t="s">
        <v>8284</v>
      </c>
      <c r="O3514" s="9">
        <f>+E3514/D3514*100</f>
        <v>0.02</v>
      </c>
      <c r="P3514" s="11">
        <f>AVERAGE(E3514/L3514)</f>
        <v>10</v>
      </c>
      <c r="Q3514" t="str">
        <f>LEFT(N3514,SEARCH("/",N3514,1)-1)</f>
        <v>food</v>
      </c>
      <c r="R3514" t="str">
        <f>RIGHT(N3514,LEN(N3514)-SEARCH("/",N3514,1))</f>
        <v>food trucks</v>
      </c>
      <c r="S3514" s="14">
        <f>INT((((J3514/60)/60)/24)+DATE(1970,1,1))</f>
        <v>42061</v>
      </c>
      <c r="T3514" s="14">
        <f>INT((((I3514/60)/60)/24)+DATE(1970,1,1))</f>
        <v>42121</v>
      </c>
    </row>
    <row r="3515" spans="1:20" ht="30" x14ac:dyDescent="0.25">
      <c r="A3515">
        <v>2440</v>
      </c>
      <c r="B3515" s="3" t="s">
        <v>2441</v>
      </c>
      <c r="C3515" s="3" t="s">
        <v>6550</v>
      </c>
      <c r="D3515" s="6">
        <v>5000</v>
      </c>
      <c r="E3515" s="6">
        <v>10</v>
      </c>
      <c r="F3515" t="s">
        <v>8221</v>
      </c>
      <c r="G3515" t="s">
        <v>8242</v>
      </c>
      <c r="H3515" t="s">
        <v>8249</v>
      </c>
      <c r="I3515">
        <v>1455399313</v>
      </c>
      <c r="J3515">
        <v>1452807313</v>
      </c>
      <c r="K3515" t="b">
        <v>0</v>
      </c>
      <c r="L3515">
        <v>2</v>
      </c>
      <c r="M3515" t="b">
        <v>0</v>
      </c>
      <c r="N3515" t="s">
        <v>8284</v>
      </c>
      <c r="O3515" s="9">
        <f>+E3515/D3515*100</f>
        <v>0.2</v>
      </c>
      <c r="P3515" s="11">
        <f>AVERAGE(E3515/L3515)</f>
        <v>5</v>
      </c>
      <c r="Q3515" t="str">
        <f>LEFT(N3515,SEARCH("/",N3515,1)-1)</f>
        <v>food</v>
      </c>
      <c r="R3515" t="str">
        <f>RIGHT(N3515,LEN(N3515)-SEARCH("/",N3515,1))</f>
        <v>food trucks</v>
      </c>
      <c r="S3515" s="14">
        <f>INT((((J3515/60)/60)/24)+DATE(1970,1,1))</f>
        <v>42383</v>
      </c>
      <c r="T3515" s="14">
        <f>INT((((I3515/60)/60)/24)+DATE(1970,1,1))</f>
        <v>42413</v>
      </c>
    </row>
    <row r="3516" spans="1:20" ht="60" x14ac:dyDescent="0.25">
      <c r="A3516">
        <v>1867</v>
      </c>
      <c r="B3516" s="3" t="s">
        <v>1868</v>
      </c>
      <c r="C3516" s="3" t="s">
        <v>5977</v>
      </c>
      <c r="D3516" s="6">
        <v>20000</v>
      </c>
      <c r="E3516" s="6">
        <v>10</v>
      </c>
      <c r="F3516" t="s">
        <v>8221</v>
      </c>
      <c r="G3516" t="s">
        <v>8224</v>
      </c>
      <c r="H3516" t="s">
        <v>8246</v>
      </c>
      <c r="I3516">
        <v>1478383912</v>
      </c>
      <c r="J3516">
        <v>1475791912</v>
      </c>
      <c r="K3516" t="b">
        <v>0</v>
      </c>
      <c r="L3516">
        <v>1</v>
      </c>
      <c r="M3516" t="b">
        <v>0</v>
      </c>
      <c r="N3516" t="s">
        <v>8283</v>
      </c>
      <c r="O3516" s="9">
        <f>+E3516/D3516*100</f>
        <v>0.05</v>
      </c>
      <c r="P3516" s="11">
        <f>AVERAGE(E3516/L3516)</f>
        <v>10</v>
      </c>
      <c r="Q3516" t="str">
        <f>LEFT(N3516,SEARCH("/",N3516,1)-1)</f>
        <v>games</v>
      </c>
      <c r="R3516" t="str">
        <f>RIGHT(N3516,LEN(N3516)-SEARCH("/",N3516,1))</f>
        <v>mobile games</v>
      </c>
      <c r="S3516" s="14">
        <f>INT((((J3516/60)/60)/24)+DATE(1970,1,1))</f>
        <v>42649</v>
      </c>
      <c r="T3516" s="14">
        <f>INT((((I3516/60)/60)/24)+DATE(1970,1,1))</f>
        <v>42679</v>
      </c>
    </row>
    <row r="3517" spans="1:20" ht="45" x14ac:dyDescent="0.25">
      <c r="A3517">
        <v>2126</v>
      </c>
      <c r="B3517" s="3" t="s">
        <v>2127</v>
      </c>
      <c r="C3517" s="3" t="s">
        <v>6236</v>
      </c>
      <c r="D3517" s="6">
        <v>20000</v>
      </c>
      <c r="E3517" s="6">
        <v>10</v>
      </c>
      <c r="F3517" t="s">
        <v>8221</v>
      </c>
      <c r="G3517" t="s">
        <v>8224</v>
      </c>
      <c r="H3517" t="s">
        <v>8246</v>
      </c>
      <c r="I3517">
        <v>1418080887</v>
      </c>
      <c r="J3517">
        <v>1415488887</v>
      </c>
      <c r="K3517" t="b">
        <v>0</v>
      </c>
      <c r="L3517">
        <v>2</v>
      </c>
      <c r="M3517" t="b">
        <v>0</v>
      </c>
      <c r="N3517" t="s">
        <v>8282</v>
      </c>
      <c r="O3517" s="9">
        <f>+E3517/D3517*100</f>
        <v>0.05</v>
      </c>
      <c r="P3517" s="11">
        <f>AVERAGE(E3517/L3517)</f>
        <v>5</v>
      </c>
      <c r="Q3517" t="str">
        <f>LEFT(N3517,SEARCH("/",N3517,1)-1)</f>
        <v>games</v>
      </c>
      <c r="R3517" t="str">
        <f>RIGHT(N3517,LEN(N3517)-SEARCH("/",N3517,1))</f>
        <v>video games</v>
      </c>
      <c r="S3517" s="14">
        <f>INT((((J3517/60)/60)/24)+DATE(1970,1,1))</f>
        <v>41951</v>
      </c>
      <c r="T3517" s="14">
        <f>INT((((I3517/60)/60)/24)+DATE(1970,1,1))</f>
        <v>41981</v>
      </c>
    </row>
    <row r="3518" spans="1:20" ht="60" x14ac:dyDescent="0.25">
      <c r="A3518">
        <v>1114</v>
      </c>
      <c r="B3518" s="3" t="s">
        <v>1115</v>
      </c>
      <c r="C3518" s="3" t="s">
        <v>5224</v>
      </c>
      <c r="D3518" s="6">
        <v>6000</v>
      </c>
      <c r="E3518" s="6">
        <v>10</v>
      </c>
      <c r="F3518" t="s">
        <v>8221</v>
      </c>
      <c r="G3518" t="s">
        <v>8225</v>
      </c>
      <c r="H3518" t="s">
        <v>8247</v>
      </c>
      <c r="I3518">
        <v>1381306687</v>
      </c>
      <c r="J3518">
        <v>1378714687</v>
      </c>
      <c r="K3518" t="b">
        <v>0</v>
      </c>
      <c r="L3518">
        <v>3</v>
      </c>
      <c r="M3518" t="b">
        <v>0</v>
      </c>
      <c r="N3518" t="s">
        <v>8282</v>
      </c>
      <c r="O3518" s="9">
        <f>+E3518/D3518*100</f>
        <v>0.16666666666666669</v>
      </c>
      <c r="P3518" s="11">
        <f>AVERAGE(E3518/L3518)</f>
        <v>3.3333333333333335</v>
      </c>
      <c r="Q3518" t="str">
        <f>LEFT(N3518,SEARCH("/",N3518,1)-1)</f>
        <v>games</v>
      </c>
      <c r="R3518" t="str">
        <f>RIGHT(N3518,LEN(N3518)-SEARCH("/",N3518,1))</f>
        <v>video games</v>
      </c>
      <c r="S3518" s="14">
        <f>INT((((J3518/60)/60)/24)+DATE(1970,1,1))</f>
        <v>41526</v>
      </c>
      <c r="T3518" s="14">
        <f>INT((((I3518/60)/60)/24)+DATE(1970,1,1))</f>
        <v>41556</v>
      </c>
    </row>
    <row r="3519" spans="1:20" ht="45" x14ac:dyDescent="0.25">
      <c r="A3519">
        <v>1863</v>
      </c>
      <c r="B3519" s="3" t="s">
        <v>1864</v>
      </c>
      <c r="C3519" s="3" t="s">
        <v>5973</v>
      </c>
      <c r="D3519" s="6">
        <v>2500</v>
      </c>
      <c r="E3519" s="6">
        <v>10</v>
      </c>
      <c r="F3519" t="s">
        <v>8221</v>
      </c>
      <c r="G3519" t="s">
        <v>8224</v>
      </c>
      <c r="H3519" t="s">
        <v>8246</v>
      </c>
      <c r="I3519">
        <v>1402600085</v>
      </c>
      <c r="J3519">
        <v>1400008085</v>
      </c>
      <c r="K3519" t="b">
        <v>0</v>
      </c>
      <c r="L3519">
        <v>2</v>
      </c>
      <c r="M3519" t="b">
        <v>0</v>
      </c>
      <c r="N3519" t="s">
        <v>8283</v>
      </c>
      <c r="O3519" s="9">
        <f>+E3519/D3519*100</f>
        <v>0.4</v>
      </c>
      <c r="P3519" s="11">
        <f>AVERAGE(E3519/L3519)</f>
        <v>5</v>
      </c>
      <c r="Q3519" t="str">
        <f>LEFT(N3519,SEARCH("/",N3519,1)-1)</f>
        <v>games</v>
      </c>
      <c r="R3519" t="str">
        <f>RIGHT(N3519,LEN(N3519)-SEARCH("/",N3519,1))</f>
        <v>mobile games</v>
      </c>
      <c r="S3519" s="14">
        <f>INT((((J3519/60)/60)/24)+DATE(1970,1,1))</f>
        <v>41772</v>
      </c>
      <c r="T3519" s="14">
        <f>INT((((I3519/60)/60)/24)+DATE(1970,1,1))</f>
        <v>41802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t="s">
        <v>8221</v>
      </c>
      <c r="G3520" t="s">
        <v>8224</v>
      </c>
      <c r="H3520" t="s">
        <v>8246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8283</v>
      </c>
      <c r="O3520" s="9">
        <f>+E3520/D3520*100</f>
        <v>0.5</v>
      </c>
      <c r="P3520" s="11">
        <f>AVERAGE(E3520/L3520)</f>
        <v>5</v>
      </c>
      <c r="Q3520" t="str">
        <f>LEFT(N3520,SEARCH("/",N3520,1)-1)</f>
        <v>games</v>
      </c>
      <c r="R3520" t="str">
        <f>RIGHT(N3520,LEN(N3520)-SEARCH("/",N3520,1))</f>
        <v>mobile games</v>
      </c>
      <c r="S3520" s="14">
        <f>INT((((J3520/60)/60)/24)+DATE(1970,1,1))</f>
        <v>42535</v>
      </c>
      <c r="T3520" s="14">
        <f>INT((((I3520/60)/60)/24)+DATE(1970,1,1))</f>
        <v>42565</v>
      </c>
    </row>
    <row r="3521" spans="1:20" ht="45" x14ac:dyDescent="0.25">
      <c r="A3521">
        <v>1073</v>
      </c>
      <c r="B3521" s="3" t="s">
        <v>1074</v>
      </c>
      <c r="C3521" s="3" t="s">
        <v>5183</v>
      </c>
      <c r="D3521" s="6">
        <v>750</v>
      </c>
      <c r="E3521" s="6">
        <v>10</v>
      </c>
      <c r="F3521" t="s">
        <v>8221</v>
      </c>
      <c r="G3521" t="s">
        <v>8224</v>
      </c>
      <c r="H3521" t="s">
        <v>8246</v>
      </c>
      <c r="I3521">
        <v>1318806541</v>
      </c>
      <c r="J3521">
        <v>1316214541</v>
      </c>
      <c r="K3521" t="b">
        <v>0</v>
      </c>
      <c r="L3521">
        <v>1</v>
      </c>
      <c r="M3521" t="b">
        <v>0</v>
      </c>
      <c r="N3521" t="s">
        <v>8282</v>
      </c>
      <c r="O3521" s="9">
        <f>+E3521/D3521*100</f>
        <v>1.3333333333333335</v>
      </c>
      <c r="P3521" s="11">
        <f>AVERAGE(E3521/L3521)</f>
        <v>10</v>
      </c>
      <c r="Q3521" t="str">
        <f>LEFT(N3521,SEARCH("/",N3521,1)-1)</f>
        <v>games</v>
      </c>
      <c r="R3521" t="str">
        <f>RIGHT(N3521,LEN(N3521)-SEARCH("/",N3521,1))</f>
        <v>video games</v>
      </c>
      <c r="S3521" s="14">
        <f>INT((((J3521/60)/60)/24)+DATE(1970,1,1))</f>
        <v>40802</v>
      </c>
      <c r="T3521" s="14">
        <f>INT((((I3521/60)/60)/24)+DATE(1970,1,1))</f>
        <v>40832</v>
      </c>
    </row>
    <row r="3522" spans="1:20" ht="60" x14ac:dyDescent="0.25">
      <c r="A3522">
        <v>1042</v>
      </c>
      <c r="B3522" s="3" t="s">
        <v>1043</v>
      </c>
      <c r="C3522" s="3" t="s">
        <v>5152</v>
      </c>
      <c r="D3522" s="6">
        <v>650</v>
      </c>
      <c r="E3522" s="6">
        <v>10</v>
      </c>
      <c r="F3522" t="s">
        <v>8220</v>
      </c>
      <c r="G3522" t="s">
        <v>8224</v>
      </c>
      <c r="H3522" t="s">
        <v>8246</v>
      </c>
      <c r="I3522">
        <v>1410516000</v>
      </c>
      <c r="J3522">
        <v>1406824948</v>
      </c>
      <c r="K3522" t="b">
        <v>0</v>
      </c>
      <c r="L3522">
        <v>1</v>
      </c>
      <c r="M3522" t="b">
        <v>0</v>
      </c>
      <c r="N3522" t="s">
        <v>8281</v>
      </c>
      <c r="O3522" s="9">
        <f>+E3522/D3522*100</f>
        <v>1.5384615384615385</v>
      </c>
      <c r="P3522" s="11">
        <f>AVERAGE(E3522/L3522)</f>
        <v>10</v>
      </c>
      <c r="Q3522" t="str">
        <f>LEFT(N3522,SEARCH("/",N3522,1)-1)</f>
        <v>journalism</v>
      </c>
      <c r="R3522" t="str">
        <f>RIGHT(N3522,LEN(N3522)-SEARCH("/",N3522,1))</f>
        <v>audio</v>
      </c>
      <c r="S3522" s="14">
        <f>INT((((J3522/60)/60)/24)+DATE(1970,1,1))</f>
        <v>41851</v>
      </c>
      <c r="T3522" s="14">
        <f>INT((((I3522/60)/60)/24)+DATE(1970,1,1))</f>
        <v>41894</v>
      </c>
    </row>
    <row r="3523" spans="1:20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6">
        <v>10</v>
      </c>
      <c r="F3523" t="s">
        <v>8221</v>
      </c>
      <c r="G3523" t="s">
        <v>8224</v>
      </c>
      <c r="H3523" t="s">
        <v>8246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8293</v>
      </c>
      <c r="O3523" s="9">
        <f>+E3523/D3523*100</f>
        <v>0.19801980198019803</v>
      </c>
      <c r="P3523" s="11">
        <f>AVERAGE(E3523/L3523)</f>
        <v>5</v>
      </c>
      <c r="Q3523" t="str">
        <f>LEFT(N3523,SEARCH("/",N3523,1)-1)</f>
        <v>music</v>
      </c>
      <c r="R3523" t="str">
        <f>RIGHT(N3523,LEN(N3523)-SEARCH("/",N3523,1))</f>
        <v>faith</v>
      </c>
      <c r="S3523" s="14">
        <f>INT((((J3523/60)/60)/24)+DATE(1970,1,1))</f>
        <v>41989</v>
      </c>
      <c r="T3523" s="14">
        <f>INT((((I3523/60)/60)/24)+DATE(1970,1,1))</f>
        <v>42019</v>
      </c>
    </row>
    <row r="3524" spans="1:20" ht="45" x14ac:dyDescent="0.25">
      <c r="A3524">
        <v>1543</v>
      </c>
      <c r="B3524" s="3" t="s">
        <v>1544</v>
      </c>
      <c r="C3524" s="3" t="s">
        <v>5653</v>
      </c>
      <c r="D3524" s="6">
        <v>2250</v>
      </c>
      <c r="E3524" s="6">
        <v>10</v>
      </c>
      <c r="F3524" t="s">
        <v>8221</v>
      </c>
      <c r="G3524" t="s">
        <v>8224</v>
      </c>
      <c r="H3524" t="s">
        <v>8246</v>
      </c>
      <c r="I3524">
        <v>1416662034</v>
      </c>
      <c r="J3524">
        <v>1414066434</v>
      </c>
      <c r="K3524" t="b">
        <v>0</v>
      </c>
      <c r="L3524">
        <v>1</v>
      </c>
      <c r="M3524" t="b">
        <v>0</v>
      </c>
      <c r="N3524" t="s">
        <v>8289</v>
      </c>
      <c r="O3524" s="9">
        <f>+E3524/D3524*100</f>
        <v>0.44444444444444442</v>
      </c>
      <c r="P3524" s="11">
        <f>AVERAGE(E3524/L3524)</f>
        <v>10</v>
      </c>
      <c r="Q3524" t="str">
        <f>LEFT(N3524,SEARCH("/",N3524,1)-1)</f>
        <v>photography</v>
      </c>
      <c r="R3524" t="str">
        <f>RIGHT(N3524,LEN(N3524)-SEARCH("/",N3524,1))</f>
        <v>nature</v>
      </c>
      <c r="S3524" s="14">
        <f>INT((((J3524/60)/60)/24)+DATE(1970,1,1))</f>
        <v>41935</v>
      </c>
      <c r="T3524" s="14">
        <f>INT((((I3524/60)/60)/24)+DATE(1970,1,1))</f>
        <v>41965</v>
      </c>
    </row>
    <row r="3525" spans="1:20" ht="45" x14ac:dyDescent="0.25">
      <c r="A3525">
        <v>771</v>
      </c>
      <c r="B3525" s="3" t="s">
        <v>772</v>
      </c>
      <c r="C3525" s="3" t="s">
        <v>4881</v>
      </c>
      <c r="D3525" s="6">
        <v>38000</v>
      </c>
      <c r="E3525" s="6">
        <v>10</v>
      </c>
      <c r="F3525" t="s">
        <v>8221</v>
      </c>
      <c r="G3525" t="s">
        <v>8224</v>
      </c>
      <c r="H3525" t="s">
        <v>8246</v>
      </c>
      <c r="I3525">
        <v>1454183202</v>
      </c>
      <c r="J3525">
        <v>1449863202</v>
      </c>
      <c r="K3525" t="b">
        <v>0</v>
      </c>
      <c r="L3525">
        <v>1</v>
      </c>
      <c r="M3525" t="b">
        <v>0</v>
      </c>
      <c r="N3525" t="s">
        <v>8275</v>
      </c>
      <c r="O3525" s="9">
        <f>+E3525/D3525*100</f>
        <v>2.6315789473684209E-2</v>
      </c>
      <c r="P3525" s="11">
        <f>AVERAGE(E3525/L3525)</f>
        <v>10</v>
      </c>
      <c r="Q3525" t="str">
        <f>LEFT(N3525,SEARCH("/",N3525,1)-1)</f>
        <v>publishing</v>
      </c>
      <c r="R3525" t="str">
        <f>RIGHT(N3525,LEN(N3525)-SEARCH("/",N3525,1))</f>
        <v>fiction</v>
      </c>
      <c r="S3525" s="14">
        <f>INT((((J3525/60)/60)/24)+DATE(1970,1,1))</f>
        <v>42349</v>
      </c>
      <c r="T3525" s="14">
        <f>INT((((I3525/60)/60)/24)+DATE(1970,1,1))</f>
        <v>42399</v>
      </c>
    </row>
    <row r="3526" spans="1:20" ht="60" x14ac:dyDescent="0.25">
      <c r="A3526">
        <v>1564</v>
      </c>
      <c r="B3526" s="3" t="s">
        <v>1565</v>
      </c>
      <c r="C3526" s="3" t="s">
        <v>5674</v>
      </c>
      <c r="D3526" s="6">
        <v>10000</v>
      </c>
      <c r="E3526" s="6">
        <v>10</v>
      </c>
      <c r="F3526" t="s">
        <v>8220</v>
      </c>
      <c r="G3526" t="s">
        <v>8224</v>
      </c>
      <c r="H3526" t="s">
        <v>8246</v>
      </c>
      <c r="I3526">
        <v>1432843500</v>
      </c>
      <c r="J3526">
        <v>1430124509</v>
      </c>
      <c r="K3526" t="b">
        <v>0</v>
      </c>
      <c r="L3526">
        <v>1</v>
      </c>
      <c r="M3526" t="b">
        <v>0</v>
      </c>
      <c r="N3526" t="s">
        <v>8290</v>
      </c>
      <c r="O3526" s="9">
        <f>+E3526/D3526*100</f>
        <v>0.1</v>
      </c>
      <c r="P3526" s="11">
        <f>AVERAGE(E3526/L3526)</f>
        <v>10</v>
      </c>
      <c r="Q3526" t="str">
        <f>LEFT(N3526,SEARCH("/",N3526,1)-1)</f>
        <v>publishing</v>
      </c>
      <c r="R3526" t="str">
        <f>RIGHT(N3526,LEN(N3526)-SEARCH("/",N3526,1))</f>
        <v>art books</v>
      </c>
      <c r="S3526" s="14">
        <f>INT((((J3526/60)/60)/24)+DATE(1970,1,1))</f>
        <v>42121</v>
      </c>
      <c r="T3526" s="14">
        <f>INT((((I3526/60)/60)/24)+DATE(1970,1,1))</f>
        <v>42152</v>
      </c>
    </row>
    <row r="3527" spans="1:20" ht="60" x14ac:dyDescent="0.25">
      <c r="A3527">
        <v>2777</v>
      </c>
      <c r="B3527" s="3" t="s">
        <v>2777</v>
      </c>
      <c r="C3527" s="3" t="s">
        <v>6887</v>
      </c>
      <c r="D3527" s="6">
        <v>3000</v>
      </c>
      <c r="E3527" s="6">
        <v>10</v>
      </c>
      <c r="F3527" t="s">
        <v>8221</v>
      </c>
      <c r="G3527" t="s">
        <v>8224</v>
      </c>
      <c r="H3527" t="s">
        <v>8246</v>
      </c>
      <c r="I3527">
        <v>1437149004</v>
      </c>
      <c r="J3527">
        <v>1434557004</v>
      </c>
      <c r="K3527" t="b">
        <v>0</v>
      </c>
      <c r="L3527">
        <v>1</v>
      </c>
      <c r="M3527" t="b">
        <v>0</v>
      </c>
      <c r="N3527" t="s">
        <v>8304</v>
      </c>
      <c r="O3527" s="9">
        <f>+E3527/D3527*100</f>
        <v>0.33333333333333337</v>
      </c>
      <c r="P3527" s="11">
        <f>AVERAGE(E3527/L3527)</f>
        <v>10</v>
      </c>
      <c r="Q3527" t="str">
        <f>LEFT(N3527,SEARCH("/",N3527,1)-1)</f>
        <v>publishing</v>
      </c>
      <c r="R3527" t="str">
        <f>RIGHT(N3527,LEN(N3527)-SEARCH("/",N3527,1))</f>
        <v>children's books</v>
      </c>
      <c r="S3527" s="14">
        <f>INT((((J3527/60)/60)/24)+DATE(1970,1,1))</f>
        <v>42172</v>
      </c>
      <c r="T3527" s="14">
        <f>INT((((I3527/60)/60)/24)+DATE(1970,1,1))</f>
        <v>42202</v>
      </c>
    </row>
    <row r="3528" spans="1:20" ht="30" x14ac:dyDescent="0.25">
      <c r="A3528">
        <v>2757</v>
      </c>
      <c r="B3528" s="3" t="s">
        <v>2757</v>
      </c>
      <c r="C3528" s="3" t="s">
        <v>6867</v>
      </c>
      <c r="D3528" s="6">
        <v>1500</v>
      </c>
      <c r="E3528" s="6">
        <v>10</v>
      </c>
      <c r="F3528" t="s">
        <v>8221</v>
      </c>
      <c r="G3528" t="s">
        <v>8224</v>
      </c>
      <c r="H3528" t="s">
        <v>8246</v>
      </c>
      <c r="I3528">
        <v>1470498332</v>
      </c>
      <c r="J3528">
        <v>1469202332</v>
      </c>
      <c r="K3528" t="b">
        <v>0</v>
      </c>
      <c r="L3528">
        <v>2</v>
      </c>
      <c r="M3528" t="b">
        <v>0</v>
      </c>
      <c r="N3528" t="s">
        <v>8304</v>
      </c>
      <c r="O3528" s="9">
        <f>+E3528/D3528*100</f>
        <v>0.66666666666666674</v>
      </c>
      <c r="P3528" s="11">
        <f>AVERAGE(E3528/L3528)</f>
        <v>5</v>
      </c>
      <c r="Q3528" t="str">
        <f>LEFT(N3528,SEARCH("/",N3528,1)-1)</f>
        <v>publishing</v>
      </c>
      <c r="R3528" t="str">
        <f>RIGHT(N3528,LEN(N3528)-SEARCH("/",N3528,1))</f>
        <v>children's books</v>
      </c>
      <c r="S3528" s="14">
        <f>INT((((J3528/60)/60)/24)+DATE(1970,1,1))</f>
        <v>42573</v>
      </c>
      <c r="T3528" s="14">
        <f>INT((((I3528/60)/60)/24)+DATE(1970,1,1))</f>
        <v>42588</v>
      </c>
    </row>
    <row r="3529" spans="1:20" ht="60" x14ac:dyDescent="0.25">
      <c r="A3529">
        <v>1911</v>
      </c>
      <c r="B3529" s="3" t="s">
        <v>1912</v>
      </c>
      <c r="C3529" s="3" t="s">
        <v>6021</v>
      </c>
      <c r="D3529" s="6">
        <v>42500</v>
      </c>
      <c r="E3529" s="6">
        <v>10</v>
      </c>
      <c r="F3529" t="s">
        <v>8221</v>
      </c>
      <c r="G3529" t="s">
        <v>8228</v>
      </c>
      <c r="H3529" t="s">
        <v>8250</v>
      </c>
      <c r="I3529">
        <v>1407545334</v>
      </c>
      <c r="J3529">
        <v>1404953334</v>
      </c>
      <c r="K3529" t="b">
        <v>0</v>
      </c>
      <c r="L3529">
        <v>1</v>
      </c>
      <c r="M3529" t="b">
        <v>0</v>
      </c>
      <c r="N3529" t="s">
        <v>8294</v>
      </c>
      <c r="O3529" s="9">
        <f>+E3529/D3529*100</f>
        <v>2.3529411764705882E-2</v>
      </c>
      <c r="P3529" s="11">
        <f>AVERAGE(E3529/L3529)</f>
        <v>10</v>
      </c>
      <c r="Q3529" t="str">
        <f>LEFT(N3529,SEARCH("/",N3529,1)-1)</f>
        <v>technology</v>
      </c>
      <c r="R3529" t="str">
        <f>RIGHT(N3529,LEN(N3529)-SEARCH("/",N3529,1))</f>
        <v>gadgets</v>
      </c>
      <c r="S3529" s="14">
        <f>INT((((J3529/60)/60)/24)+DATE(1970,1,1))</f>
        <v>41830</v>
      </c>
      <c r="T3529" s="14">
        <f>INT((((I3529/60)/60)/24)+DATE(1970,1,1))</f>
        <v>41860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t="s">
        <v>8220</v>
      </c>
      <c r="G3530" t="s">
        <v>8224</v>
      </c>
      <c r="H3530" t="s">
        <v>8246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8272</v>
      </c>
      <c r="O3530" s="9">
        <f>+E3530/D3530*100</f>
        <v>4.5454545454545456E-2</v>
      </c>
      <c r="P3530" s="11">
        <f>AVERAGE(E3530/L3530)</f>
        <v>10</v>
      </c>
      <c r="Q3530" t="str">
        <f>LEFT(N3530,SEARCH("/",N3530,1)-1)</f>
        <v>technology</v>
      </c>
      <c r="R3530" t="str">
        <f>RIGHT(N3530,LEN(N3530)-SEARCH("/",N3530,1))</f>
        <v>web</v>
      </c>
      <c r="S3530" s="14">
        <f>INT((((J3530/60)/60)/24)+DATE(1970,1,1))</f>
        <v>42017</v>
      </c>
      <c r="T3530" s="14">
        <f>INT((((I3530/60)/60)/24)+DATE(1970,1,1))</f>
        <v>42047</v>
      </c>
    </row>
    <row r="3531" spans="1:20" ht="60" x14ac:dyDescent="0.25">
      <c r="A3531">
        <v>630</v>
      </c>
      <c r="B3531" s="3" t="s">
        <v>631</v>
      </c>
      <c r="C3531" s="3" t="s">
        <v>4740</v>
      </c>
      <c r="D3531" s="6">
        <v>11999</v>
      </c>
      <c r="E3531" s="6">
        <v>10</v>
      </c>
      <c r="F3531" t="s">
        <v>8220</v>
      </c>
      <c r="G3531" t="s">
        <v>8224</v>
      </c>
      <c r="H3531" t="s">
        <v>8246</v>
      </c>
      <c r="I3531">
        <v>1441516200</v>
      </c>
      <c r="J3531">
        <v>1438959121</v>
      </c>
      <c r="K3531" t="b">
        <v>0</v>
      </c>
      <c r="L3531">
        <v>1</v>
      </c>
      <c r="M3531" t="b">
        <v>0</v>
      </c>
      <c r="N3531" t="s">
        <v>8272</v>
      </c>
      <c r="O3531" s="9">
        <f>+E3531/D3531*100</f>
        <v>8.3340278356529712E-2</v>
      </c>
      <c r="P3531" s="11">
        <f>AVERAGE(E3531/L3531)</f>
        <v>10</v>
      </c>
      <c r="Q3531" t="str">
        <f>LEFT(N3531,SEARCH("/",N3531,1)-1)</f>
        <v>technology</v>
      </c>
      <c r="R3531" t="str">
        <f>RIGHT(N3531,LEN(N3531)-SEARCH("/",N3531,1))</f>
        <v>web</v>
      </c>
      <c r="S3531" s="14">
        <f>INT((((J3531/60)/60)/24)+DATE(1970,1,1))</f>
        <v>42223</v>
      </c>
      <c r="T3531" s="14">
        <f>INT((((I3531/60)/60)/24)+DATE(1970,1,1))</f>
        <v>42253</v>
      </c>
    </row>
    <row r="3532" spans="1:20" ht="60" x14ac:dyDescent="0.25">
      <c r="A3532">
        <v>577</v>
      </c>
      <c r="B3532" s="3" t="s">
        <v>578</v>
      </c>
      <c r="C3532" s="3" t="s">
        <v>4687</v>
      </c>
      <c r="D3532" s="6">
        <v>5000</v>
      </c>
      <c r="E3532" s="6">
        <v>10</v>
      </c>
      <c r="F3532" t="s">
        <v>8221</v>
      </c>
      <c r="G3532" t="s">
        <v>8224</v>
      </c>
      <c r="H3532" t="s">
        <v>8246</v>
      </c>
      <c r="I3532">
        <v>1463753302</v>
      </c>
      <c r="J3532">
        <v>1458569302</v>
      </c>
      <c r="K3532" t="b">
        <v>0</v>
      </c>
      <c r="L3532">
        <v>1</v>
      </c>
      <c r="M3532" t="b">
        <v>0</v>
      </c>
      <c r="N3532" t="s">
        <v>8272</v>
      </c>
      <c r="O3532" s="9">
        <f>+E3532/D3532*100</f>
        <v>0.2</v>
      </c>
      <c r="P3532" s="11">
        <f>AVERAGE(E3532/L3532)</f>
        <v>10</v>
      </c>
      <c r="Q3532" t="str">
        <f>LEFT(N3532,SEARCH("/",N3532,1)-1)</f>
        <v>technology</v>
      </c>
      <c r="R3532" t="str">
        <f>RIGHT(N3532,LEN(N3532)-SEARCH("/",N3532,1))</f>
        <v>web</v>
      </c>
      <c r="S3532" s="14">
        <f>INT((((J3532/60)/60)/24)+DATE(1970,1,1))</f>
        <v>42450</v>
      </c>
      <c r="T3532" s="14">
        <f>INT((((I3532/60)/60)/24)+DATE(1970,1,1))</f>
        <v>42510</v>
      </c>
    </row>
    <row r="3533" spans="1:20" ht="60" x14ac:dyDescent="0.25">
      <c r="A3533">
        <v>606</v>
      </c>
      <c r="B3533" s="3" t="s">
        <v>607</v>
      </c>
      <c r="C3533" s="3" t="s">
        <v>4716</v>
      </c>
      <c r="D3533" s="6">
        <v>5000</v>
      </c>
      <c r="E3533" s="6">
        <v>10</v>
      </c>
      <c r="F3533" t="s">
        <v>8220</v>
      </c>
      <c r="G3533" t="s">
        <v>8233</v>
      </c>
      <c r="H3533" t="s">
        <v>8249</v>
      </c>
      <c r="I3533">
        <v>1432479600</v>
      </c>
      <c r="J3533">
        <v>1428507409</v>
      </c>
      <c r="K3533" t="b">
        <v>0</v>
      </c>
      <c r="L3533">
        <v>1</v>
      </c>
      <c r="M3533" t="b">
        <v>0</v>
      </c>
      <c r="N3533" t="s">
        <v>8272</v>
      </c>
      <c r="O3533" s="9">
        <f>+E3533/D3533*100</f>
        <v>0.2</v>
      </c>
      <c r="P3533" s="11">
        <f>AVERAGE(E3533/L3533)</f>
        <v>10</v>
      </c>
      <c r="Q3533" t="str">
        <f>LEFT(N3533,SEARCH("/",N3533,1)-1)</f>
        <v>technology</v>
      </c>
      <c r="R3533" t="str">
        <f>RIGHT(N3533,LEN(N3533)-SEARCH("/",N3533,1))</f>
        <v>web</v>
      </c>
      <c r="S3533" s="14">
        <f>INT((((J3533/60)/60)/24)+DATE(1970,1,1))</f>
        <v>42102</v>
      </c>
      <c r="T3533" s="14">
        <f>INT((((I3533/60)/60)/24)+DATE(1970,1,1))</f>
        <v>42148</v>
      </c>
    </row>
    <row r="3534" spans="1:20" ht="45" x14ac:dyDescent="0.25">
      <c r="A3534">
        <v>2396</v>
      </c>
      <c r="B3534" s="3" t="s">
        <v>2397</v>
      </c>
      <c r="C3534" s="3" t="s">
        <v>6506</v>
      </c>
      <c r="D3534" s="6">
        <v>5000</v>
      </c>
      <c r="E3534" s="6">
        <v>10</v>
      </c>
      <c r="F3534" t="s">
        <v>8220</v>
      </c>
      <c r="G3534" t="s">
        <v>8240</v>
      </c>
      <c r="H3534" t="s">
        <v>8257</v>
      </c>
      <c r="I3534">
        <v>1444940558</v>
      </c>
      <c r="J3534">
        <v>1442348558</v>
      </c>
      <c r="K3534" t="b">
        <v>0</v>
      </c>
      <c r="L3534">
        <v>1</v>
      </c>
      <c r="M3534" t="b">
        <v>0</v>
      </c>
      <c r="N3534" t="s">
        <v>8272</v>
      </c>
      <c r="O3534" s="9">
        <f>+E3534/D3534*100</f>
        <v>0.2</v>
      </c>
      <c r="P3534" s="11">
        <f>AVERAGE(E3534/L3534)</f>
        <v>10</v>
      </c>
      <c r="Q3534" t="str">
        <f>LEFT(N3534,SEARCH("/",N3534,1)-1)</f>
        <v>technology</v>
      </c>
      <c r="R3534" t="str">
        <f>RIGHT(N3534,LEN(N3534)-SEARCH("/",N3534,1))</f>
        <v>web</v>
      </c>
      <c r="S3534" s="14">
        <f>INT((((J3534/60)/60)/24)+DATE(1970,1,1))</f>
        <v>42262</v>
      </c>
      <c r="T3534" s="14">
        <f>INT((((I3534/60)/60)/24)+DATE(1970,1,1))</f>
        <v>42292</v>
      </c>
    </row>
    <row r="3535" spans="1:20" ht="45" x14ac:dyDescent="0.25">
      <c r="A3535">
        <v>584</v>
      </c>
      <c r="B3535" s="3" t="s">
        <v>585</v>
      </c>
      <c r="C3535" s="3" t="s">
        <v>4694</v>
      </c>
      <c r="D3535" s="6">
        <v>1000</v>
      </c>
      <c r="E3535" s="6">
        <v>10</v>
      </c>
      <c r="F3535" t="s">
        <v>8221</v>
      </c>
      <c r="G3535" t="s">
        <v>8224</v>
      </c>
      <c r="H3535" t="s">
        <v>8246</v>
      </c>
      <c r="I3535">
        <v>1426522316</v>
      </c>
      <c r="J3535">
        <v>1423933916</v>
      </c>
      <c r="K3535" t="b">
        <v>0</v>
      </c>
      <c r="L3535">
        <v>2</v>
      </c>
      <c r="M3535" t="b">
        <v>0</v>
      </c>
      <c r="N3535" t="s">
        <v>8272</v>
      </c>
      <c r="O3535" s="9">
        <f>+E3535/D3535*100</f>
        <v>1</v>
      </c>
      <c r="P3535" s="11">
        <f>AVERAGE(E3535/L3535)</f>
        <v>5</v>
      </c>
      <c r="Q3535" t="str">
        <f>LEFT(N3535,SEARCH("/",N3535,1)-1)</f>
        <v>technology</v>
      </c>
      <c r="R3535" t="str">
        <f>RIGHT(N3535,LEN(N3535)-SEARCH("/",N3535,1))</f>
        <v>web</v>
      </c>
      <c r="S3535" s="14">
        <f>INT((((J3535/60)/60)/24)+DATE(1970,1,1))</f>
        <v>42049</v>
      </c>
      <c r="T3535" s="14">
        <f>INT((((I3535/60)/60)/24)+DATE(1970,1,1))</f>
        <v>42079</v>
      </c>
    </row>
    <row r="3536" spans="1:20" ht="30" x14ac:dyDescent="0.25">
      <c r="A3536">
        <v>3132</v>
      </c>
      <c r="B3536" s="3" t="s">
        <v>3132</v>
      </c>
      <c r="C3536" s="3" t="s">
        <v>7242</v>
      </c>
      <c r="D3536" s="6">
        <v>30000</v>
      </c>
      <c r="E3536" s="6">
        <v>10</v>
      </c>
      <c r="F3536" t="s">
        <v>8222</v>
      </c>
      <c r="G3536" t="s">
        <v>8224</v>
      </c>
      <c r="H3536" t="s">
        <v>8246</v>
      </c>
      <c r="I3536">
        <v>1492759460</v>
      </c>
      <c r="J3536">
        <v>1487579060</v>
      </c>
      <c r="K3536" t="b">
        <v>0</v>
      </c>
      <c r="L3536">
        <v>1</v>
      </c>
      <c r="M3536" t="b">
        <v>0</v>
      </c>
      <c r="N3536" t="s">
        <v>8271</v>
      </c>
      <c r="O3536" s="9">
        <f>+E3536/D3536*100</f>
        <v>3.3333333333333333E-2</v>
      </c>
      <c r="P3536" s="11">
        <f>AVERAGE(E3536/L3536)</f>
        <v>10</v>
      </c>
      <c r="Q3536" t="str">
        <f>LEFT(N3536,SEARCH("/",N3536,1)-1)</f>
        <v>theater</v>
      </c>
      <c r="R3536" t="str">
        <f>RIGHT(N3536,LEN(N3536)-SEARCH("/",N3536,1))</f>
        <v>plays</v>
      </c>
      <c r="S3536" s="14">
        <f>INT((((J3536/60)/60)/24)+DATE(1970,1,1))</f>
        <v>42786</v>
      </c>
      <c r="T3536" s="14">
        <f>INT((((I3536/60)/60)/24)+DATE(1970,1,1))</f>
        <v>42846</v>
      </c>
    </row>
    <row r="3537" spans="1:20" ht="45" x14ac:dyDescent="0.25">
      <c r="A3537">
        <v>3110</v>
      </c>
      <c r="B3537" s="3" t="s">
        <v>3110</v>
      </c>
      <c r="C3537" s="3" t="s">
        <v>7220</v>
      </c>
      <c r="D3537" s="6">
        <v>25000</v>
      </c>
      <c r="E3537" s="6">
        <v>10</v>
      </c>
      <c r="F3537" t="s">
        <v>8221</v>
      </c>
      <c r="G3537" t="s">
        <v>8224</v>
      </c>
      <c r="H3537" t="s">
        <v>8246</v>
      </c>
      <c r="I3537">
        <v>1487465119</v>
      </c>
      <c r="J3537">
        <v>1484009119</v>
      </c>
      <c r="K3537" t="b">
        <v>0</v>
      </c>
      <c r="L3537">
        <v>1</v>
      </c>
      <c r="M3537" t="b">
        <v>0</v>
      </c>
      <c r="N3537" t="s">
        <v>8303</v>
      </c>
      <c r="O3537" s="9">
        <f>+E3537/D3537*100</f>
        <v>0.04</v>
      </c>
      <c r="P3537" s="11">
        <f>AVERAGE(E3537/L3537)</f>
        <v>10</v>
      </c>
      <c r="Q3537" t="str">
        <f>LEFT(N3537,SEARCH("/",N3537,1)-1)</f>
        <v>theater</v>
      </c>
      <c r="R3537" t="str">
        <f>RIGHT(N3537,LEN(N3537)-SEARCH("/",N3537,1))</f>
        <v>spaces</v>
      </c>
      <c r="S3537" s="14">
        <f>INT((((J3537/60)/60)/24)+DATE(1970,1,1))</f>
        <v>42745</v>
      </c>
      <c r="T3537" s="14">
        <f>INT((((I3537/60)/60)/24)+DATE(1970,1,1))</f>
        <v>42785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t="s">
        <v>8221</v>
      </c>
      <c r="G3538" t="s">
        <v>8224</v>
      </c>
      <c r="H3538" t="s">
        <v>8246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8303</v>
      </c>
      <c r="O3538" s="9">
        <f>+E3538/D3538*100</f>
        <v>0.04</v>
      </c>
      <c r="P3538" s="11">
        <f>AVERAGE(E3538/L3538)</f>
        <v>5</v>
      </c>
      <c r="Q3538" t="str">
        <f>LEFT(N3538,SEARCH("/",N3538,1)-1)</f>
        <v>theater</v>
      </c>
      <c r="R3538" t="str">
        <f>RIGHT(N3538,LEN(N3538)-SEARCH("/",N3538,1))</f>
        <v>spaces</v>
      </c>
      <c r="S3538" s="14">
        <f>INT((((J3538/60)/60)/24)+DATE(1970,1,1))</f>
        <v>41825</v>
      </c>
      <c r="T3538" s="14">
        <f>INT((((I3538/60)/60)/24)+DATE(1970,1,1))</f>
        <v>41850</v>
      </c>
    </row>
    <row r="3539" spans="1:20" ht="45" x14ac:dyDescent="0.25">
      <c r="A3539">
        <v>3878</v>
      </c>
      <c r="B3539" s="3" t="s">
        <v>3875</v>
      </c>
      <c r="C3539" s="3" t="s">
        <v>7987</v>
      </c>
      <c r="D3539" s="6">
        <v>18000</v>
      </c>
      <c r="E3539" s="6">
        <v>10</v>
      </c>
      <c r="F3539" t="s">
        <v>8220</v>
      </c>
      <c r="G3539" t="s">
        <v>8224</v>
      </c>
      <c r="H3539" t="s">
        <v>8246</v>
      </c>
      <c r="I3539">
        <v>1435636740</v>
      </c>
      <c r="J3539">
        <v>1433014746</v>
      </c>
      <c r="K3539" t="b">
        <v>0</v>
      </c>
      <c r="L3539">
        <v>1</v>
      </c>
      <c r="M3539" t="b">
        <v>0</v>
      </c>
      <c r="N3539" t="s">
        <v>8305</v>
      </c>
      <c r="O3539" s="9">
        <f>+E3539/D3539*100</f>
        <v>5.5555555555555552E-2</v>
      </c>
      <c r="P3539" s="11">
        <f>AVERAGE(E3539/L3539)</f>
        <v>10</v>
      </c>
      <c r="Q3539" t="str">
        <f>LEFT(N3539,SEARCH("/",N3539,1)-1)</f>
        <v>theater</v>
      </c>
      <c r="R3539" t="str">
        <f>RIGHT(N3539,LEN(N3539)-SEARCH("/",N3539,1))</f>
        <v>musical</v>
      </c>
      <c r="S3539" s="14">
        <f>INT((((J3539/60)/60)/24)+DATE(1970,1,1))</f>
        <v>42154</v>
      </c>
      <c r="T3539" s="14">
        <f>INT((((I3539/60)/60)/24)+DATE(1970,1,1))</f>
        <v>42185</v>
      </c>
    </row>
    <row r="3540" spans="1:20" ht="30" x14ac:dyDescent="0.25">
      <c r="A3540">
        <v>4000</v>
      </c>
      <c r="B3540" s="3" t="s">
        <v>3996</v>
      </c>
      <c r="C3540" s="3" t="s">
        <v>8106</v>
      </c>
      <c r="D3540" s="6">
        <v>8000</v>
      </c>
      <c r="E3540" s="6">
        <v>10</v>
      </c>
      <c r="F3540" t="s">
        <v>8221</v>
      </c>
      <c r="G3540" t="s">
        <v>8224</v>
      </c>
      <c r="H3540" t="s">
        <v>8246</v>
      </c>
      <c r="I3540">
        <v>1462631358</v>
      </c>
      <c r="J3540">
        <v>1457450958</v>
      </c>
      <c r="K3540" t="b">
        <v>0</v>
      </c>
      <c r="L3540">
        <v>1</v>
      </c>
      <c r="M3540" t="b">
        <v>0</v>
      </c>
      <c r="N3540" t="s">
        <v>8271</v>
      </c>
      <c r="O3540" s="9">
        <f>+E3540/D3540*100</f>
        <v>0.125</v>
      </c>
      <c r="P3540" s="11">
        <f>AVERAGE(E3540/L3540)</f>
        <v>10</v>
      </c>
      <c r="Q3540" t="str">
        <f>LEFT(N3540,SEARCH("/",N3540,1)-1)</f>
        <v>theater</v>
      </c>
      <c r="R3540" t="str">
        <f>RIGHT(N3540,LEN(N3540)-SEARCH("/",N3540,1))</f>
        <v>plays</v>
      </c>
      <c r="S3540" s="14">
        <f>INT((((J3540/60)/60)/24)+DATE(1970,1,1))</f>
        <v>42437</v>
      </c>
      <c r="T3540" s="14">
        <f>INT((((I3540/60)/60)/24)+DATE(1970,1,1))</f>
        <v>42497</v>
      </c>
    </row>
    <row r="3541" spans="1:20" ht="30" x14ac:dyDescent="0.25">
      <c r="A3541">
        <v>3868</v>
      </c>
      <c r="B3541" s="3" t="s">
        <v>3865</v>
      </c>
      <c r="C3541" s="3" t="s">
        <v>7977</v>
      </c>
      <c r="D3541" s="6">
        <v>5000</v>
      </c>
      <c r="E3541" s="6">
        <v>10</v>
      </c>
      <c r="F3541" t="s">
        <v>8220</v>
      </c>
      <c r="G3541" t="s">
        <v>8225</v>
      </c>
      <c r="H3541" t="s">
        <v>8247</v>
      </c>
      <c r="I3541">
        <v>1410191405</v>
      </c>
      <c r="J3541">
        <v>1408031405</v>
      </c>
      <c r="K3541" t="b">
        <v>0</v>
      </c>
      <c r="L3541">
        <v>1</v>
      </c>
      <c r="M3541" t="b">
        <v>0</v>
      </c>
      <c r="N3541" t="s">
        <v>8305</v>
      </c>
      <c r="O3541" s="9">
        <f>+E3541/D3541*100</f>
        <v>0.2</v>
      </c>
      <c r="P3541" s="11">
        <f>AVERAGE(E3541/L3541)</f>
        <v>10</v>
      </c>
      <c r="Q3541" t="str">
        <f>LEFT(N3541,SEARCH("/",N3541,1)-1)</f>
        <v>theater</v>
      </c>
      <c r="R3541" t="str">
        <f>RIGHT(N3541,LEN(N3541)-SEARCH("/",N3541,1))</f>
        <v>musical</v>
      </c>
      <c r="S3541" s="14">
        <f>INT((((J3541/60)/60)/24)+DATE(1970,1,1))</f>
        <v>41865</v>
      </c>
      <c r="T3541" s="14">
        <f>INT((((I3541/60)/60)/24)+DATE(1970,1,1))</f>
        <v>41890</v>
      </c>
    </row>
    <row r="3542" spans="1:20" ht="45" x14ac:dyDescent="0.25">
      <c r="A3542">
        <v>3917</v>
      </c>
      <c r="B3542" s="3" t="s">
        <v>3914</v>
      </c>
      <c r="C3542" s="3" t="s">
        <v>8025</v>
      </c>
      <c r="D3542" s="6">
        <v>3500</v>
      </c>
      <c r="E3542" s="6">
        <v>10</v>
      </c>
      <c r="F3542" t="s">
        <v>8221</v>
      </c>
      <c r="G3542" t="s">
        <v>8225</v>
      </c>
      <c r="H3542" t="s">
        <v>8247</v>
      </c>
      <c r="I3542">
        <v>1410439161</v>
      </c>
      <c r="J3542">
        <v>1407847161</v>
      </c>
      <c r="K3542" t="b">
        <v>0</v>
      </c>
      <c r="L3542">
        <v>1</v>
      </c>
      <c r="M3542" t="b">
        <v>0</v>
      </c>
      <c r="N3542" t="s">
        <v>8271</v>
      </c>
      <c r="O3542" s="9">
        <f>+E3542/D3542*100</f>
        <v>0.2857142857142857</v>
      </c>
      <c r="P3542" s="11">
        <f>AVERAGE(E3542/L3542)</f>
        <v>10</v>
      </c>
      <c r="Q3542" t="str">
        <f>LEFT(N3542,SEARCH("/",N3542,1)-1)</f>
        <v>theater</v>
      </c>
      <c r="R3542" t="str">
        <f>RIGHT(N3542,LEN(N3542)-SEARCH("/",N3542,1))</f>
        <v>plays</v>
      </c>
      <c r="S3542" s="14">
        <f>INT((((J3542/60)/60)/24)+DATE(1970,1,1))</f>
        <v>41863</v>
      </c>
      <c r="T3542" s="14">
        <f>INT((((I3542/60)/60)/24)+DATE(1970,1,1))</f>
        <v>41893</v>
      </c>
    </row>
    <row r="3543" spans="1:20" ht="60" x14ac:dyDescent="0.25">
      <c r="A3543">
        <v>4085</v>
      </c>
      <c r="B3543" s="3" t="s">
        <v>4081</v>
      </c>
      <c r="C3543" s="3" t="s">
        <v>8188</v>
      </c>
      <c r="D3543" s="6">
        <v>3500</v>
      </c>
      <c r="E3543" s="6">
        <v>10</v>
      </c>
      <c r="F3543" t="s">
        <v>8221</v>
      </c>
      <c r="G3543" t="s">
        <v>8224</v>
      </c>
      <c r="H3543" t="s">
        <v>8246</v>
      </c>
      <c r="I3543">
        <v>1427169540</v>
      </c>
      <c r="J3543">
        <v>1424701775</v>
      </c>
      <c r="K3543" t="b">
        <v>0</v>
      </c>
      <c r="L3543">
        <v>1</v>
      </c>
      <c r="M3543" t="b">
        <v>0</v>
      </c>
      <c r="N3543" t="s">
        <v>8271</v>
      </c>
      <c r="O3543" s="9">
        <f>+E3543/D3543*100</f>
        <v>0.2857142857142857</v>
      </c>
      <c r="P3543" s="11">
        <f>AVERAGE(E3543/L3543)</f>
        <v>10</v>
      </c>
      <c r="Q3543" t="str">
        <f>LEFT(N3543,SEARCH("/",N3543,1)-1)</f>
        <v>theater</v>
      </c>
      <c r="R3543" t="str">
        <f>RIGHT(N3543,LEN(N3543)-SEARCH("/",N3543,1))</f>
        <v>plays</v>
      </c>
      <c r="S3543" s="14">
        <f>INT((((J3543/60)/60)/24)+DATE(1970,1,1))</f>
        <v>42058</v>
      </c>
      <c r="T3543" s="14">
        <f>INT((((I3543/60)/60)/24)+DATE(1970,1,1))</f>
        <v>42087</v>
      </c>
    </row>
    <row r="3544" spans="1:20" ht="60" x14ac:dyDescent="0.25">
      <c r="A3544">
        <v>4084</v>
      </c>
      <c r="B3544" s="3" t="s">
        <v>4080</v>
      </c>
      <c r="C3544" s="3" t="s">
        <v>8187</v>
      </c>
      <c r="D3544" s="6">
        <v>3000</v>
      </c>
      <c r="E3544" s="6">
        <v>10</v>
      </c>
      <c r="F3544" t="s">
        <v>8221</v>
      </c>
      <c r="G3544" t="s">
        <v>8237</v>
      </c>
      <c r="H3544" t="s">
        <v>8249</v>
      </c>
      <c r="I3544">
        <v>1476008906</v>
      </c>
      <c r="J3544">
        <v>1473416906</v>
      </c>
      <c r="K3544" t="b">
        <v>0</v>
      </c>
      <c r="L3544">
        <v>1</v>
      </c>
      <c r="M3544" t="b">
        <v>0</v>
      </c>
      <c r="N3544" t="s">
        <v>8271</v>
      </c>
      <c r="O3544" s="9">
        <f>+E3544/D3544*100</f>
        <v>0.33333333333333337</v>
      </c>
      <c r="P3544" s="11">
        <f>AVERAGE(E3544/L3544)</f>
        <v>10</v>
      </c>
      <c r="Q3544" t="str">
        <f>LEFT(N3544,SEARCH("/",N3544,1)-1)</f>
        <v>theater</v>
      </c>
      <c r="R3544" t="str">
        <f>RIGHT(N3544,LEN(N3544)-SEARCH("/",N3544,1))</f>
        <v>plays</v>
      </c>
      <c r="S3544" s="14">
        <f>INT((((J3544/60)/60)/24)+DATE(1970,1,1))</f>
        <v>42622</v>
      </c>
      <c r="T3544" s="14">
        <f>INT((((I3544/60)/60)/24)+DATE(1970,1,1))</f>
        <v>42652</v>
      </c>
    </row>
    <row r="3545" spans="1:20" ht="45" x14ac:dyDescent="0.25">
      <c r="A3545">
        <v>3121</v>
      </c>
      <c r="B3545" s="3" t="s">
        <v>3121</v>
      </c>
      <c r="C3545" s="3" t="s">
        <v>7231</v>
      </c>
      <c r="D3545" s="6">
        <v>1500</v>
      </c>
      <c r="E3545" s="6">
        <v>10</v>
      </c>
      <c r="F3545" t="s">
        <v>8220</v>
      </c>
      <c r="G3545" t="s">
        <v>8229</v>
      </c>
      <c r="H3545" t="s">
        <v>8251</v>
      </c>
      <c r="I3545">
        <v>1411748335</v>
      </c>
      <c r="J3545">
        <v>1406564335</v>
      </c>
      <c r="K3545" t="b">
        <v>0</v>
      </c>
      <c r="L3545">
        <v>1</v>
      </c>
      <c r="M3545" t="b">
        <v>0</v>
      </c>
      <c r="N3545" t="s">
        <v>8303</v>
      </c>
      <c r="O3545" s="9">
        <f>+E3545/D3545*100</f>
        <v>0.66666666666666674</v>
      </c>
      <c r="P3545" s="11">
        <f>AVERAGE(E3545/L3545)</f>
        <v>10</v>
      </c>
      <c r="Q3545" t="str">
        <f>LEFT(N3545,SEARCH("/",N3545,1)-1)</f>
        <v>theater</v>
      </c>
      <c r="R3545" t="str">
        <f>RIGHT(N3545,LEN(N3545)-SEARCH("/",N3545,1))</f>
        <v>spaces</v>
      </c>
      <c r="S3545" s="14">
        <f>INT((((J3545/60)/60)/24)+DATE(1970,1,1))</f>
        <v>41848</v>
      </c>
      <c r="T3545" s="14">
        <f>INT((((I3545/60)/60)/24)+DATE(1970,1,1))</f>
        <v>41908</v>
      </c>
    </row>
    <row r="3546" spans="1:20" ht="45" x14ac:dyDescent="0.25">
      <c r="A3546">
        <v>3736</v>
      </c>
      <c r="B3546" s="3" t="s">
        <v>3733</v>
      </c>
      <c r="C3546" s="3" t="s">
        <v>7846</v>
      </c>
      <c r="D3546" s="6">
        <v>1500</v>
      </c>
      <c r="E3546" s="6">
        <v>10</v>
      </c>
      <c r="F3546" t="s">
        <v>8221</v>
      </c>
      <c r="G3546" t="s">
        <v>8225</v>
      </c>
      <c r="H3546" t="s">
        <v>8247</v>
      </c>
      <c r="I3546">
        <v>1427133600</v>
      </c>
      <c r="J3546">
        <v>1423847093</v>
      </c>
      <c r="K3546" t="b">
        <v>0</v>
      </c>
      <c r="L3546">
        <v>1</v>
      </c>
      <c r="M3546" t="b">
        <v>0</v>
      </c>
      <c r="N3546" t="s">
        <v>8271</v>
      </c>
      <c r="O3546" s="9">
        <f>+E3546/D3546*100</f>
        <v>0.66666666666666674</v>
      </c>
      <c r="P3546" s="11">
        <f>AVERAGE(E3546/L3546)</f>
        <v>10</v>
      </c>
      <c r="Q3546" t="str">
        <f>LEFT(N3546,SEARCH("/",N3546,1)-1)</f>
        <v>theater</v>
      </c>
      <c r="R3546" t="str">
        <f>RIGHT(N3546,LEN(N3546)-SEARCH("/",N3546,1))</f>
        <v>plays</v>
      </c>
      <c r="S3546" s="14">
        <f>INT((((J3546/60)/60)/24)+DATE(1970,1,1))</f>
        <v>42048</v>
      </c>
      <c r="T3546" s="14">
        <f>INT((((I3546/60)/60)/24)+DATE(1970,1,1))</f>
        <v>42086</v>
      </c>
    </row>
    <row r="3547" spans="1:20" ht="60" x14ac:dyDescent="0.25">
      <c r="A3547">
        <v>3129</v>
      </c>
      <c r="B3547" s="3" t="s">
        <v>3129</v>
      </c>
      <c r="C3547" s="3" t="s">
        <v>7239</v>
      </c>
      <c r="D3547" s="6">
        <v>1250</v>
      </c>
      <c r="E3547" s="6">
        <v>10</v>
      </c>
      <c r="F3547" t="s">
        <v>8222</v>
      </c>
      <c r="G3547" t="s">
        <v>8224</v>
      </c>
      <c r="H3547" t="s">
        <v>8246</v>
      </c>
      <c r="I3547">
        <v>1492542819</v>
      </c>
      <c r="J3547">
        <v>1489090419</v>
      </c>
      <c r="K3547" t="b">
        <v>0</v>
      </c>
      <c r="L3547">
        <v>1</v>
      </c>
      <c r="M3547" t="b">
        <v>0</v>
      </c>
      <c r="N3547" t="s">
        <v>8271</v>
      </c>
      <c r="O3547" s="9">
        <f>+E3547/D3547*100</f>
        <v>0.8</v>
      </c>
      <c r="P3547" s="11">
        <f>AVERAGE(E3547/L3547)</f>
        <v>10</v>
      </c>
      <c r="Q3547" t="str">
        <f>LEFT(N3547,SEARCH("/",N3547,1)-1)</f>
        <v>theater</v>
      </c>
      <c r="R3547" t="str">
        <f>RIGHT(N3547,LEN(N3547)-SEARCH("/",N3547,1))</f>
        <v>plays</v>
      </c>
      <c r="S3547" s="14">
        <f>INT((((J3547/60)/60)/24)+DATE(1970,1,1))</f>
        <v>42803</v>
      </c>
      <c r="T3547" s="14">
        <f>INT((((I3547/60)/60)/24)+DATE(1970,1,1))</f>
        <v>42843</v>
      </c>
    </row>
    <row r="3548" spans="1:20" ht="60" x14ac:dyDescent="0.25">
      <c r="A3548">
        <v>2841</v>
      </c>
      <c r="B3548" s="3" t="s">
        <v>2841</v>
      </c>
      <c r="C3548" s="3" t="s">
        <v>6951</v>
      </c>
      <c r="D3548" s="6">
        <v>1000</v>
      </c>
      <c r="E3548" s="6">
        <v>10</v>
      </c>
      <c r="F3548" t="s">
        <v>8221</v>
      </c>
      <c r="G3548" t="s">
        <v>8225</v>
      </c>
      <c r="H3548" t="s">
        <v>8247</v>
      </c>
      <c r="I3548">
        <v>1450032297</v>
      </c>
      <c r="J3548">
        <v>1444844697</v>
      </c>
      <c r="K3548" t="b">
        <v>0</v>
      </c>
      <c r="L3548">
        <v>1</v>
      </c>
      <c r="M3548" t="b">
        <v>0</v>
      </c>
      <c r="N3548" t="s">
        <v>8271</v>
      </c>
      <c r="O3548" s="9">
        <f>+E3548/D3548*100</f>
        <v>1</v>
      </c>
      <c r="P3548" s="11">
        <f>AVERAGE(E3548/L3548)</f>
        <v>10</v>
      </c>
      <c r="Q3548" t="str">
        <f>LEFT(N3548,SEARCH("/",N3548,1)-1)</f>
        <v>theater</v>
      </c>
      <c r="R3548" t="str">
        <f>RIGHT(N3548,LEN(N3548)-SEARCH("/",N3548,1))</f>
        <v>plays</v>
      </c>
      <c r="S3548" s="14">
        <f>INT((((J3548/60)/60)/24)+DATE(1970,1,1))</f>
        <v>42291</v>
      </c>
      <c r="T3548" s="14">
        <f>INT((((I3548/60)/60)/24)+DATE(1970,1,1))</f>
        <v>42351</v>
      </c>
    </row>
    <row r="3549" spans="1:20" ht="60" x14ac:dyDescent="0.25">
      <c r="A3549">
        <v>4024</v>
      </c>
      <c r="B3549" s="3" t="s">
        <v>4020</v>
      </c>
      <c r="C3549" s="3" t="s">
        <v>8129</v>
      </c>
      <c r="D3549" s="6">
        <v>800</v>
      </c>
      <c r="E3549" s="6">
        <v>10</v>
      </c>
      <c r="F3549" t="s">
        <v>8221</v>
      </c>
      <c r="G3549" t="s">
        <v>8224</v>
      </c>
      <c r="H3549" t="s">
        <v>8246</v>
      </c>
      <c r="I3549">
        <v>1441037097</v>
      </c>
      <c r="J3549">
        <v>1438445097</v>
      </c>
      <c r="K3549" t="b">
        <v>0</v>
      </c>
      <c r="L3549">
        <v>1</v>
      </c>
      <c r="M3549" t="b">
        <v>0</v>
      </c>
      <c r="N3549" t="s">
        <v>8271</v>
      </c>
      <c r="O3549" s="9">
        <f>+E3549/D3549*100</f>
        <v>1.25</v>
      </c>
      <c r="P3549" s="11">
        <f>AVERAGE(E3549/L3549)</f>
        <v>10</v>
      </c>
      <c r="Q3549" t="str">
        <f>LEFT(N3549,SEARCH("/",N3549,1)-1)</f>
        <v>theater</v>
      </c>
      <c r="R3549" t="str">
        <f>RIGHT(N3549,LEN(N3549)-SEARCH("/",N3549,1))</f>
        <v>plays</v>
      </c>
      <c r="S3549" s="14">
        <f>INT((((J3549/60)/60)/24)+DATE(1970,1,1))</f>
        <v>42217</v>
      </c>
      <c r="T3549" s="14">
        <f>INT((((I3549/60)/60)/24)+DATE(1970,1,1))</f>
        <v>42247</v>
      </c>
    </row>
    <row r="3550" spans="1:20" ht="45" x14ac:dyDescent="0.25">
      <c r="A3550">
        <v>3795</v>
      </c>
      <c r="B3550" s="3" t="s">
        <v>3792</v>
      </c>
      <c r="C3550" s="3" t="s">
        <v>7905</v>
      </c>
      <c r="D3550" s="6">
        <v>600</v>
      </c>
      <c r="E3550" s="6">
        <v>10</v>
      </c>
      <c r="F3550" t="s">
        <v>8221</v>
      </c>
      <c r="G3550" t="s">
        <v>8225</v>
      </c>
      <c r="H3550" t="s">
        <v>8247</v>
      </c>
      <c r="I3550">
        <v>1440801000</v>
      </c>
      <c r="J3550">
        <v>1437042490</v>
      </c>
      <c r="K3550" t="b">
        <v>0</v>
      </c>
      <c r="L3550">
        <v>2</v>
      </c>
      <c r="M3550" t="b">
        <v>0</v>
      </c>
      <c r="N3550" t="s">
        <v>8305</v>
      </c>
      <c r="O3550" s="9">
        <f>+E3550/D3550*100</f>
        <v>1.6666666666666667</v>
      </c>
      <c r="P3550" s="11">
        <f>AVERAGE(E3550/L3550)</f>
        <v>5</v>
      </c>
      <c r="Q3550" t="str">
        <f>LEFT(N3550,SEARCH("/",N3550,1)-1)</f>
        <v>theater</v>
      </c>
      <c r="R3550" t="str">
        <f>RIGHT(N3550,LEN(N3550)-SEARCH("/",N3550,1))</f>
        <v>musical</v>
      </c>
      <c r="S3550" s="14">
        <f>INT((((J3550/60)/60)/24)+DATE(1970,1,1))</f>
        <v>42201</v>
      </c>
      <c r="T3550" s="14">
        <f>INT((((I3550/60)/60)/24)+DATE(1970,1,1))</f>
        <v>42244</v>
      </c>
    </row>
    <row r="3551" spans="1:20" ht="60" x14ac:dyDescent="0.25">
      <c r="A3551">
        <v>3858</v>
      </c>
      <c r="B3551" s="3" t="s">
        <v>3855</v>
      </c>
      <c r="C3551" s="3" t="s">
        <v>7967</v>
      </c>
      <c r="D3551" s="6">
        <v>500</v>
      </c>
      <c r="E3551" s="6">
        <v>10</v>
      </c>
      <c r="F3551" t="s">
        <v>8221</v>
      </c>
      <c r="G3551" t="s">
        <v>8225</v>
      </c>
      <c r="H3551" t="s">
        <v>8247</v>
      </c>
      <c r="I3551">
        <v>1432328400</v>
      </c>
      <c r="J3551">
        <v>1430734844</v>
      </c>
      <c r="K3551" t="b">
        <v>0</v>
      </c>
      <c r="L3551">
        <v>1</v>
      </c>
      <c r="M3551" t="b">
        <v>0</v>
      </c>
      <c r="N3551" t="s">
        <v>8271</v>
      </c>
      <c r="O3551" s="9">
        <f>+E3551/D3551*100</f>
        <v>2</v>
      </c>
      <c r="P3551" s="11">
        <f>AVERAGE(E3551/L3551)</f>
        <v>10</v>
      </c>
      <c r="Q3551" t="str">
        <f>LEFT(N3551,SEARCH("/",N3551,1)-1)</f>
        <v>theater</v>
      </c>
      <c r="R3551" t="str">
        <f>RIGHT(N3551,LEN(N3551)-SEARCH("/",N3551,1))</f>
        <v>plays</v>
      </c>
      <c r="S3551" s="14">
        <f>INT((((J3551/60)/60)/24)+DATE(1970,1,1))</f>
        <v>42128</v>
      </c>
      <c r="T3551" s="14">
        <f>INT((((I3551/60)/60)/24)+DATE(1970,1,1))</f>
        <v>42146</v>
      </c>
    </row>
    <row r="3552" spans="1:20" ht="60" x14ac:dyDescent="0.25">
      <c r="A3552">
        <v>2886</v>
      </c>
      <c r="B3552" s="3" t="s">
        <v>2886</v>
      </c>
      <c r="C3552" s="3" t="s">
        <v>6996</v>
      </c>
      <c r="D3552" s="6">
        <v>200</v>
      </c>
      <c r="E3552" s="6">
        <v>10</v>
      </c>
      <c r="F3552" t="s">
        <v>8221</v>
      </c>
      <c r="G3552" t="s">
        <v>8224</v>
      </c>
      <c r="H3552" t="s">
        <v>8246</v>
      </c>
      <c r="I3552">
        <v>1442635140</v>
      </c>
      <c r="J3552">
        <v>1442243484</v>
      </c>
      <c r="K3552" t="b">
        <v>0</v>
      </c>
      <c r="L3552">
        <v>1</v>
      </c>
      <c r="M3552" t="b">
        <v>0</v>
      </c>
      <c r="N3552" t="s">
        <v>8271</v>
      </c>
      <c r="O3552" s="9">
        <f>+E3552/D3552*100</f>
        <v>5</v>
      </c>
      <c r="P3552" s="11">
        <f>AVERAGE(E3552/L3552)</f>
        <v>10</v>
      </c>
      <c r="Q3552" t="str">
        <f>LEFT(N3552,SEARCH("/",N3552,1)-1)</f>
        <v>theater</v>
      </c>
      <c r="R3552" t="str">
        <f>RIGHT(N3552,LEN(N3552)-SEARCH("/",N3552,1))</f>
        <v>plays</v>
      </c>
      <c r="S3552" s="14">
        <f>INT((((J3552/60)/60)/24)+DATE(1970,1,1))</f>
        <v>42261</v>
      </c>
      <c r="T3552" s="14">
        <f>INT((((I3552/60)/60)/24)+DATE(1970,1,1))</f>
        <v>42266</v>
      </c>
    </row>
    <row r="3553" spans="1:20" ht="45" x14ac:dyDescent="0.25">
      <c r="A3553">
        <v>3745</v>
      </c>
      <c r="B3553" s="3" t="s">
        <v>3742</v>
      </c>
      <c r="C3553" s="3" t="s">
        <v>7855</v>
      </c>
      <c r="D3553" s="6">
        <v>100</v>
      </c>
      <c r="E3553" s="6">
        <v>10</v>
      </c>
      <c r="F3553" t="s">
        <v>8221</v>
      </c>
      <c r="G3553" t="s">
        <v>8224</v>
      </c>
      <c r="H3553" t="s">
        <v>8246</v>
      </c>
      <c r="I3553">
        <v>1407689102</v>
      </c>
      <c r="J3553">
        <v>1405097102</v>
      </c>
      <c r="K3553" t="b">
        <v>0</v>
      </c>
      <c r="L3553">
        <v>1</v>
      </c>
      <c r="M3553" t="b">
        <v>0</v>
      </c>
      <c r="N3553" t="s">
        <v>8271</v>
      </c>
      <c r="O3553" s="9">
        <f>+E3553/D3553*100</f>
        <v>10</v>
      </c>
      <c r="P3553" s="11">
        <f>AVERAGE(E3553/L3553)</f>
        <v>10</v>
      </c>
      <c r="Q3553" t="str">
        <f>LEFT(N3553,SEARCH("/",N3553,1)-1)</f>
        <v>theater</v>
      </c>
      <c r="R3553" t="str">
        <f>RIGHT(N3553,LEN(N3553)-SEARCH("/",N3553,1))</f>
        <v>plays</v>
      </c>
      <c r="S3553" s="14">
        <f>INT((((J3553/60)/60)/24)+DATE(1970,1,1))</f>
        <v>41831</v>
      </c>
      <c r="T3553" s="14">
        <f>INT((((I3553/60)/60)/24)+DATE(1970,1,1))</f>
        <v>41861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9">
        <f>+E3554/D3554*100</f>
        <v>0.09</v>
      </c>
      <c r="P3554" s="11">
        <f>AVERAGE(E3554/L3554)</f>
        <v>9</v>
      </c>
      <c r="Q3554" t="str">
        <f>LEFT(N3554,SEARCH("/",N3554,1)-1)</f>
        <v>technology</v>
      </c>
      <c r="R3554" t="str">
        <f>RIGHT(N3554,LEN(N3554)-SEARCH("/",N3554,1))</f>
        <v>web</v>
      </c>
      <c r="S3554" s="14">
        <f>INT((((J3554/60)/60)/24)+DATE(1970,1,1))</f>
        <v>42276</v>
      </c>
      <c r="T3554" s="14">
        <f>INT((((I3554/60)/60)/24)+DATE(1970,1,1))</f>
        <v>42306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8220</v>
      </c>
      <c r="G3555" t="s">
        <v>8224</v>
      </c>
      <c r="H3555" t="s">
        <v>8246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8267</v>
      </c>
      <c r="O3555" s="9">
        <f>+E3555/D3555*100</f>
        <v>0.26711185308848079</v>
      </c>
      <c r="P3555" s="11">
        <f>AVERAGE(E3555/L3555)</f>
        <v>4</v>
      </c>
      <c r="Q3555" t="str">
        <f>LEFT(N3555,SEARCH("/",N3555,1)-1)</f>
        <v>film &amp; video</v>
      </c>
      <c r="R3555" t="str">
        <f>RIGHT(N3555,LEN(N3555)-SEARCH("/",N3555,1))</f>
        <v>science fiction</v>
      </c>
      <c r="S3555" s="14">
        <f>INT((((J3555/60)/60)/24)+DATE(1970,1,1))</f>
        <v>42396</v>
      </c>
      <c r="T3555" s="14">
        <f>INT((((I3555/60)/60)/24)+DATE(1970,1,1))</f>
        <v>42426</v>
      </c>
    </row>
    <row r="3556" spans="1:20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6">
        <v>8</v>
      </c>
      <c r="F3556" t="s">
        <v>8221</v>
      </c>
      <c r="G3556" t="s">
        <v>8224</v>
      </c>
      <c r="H3556" t="s">
        <v>8246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8284</v>
      </c>
      <c r="O3556" s="9">
        <f>+E3556/D3556*100</f>
        <v>1.3333333333333334E-2</v>
      </c>
      <c r="P3556" s="11">
        <f>AVERAGE(E3556/L3556)</f>
        <v>8</v>
      </c>
      <c r="Q3556" t="str">
        <f>LEFT(N3556,SEARCH("/",N3556,1)-1)</f>
        <v>food</v>
      </c>
      <c r="R3556" t="str">
        <f>RIGHT(N3556,LEN(N3556)-SEARCH("/",N3556,1))</f>
        <v>food trucks</v>
      </c>
      <c r="S3556" s="14">
        <f>INT((((J3556/60)/60)/24)+DATE(1970,1,1))</f>
        <v>41974</v>
      </c>
      <c r="T3556" s="14">
        <f>INT((((I3556/60)/60)/24)+DATE(1970,1,1))</f>
        <v>42004</v>
      </c>
    </row>
    <row r="3557" spans="1:20" ht="60" x14ac:dyDescent="0.25">
      <c r="A3557">
        <v>666</v>
      </c>
      <c r="B3557" s="3" t="s">
        <v>667</v>
      </c>
      <c r="C3557" s="3" t="s">
        <v>4776</v>
      </c>
      <c r="D3557" s="6">
        <v>200000</v>
      </c>
      <c r="E3557" s="6">
        <v>8</v>
      </c>
      <c r="F3557" t="s">
        <v>8221</v>
      </c>
      <c r="G3557" t="s">
        <v>8224</v>
      </c>
      <c r="H3557" t="s">
        <v>8246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8273</v>
      </c>
      <c r="O3557" s="9">
        <f>+E3557/D3557*100</f>
        <v>4.0000000000000001E-3</v>
      </c>
      <c r="P3557" s="11">
        <f>AVERAGE(E3557/L3557)</f>
        <v>2</v>
      </c>
      <c r="Q3557" t="str">
        <f>LEFT(N3557,SEARCH("/",N3557,1)-1)</f>
        <v>technology</v>
      </c>
      <c r="R3557" t="str">
        <f>RIGHT(N3557,LEN(N3557)-SEARCH("/",N3557,1))</f>
        <v>wearables</v>
      </c>
      <c r="S3557" s="14">
        <f>INT((((J3557/60)/60)/24)+DATE(1970,1,1))</f>
        <v>41838</v>
      </c>
      <c r="T3557" s="14">
        <f>INT((((I3557/60)/60)/24)+DATE(1970,1,1))</f>
        <v>41868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t="s">
        <v>8220</v>
      </c>
      <c r="G3558" t="s">
        <v>8224</v>
      </c>
      <c r="H3558" t="s">
        <v>8246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8272</v>
      </c>
      <c r="O3558" s="9">
        <f>+E3558/D3558*100</f>
        <v>0.8</v>
      </c>
      <c r="P3558" s="11">
        <f>AVERAGE(E3558/L3558)</f>
        <v>1</v>
      </c>
      <c r="Q3558" t="str">
        <f>LEFT(N3558,SEARCH("/",N3558,1)-1)</f>
        <v>technology</v>
      </c>
      <c r="R3558" t="str">
        <f>RIGHT(N3558,LEN(N3558)-SEARCH("/",N3558,1))</f>
        <v>web</v>
      </c>
      <c r="S3558" s="14">
        <f>INT((((J3558/60)/60)/24)+DATE(1970,1,1))</f>
        <v>41927</v>
      </c>
      <c r="T3558" s="14">
        <f>INT((((I3558/60)/60)/24)+DATE(1970,1,1))</f>
        <v>41957</v>
      </c>
    </row>
    <row r="3559" spans="1:20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6">
        <v>8</v>
      </c>
      <c r="F3559" t="s">
        <v>8221</v>
      </c>
      <c r="G3559" t="s">
        <v>8224</v>
      </c>
      <c r="H3559" t="s">
        <v>8246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8294</v>
      </c>
      <c r="O3559" s="9">
        <f>+E3559/D3559*100</f>
        <v>1.6</v>
      </c>
      <c r="P3559" s="11">
        <f>AVERAGE(E3559/L3559)</f>
        <v>2</v>
      </c>
      <c r="Q3559" t="str">
        <f>LEFT(N3559,SEARCH("/",N3559,1)-1)</f>
        <v>technology</v>
      </c>
      <c r="R3559" t="str">
        <f>RIGHT(N3559,LEN(N3559)-SEARCH("/",N3559,1))</f>
        <v>gadgets</v>
      </c>
      <c r="S3559" s="14">
        <f>INT((((J3559/60)/60)/24)+DATE(1970,1,1))</f>
        <v>41864</v>
      </c>
      <c r="T3559" s="14">
        <f>INT((((I3559/60)/60)/24)+DATE(1970,1,1))</f>
        <v>41884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9">
        <f>+E3560/D3560*100</f>
        <v>0.23333333333333336</v>
      </c>
      <c r="P3560" s="11">
        <f>AVERAGE(E3560/L3560)</f>
        <v>2.3333333333333335</v>
      </c>
      <c r="Q3560" t="str">
        <f>LEFT(N3560,SEARCH("/",N3560,1)-1)</f>
        <v>publishing</v>
      </c>
      <c r="R3560" t="str">
        <f>RIGHT(N3560,LEN(N3560)-SEARCH("/",N3560,1))</f>
        <v>translations</v>
      </c>
      <c r="S3560" s="14">
        <f>INT((((J3560/60)/60)/24)+DATE(1970,1,1))</f>
        <v>42013</v>
      </c>
      <c r="T3560" s="14">
        <f>INT((((I3560/60)/60)/24)+DATE(1970,1,1))</f>
        <v>42041</v>
      </c>
    </row>
    <row r="3561" spans="1:20" ht="45" x14ac:dyDescent="0.25">
      <c r="A3561">
        <v>3957</v>
      </c>
      <c r="B3561" s="3" t="s">
        <v>3954</v>
      </c>
      <c r="C3561" s="3" t="s">
        <v>8064</v>
      </c>
      <c r="D3561" s="6">
        <v>28000</v>
      </c>
      <c r="E3561" s="6">
        <v>7</v>
      </c>
      <c r="F3561" t="s">
        <v>8221</v>
      </c>
      <c r="G3561" t="s">
        <v>8224</v>
      </c>
      <c r="H3561" t="s">
        <v>8246</v>
      </c>
      <c r="I3561">
        <v>1468020354</v>
      </c>
      <c r="J3561">
        <v>1464045954</v>
      </c>
      <c r="K3561" t="b">
        <v>0</v>
      </c>
      <c r="L3561">
        <v>1</v>
      </c>
      <c r="M3561" t="b">
        <v>0</v>
      </c>
      <c r="N3561" t="s">
        <v>8271</v>
      </c>
      <c r="O3561" s="9">
        <f>+E3561/D3561*100</f>
        <v>2.5000000000000001E-2</v>
      </c>
      <c r="P3561" s="11">
        <f>AVERAGE(E3561/L3561)</f>
        <v>7</v>
      </c>
      <c r="Q3561" t="str">
        <f>LEFT(N3561,SEARCH("/",N3561,1)-1)</f>
        <v>theater</v>
      </c>
      <c r="R3561" t="str">
        <f>RIGHT(N3561,LEN(N3561)-SEARCH("/",N3561,1))</f>
        <v>plays</v>
      </c>
      <c r="S3561" s="14">
        <f>INT((((J3561/60)/60)/24)+DATE(1970,1,1))</f>
        <v>42513</v>
      </c>
      <c r="T3561" s="14">
        <f>INT((((I3561/60)/60)/24)+DATE(1970,1,1))</f>
        <v>42559</v>
      </c>
    </row>
    <row r="3562" spans="1:20" ht="60" x14ac:dyDescent="0.25">
      <c r="A3562">
        <v>2875</v>
      </c>
      <c r="B3562" s="3" t="s">
        <v>2875</v>
      </c>
      <c r="C3562" s="3" t="s">
        <v>6985</v>
      </c>
      <c r="D3562" s="6">
        <v>20000</v>
      </c>
      <c r="E3562" s="6">
        <v>7</v>
      </c>
      <c r="F3562" t="s">
        <v>8221</v>
      </c>
      <c r="G3562" t="s">
        <v>8224</v>
      </c>
      <c r="H3562" t="s">
        <v>8246</v>
      </c>
      <c r="I3562">
        <v>1462417493</v>
      </c>
      <c r="J3562">
        <v>1459825493</v>
      </c>
      <c r="K3562" t="b">
        <v>0</v>
      </c>
      <c r="L3562">
        <v>3</v>
      </c>
      <c r="M3562" t="b">
        <v>0</v>
      </c>
      <c r="N3562" t="s">
        <v>8271</v>
      </c>
      <c r="O3562" s="9">
        <f>+E3562/D3562*100</f>
        <v>3.4999999999999996E-2</v>
      </c>
      <c r="P3562" s="11">
        <f>AVERAGE(E3562/L3562)</f>
        <v>2.3333333333333335</v>
      </c>
      <c r="Q3562" t="str">
        <f>LEFT(N3562,SEARCH("/",N3562,1)-1)</f>
        <v>theater</v>
      </c>
      <c r="R3562" t="str">
        <f>RIGHT(N3562,LEN(N3562)-SEARCH("/",N3562,1))</f>
        <v>plays</v>
      </c>
      <c r="S3562" s="14">
        <f>INT((((J3562/60)/60)/24)+DATE(1970,1,1))</f>
        <v>42465</v>
      </c>
      <c r="T3562" s="14">
        <f>INT((((I3562/60)/60)/24)+DATE(1970,1,1))</f>
        <v>42495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t="s">
        <v>8221</v>
      </c>
      <c r="G3563" t="s">
        <v>8224</v>
      </c>
      <c r="H3563" t="s">
        <v>8246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8270</v>
      </c>
      <c r="O3563" s="9">
        <f>+E3563/D3563*100</f>
        <v>1.2E-2</v>
      </c>
      <c r="P3563" s="11">
        <f>AVERAGE(E3563/L3563)</f>
        <v>3</v>
      </c>
      <c r="Q3563" t="str">
        <f>LEFT(N3563,SEARCH("/",N3563,1)-1)</f>
        <v>film &amp; video</v>
      </c>
      <c r="R3563" t="str">
        <f>RIGHT(N3563,LEN(N3563)-SEARCH("/",N3563,1))</f>
        <v>animation</v>
      </c>
      <c r="S3563" s="14">
        <f>INT((((J3563/60)/60)/24)+DATE(1970,1,1))</f>
        <v>42275</v>
      </c>
      <c r="T3563" s="14">
        <f>INT((((I3563/60)/60)/24)+DATE(1970,1,1))</f>
        <v>42335</v>
      </c>
    </row>
    <row r="3564" spans="1:20" ht="60" x14ac:dyDescent="0.25">
      <c r="A3564">
        <v>1879</v>
      </c>
      <c r="B3564" s="3" t="s">
        <v>1880</v>
      </c>
      <c r="C3564" s="3" t="s">
        <v>5989</v>
      </c>
      <c r="D3564" s="6">
        <v>5000</v>
      </c>
      <c r="E3564" s="6">
        <v>6</v>
      </c>
      <c r="F3564" t="s">
        <v>8221</v>
      </c>
      <c r="G3564" t="s">
        <v>8227</v>
      </c>
      <c r="H3564" t="s">
        <v>8249</v>
      </c>
      <c r="I3564">
        <v>1457966129</v>
      </c>
      <c r="J3564">
        <v>1455377729</v>
      </c>
      <c r="K3564" t="b">
        <v>0</v>
      </c>
      <c r="L3564">
        <v>2</v>
      </c>
      <c r="M3564" t="b">
        <v>0</v>
      </c>
      <c r="N3564" t="s">
        <v>8283</v>
      </c>
      <c r="O3564" s="9">
        <f>+E3564/D3564*100</f>
        <v>0.12</v>
      </c>
      <c r="P3564" s="11">
        <f>AVERAGE(E3564/L3564)</f>
        <v>3</v>
      </c>
      <c r="Q3564" t="str">
        <f>LEFT(N3564,SEARCH("/",N3564,1)-1)</f>
        <v>games</v>
      </c>
      <c r="R3564" t="str">
        <f>RIGHT(N3564,LEN(N3564)-SEARCH("/",N3564,1))</f>
        <v>mobile games</v>
      </c>
      <c r="S3564" s="14">
        <f>INT((((J3564/60)/60)/24)+DATE(1970,1,1))</f>
        <v>42413</v>
      </c>
      <c r="T3564" s="14">
        <f>INT((((I3564/60)/60)/24)+DATE(1970,1,1))</f>
        <v>42443</v>
      </c>
    </row>
    <row r="3565" spans="1:20" ht="60" x14ac:dyDescent="0.25">
      <c r="A3565">
        <v>1044</v>
      </c>
      <c r="B3565" s="3" t="s">
        <v>1045</v>
      </c>
      <c r="C3565" s="3" t="s">
        <v>5154</v>
      </c>
      <c r="D3565" s="6">
        <v>7000</v>
      </c>
      <c r="E3565" s="6">
        <v>6</v>
      </c>
      <c r="F3565" t="s">
        <v>8220</v>
      </c>
      <c r="G3565" t="s">
        <v>8224</v>
      </c>
      <c r="H3565" t="s">
        <v>8246</v>
      </c>
      <c r="I3565">
        <v>1425587220</v>
      </c>
      <c r="J3565">
        <v>1420668801</v>
      </c>
      <c r="K3565" t="b">
        <v>0</v>
      </c>
      <c r="L3565">
        <v>2</v>
      </c>
      <c r="M3565" t="b">
        <v>0</v>
      </c>
      <c r="N3565" t="s">
        <v>8281</v>
      </c>
      <c r="O3565" s="9">
        <f>+E3565/D3565*100</f>
        <v>8.5714285714285715E-2</v>
      </c>
      <c r="P3565" s="11">
        <f>AVERAGE(E3565/L3565)</f>
        <v>3</v>
      </c>
      <c r="Q3565" t="str">
        <f>LEFT(N3565,SEARCH("/",N3565,1)-1)</f>
        <v>journalism</v>
      </c>
      <c r="R3565" t="str">
        <f>RIGHT(N3565,LEN(N3565)-SEARCH("/",N3565,1))</f>
        <v>audio</v>
      </c>
      <c r="S3565" s="14">
        <f>INT((((J3565/60)/60)/24)+DATE(1970,1,1))</f>
        <v>42011</v>
      </c>
      <c r="T3565" s="14">
        <f>INT((((I3565/60)/60)/24)+DATE(1970,1,1))</f>
        <v>42068</v>
      </c>
    </row>
    <row r="3566" spans="1:20" ht="45" x14ac:dyDescent="0.25">
      <c r="A3566">
        <v>1541</v>
      </c>
      <c r="B3566" s="3" t="s">
        <v>1542</v>
      </c>
      <c r="C3566" s="3" t="s">
        <v>5651</v>
      </c>
      <c r="D3566" s="6">
        <v>18000</v>
      </c>
      <c r="E3566" s="6">
        <v>6</v>
      </c>
      <c r="F3566" t="s">
        <v>8221</v>
      </c>
      <c r="G3566" t="s">
        <v>8224</v>
      </c>
      <c r="H3566" t="s">
        <v>8246</v>
      </c>
      <c r="I3566">
        <v>1420045538</v>
      </c>
      <c r="J3566">
        <v>1417453538</v>
      </c>
      <c r="K3566" t="b">
        <v>0</v>
      </c>
      <c r="L3566">
        <v>2</v>
      </c>
      <c r="M3566" t="b">
        <v>0</v>
      </c>
      <c r="N3566" t="s">
        <v>8289</v>
      </c>
      <c r="O3566" s="9">
        <f>+E3566/D3566*100</f>
        <v>3.3333333333333333E-2</v>
      </c>
      <c r="P3566" s="11">
        <f>AVERAGE(E3566/L3566)</f>
        <v>3</v>
      </c>
      <c r="Q3566" t="str">
        <f>LEFT(N3566,SEARCH("/",N3566,1)-1)</f>
        <v>photography</v>
      </c>
      <c r="R3566" t="str">
        <f>RIGHT(N3566,LEN(N3566)-SEARCH("/",N3566,1))</f>
        <v>nature</v>
      </c>
      <c r="S3566" s="14">
        <f>INT((((J3566/60)/60)/24)+DATE(1970,1,1))</f>
        <v>41974</v>
      </c>
      <c r="T3566" s="14">
        <f>INT((((I3566/60)/60)/24)+DATE(1970,1,1))</f>
        <v>42004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t="s">
        <v>8221</v>
      </c>
      <c r="G3567" t="s">
        <v>8227</v>
      </c>
      <c r="H3567" t="s">
        <v>8249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8287</v>
      </c>
      <c r="O3567" s="9">
        <f>+E3567/D3567*100</f>
        <v>0.2</v>
      </c>
      <c r="P3567" s="11">
        <f>AVERAGE(E3567/L3567)</f>
        <v>6</v>
      </c>
      <c r="Q3567" t="str">
        <f>LEFT(N3567,SEARCH("/",N3567,1)-1)</f>
        <v>publishing</v>
      </c>
      <c r="R3567" t="str">
        <f>RIGHT(N3567,LEN(N3567)-SEARCH("/",N3567,1))</f>
        <v>translations</v>
      </c>
      <c r="S3567" s="14">
        <f>INT((((J3567/60)/60)/24)+DATE(1970,1,1))</f>
        <v>42395</v>
      </c>
      <c r="T3567" s="14">
        <f>INT((((I3567/60)/60)/24)+DATE(1970,1,1))</f>
        <v>42425</v>
      </c>
    </row>
    <row r="3568" spans="1:20" ht="45" x14ac:dyDescent="0.25">
      <c r="A3568">
        <v>596</v>
      </c>
      <c r="B3568" s="3" t="s">
        <v>597</v>
      </c>
      <c r="C3568" s="3" t="s">
        <v>4706</v>
      </c>
      <c r="D3568" s="6">
        <v>20000</v>
      </c>
      <c r="E3568" s="6">
        <v>6</v>
      </c>
      <c r="F3568" t="s">
        <v>8221</v>
      </c>
      <c r="G3568" t="s">
        <v>8224</v>
      </c>
      <c r="H3568" t="s">
        <v>8246</v>
      </c>
      <c r="I3568">
        <v>1478122292</v>
      </c>
      <c r="J3568">
        <v>1475530292</v>
      </c>
      <c r="K3568" t="b">
        <v>0</v>
      </c>
      <c r="L3568">
        <v>2</v>
      </c>
      <c r="M3568" t="b">
        <v>0</v>
      </c>
      <c r="N3568" t="s">
        <v>8272</v>
      </c>
      <c r="O3568" s="9">
        <f>+E3568/D3568*100</f>
        <v>0.03</v>
      </c>
      <c r="P3568" s="11">
        <f>AVERAGE(E3568/L3568)</f>
        <v>3</v>
      </c>
      <c r="Q3568" t="str">
        <f>LEFT(N3568,SEARCH("/",N3568,1)-1)</f>
        <v>technology</v>
      </c>
      <c r="R3568" t="str">
        <f>RIGHT(N3568,LEN(N3568)-SEARCH("/",N3568,1))</f>
        <v>web</v>
      </c>
      <c r="S3568" s="14">
        <f>INT((((J3568/60)/60)/24)+DATE(1970,1,1))</f>
        <v>42646</v>
      </c>
      <c r="T3568" s="14">
        <f>INT((((I3568/60)/60)/24)+DATE(1970,1,1))</f>
        <v>42676</v>
      </c>
    </row>
    <row r="3569" spans="1:20" ht="60" x14ac:dyDescent="0.25">
      <c r="A3569">
        <v>544</v>
      </c>
      <c r="B3569" s="3" t="s">
        <v>545</v>
      </c>
      <c r="C3569" s="3" t="s">
        <v>4654</v>
      </c>
      <c r="D3569" s="6">
        <v>500</v>
      </c>
      <c r="E3569" s="6">
        <v>6</v>
      </c>
      <c r="F3569" t="s">
        <v>8221</v>
      </c>
      <c r="G3569" t="s">
        <v>8224</v>
      </c>
      <c r="H3569" t="s">
        <v>8246</v>
      </c>
      <c r="I3569">
        <v>1467647160</v>
      </c>
      <c r="J3569">
        <v>1465055160</v>
      </c>
      <c r="K3569" t="b">
        <v>0</v>
      </c>
      <c r="L3569">
        <v>2</v>
      </c>
      <c r="M3569" t="b">
        <v>0</v>
      </c>
      <c r="N3569" t="s">
        <v>8272</v>
      </c>
      <c r="O3569" s="9">
        <f>+E3569/D3569*100</f>
        <v>1.2</v>
      </c>
      <c r="P3569" s="11">
        <f>AVERAGE(E3569/L3569)</f>
        <v>3</v>
      </c>
      <c r="Q3569" t="str">
        <f>LEFT(N3569,SEARCH("/",N3569,1)-1)</f>
        <v>technology</v>
      </c>
      <c r="R3569" t="str">
        <f>RIGHT(N3569,LEN(N3569)-SEARCH("/",N3569,1))</f>
        <v>web</v>
      </c>
      <c r="S3569" s="14">
        <f>INT((((J3569/60)/60)/24)+DATE(1970,1,1))</f>
        <v>42525</v>
      </c>
      <c r="T3569" s="14">
        <f>INT((((I3569/60)/60)/24)+DATE(1970,1,1))</f>
        <v>42555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t="s">
        <v>8221</v>
      </c>
      <c r="G3570" t="s">
        <v>8224</v>
      </c>
      <c r="H3570" t="s">
        <v>8246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8271</v>
      </c>
      <c r="O3570" s="9">
        <f>+E3570/D3570*100</f>
        <v>0.8</v>
      </c>
      <c r="P3570" s="11">
        <f>AVERAGE(E3570/L3570)</f>
        <v>3</v>
      </c>
      <c r="Q3570" t="str">
        <f>LEFT(N3570,SEARCH("/",N3570,1)-1)</f>
        <v>theater</v>
      </c>
      <c r="R3570" t="str">
        <f>RIGHT(N3570,LEN(N3570)-SEARCH("/",N3570,1))</f>
        <v>plays</v>
      </c>
      <c r="S3570" s="14">
        <f>INT((((J3570/60)/60)/24)+DATE(1970,1,1))</f>
        <v>41982</v>
      </c>
      <c r="T3570" s="14">
        <f>INT((((I3570/60)/60)/24)+DATE(1970,1,1))</f>
        <v>42042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8221</v>
      </c>
      <c r="G3571" t="s">
        <v>8224</v>
      </c>
      <c r="H3571" t="s">
        <v>8246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8268</v>
      </c>
      <c r="O3571" s="9">
        <f>+E3571/D3571*100</f>
        <v>0.01</v>
      </c>
      <c r="P3571" s="11">
        <f>AVERAGE(E3571/L3571)</f>
        <v>5</v>
      </c>
      <c r="Q3571" t="str">
        <f>LEFT(N3571,SEARCH("/",N3571,1)-1)</f>
        <v>film &amp; video</v>
      </c>
      <c r="R3571" t="str">
        <f>RIGHT(N3571,LEN(N3571)-SEARCH("/",N3571,1))</f>
        <v>drama</v>
      </c>
      <c r="S3571" s="14">
        <f>INT((((J3571/60)/60)/24)+DATE(1970,1,1))</f>
        <v>41792</v>
      </c>
      <c r="T3571" s="14">
        <f>INT((((I3571/60)/60)/24)+DATE(1970,1,1))</f>
        <v>41822</v>
      </c>
    </row>
    <row r="3572" spans="1:20" ht="60" x14ac:dyDescent="0.25">
      <c r="A3572">
        <v>447</v>
      </c>
      <c r="B3572" s="3" t="s">
        <v>448</v>
      </c>
      <c r="C3572" s="3" t="s">
        <v>4557</v>
      </c>
      <c r="D3572" s="6">
        <v>30000</v>
      </c>
      <c r="E3572" s="6">
        <v>5</v>
      </c>
      <c r="F3572" t="s">
        <v>8221</v>
      </c>
      <c r="G3572" t="s">
        <v>8225</v>
      </c>
      <c r="H3572" t="s">
        <v>8247</v>
      </c>
      <c r="I3572">
        <v>1364041163</v>
      </c>
      <c r="J3572">
        <v>1361884763</v>
      </c>
      <c r="K3572" t="b">
        <v>0</v>
      </c>
      <c r="L3572">
        <v>1</v>
      </c>
      <c r="M3572" t="b">
        <v>0</v>
      </c>
      <c r="N3572" t="s">
        <v>8270</v>
      </c>
      <c r="O3572" s="9">
        <f>+E3572/D3572*100</f>
        <v>1.6666666666666666E-2</v>
      </c>
      <c r="P3572" s="11">
        <f>AVERAGE(E3572/L3572)</f>
        <v>5</v>
      </c>
      <c r="Q3572" t="str">
        <f>LEFT(N3572,SEARCH("/",N3572,1)-1)</f>
        <v>film &amp; video</v>
      </c>
      <c r="R3572" t="str">
        <f>RIGHT(N3572,LEN(N3572)-SEARCH("/",N3572,1))</f>
        <v>animation</v>
      </c>
      <c r="S3572" s="14">
        <f>INT((((J3572/60)/60)/24)+DATE(1970,1,1))</f>
        <v>41331</v>
      </c>
      <c r="T3572" s="14">
        <f>INT((((I3572/60)/60)/24)+DATE(1970,1,1))</f>
        <v>41356</v>
      </c>
    </row>
    <row r="3573" spans="1:20" ht="45" x14ac:dyDescent="0.25">
      <c r="A3573">
        <v>440</v>
      </c>
      <c r="B3573" s="3" t="s">
        <v>441</v>
      </c>
      <c r="C3573" s="3" t="s">
        <v>4550</v>
      </c>
      <c r="D3573" s="6">
        <v>5000</v>
      </c>
      <c r="E3573" s="6">
        <v>5</v>
      </c>
      <c r="F3573" t="s">
        <v>8221</v>
      </c>
      <c r="G3573" t="s">
        <v>8224</v>
      </c>
      <c r="H3573" t="s">
        <v>8246</v>
      </c>
      <c r="I3573">
        <v>1458859153</v>
      </c>
      <c r="J3573">
        <v>1456270753</v>
      </c>
      <c r="K3573" t="b">
        <v>0</v>
      </c>
      <c r="L3573">
        <v>1</v>
      </c>
      <c r="M3573" t="b">
        <v>0</v>
      </c>
      <c r="N3573" t="s">
        <v>8270</v>
      </c>
      <c r="O3573" s="9">
        <f>+E3573/D3573*100</f>
        <v>0.1</v>
      </c>
      <c r="P3573" s="11">
        <f>AVERAGE(E3573/L3573)</f>
        <v>5</v>
      </c>
      <c r="Q3573" t="str">
        <f>LEFT(N3573,SEARCH("/",N3573,1)-1)</f>
        <v>film &amp; video</v>
      </c>
      <c r="R3573" t="str">
        <f>RIGHT(N3573,LEN(N3573)-SEARCH("/",N3573,1))</f>
        <v>animation</v>
      </c>
      <c r="S3573" s="14">
        <f>INT((((J3573/60)/60)/24)+DATE(1970,1,1))</f>
        <v>42423</v>
      </c>
      <c r="T3573" s="14">
        <f>INT((((I3573/60)/60)/24)+DATE(1970,1,1))</f>
        <v>42453</v>
      </c>
    </row>
    <row r="3574" spans="1:20" ht="60" x14ac:dyDescent="0.25">
      <c r="A3574">
        <v>1178</v>
      </c>
      <c r="B3574" s="3" t="s">
        <v>1179</v>
      </c>
      <c r="C3574" s="3" t="s">
        <v>5288</v>
      </c>
      <c r="D3574" s="6">
        <v>75000</v>
      </c>
      <c r="E3574" s="6">
        <v>5</v>
      </c>
      <c r="F3574" t="s">
        <v>8221</v>
      </c>
      <c r="G3574" t="s">
        <v>8224</v>
      </c>
      <c r="H3574" t="s">
        <v>8246</v>
      </c>
      <c r="I3574">
        <v>1408225452</v>
      </c>
      <c r="J3574">
        <v>1405633452</v>
      </c>
      <c r="K3574" t="b">
        <v>0</v>
      </c>
      <c r="L3574">
        <v>1</v>
      </c>
      <c r="M3574" t="b">
        <v>0</v>
      </c>
      <c r="N3574" t="s">
        <v>8284</v>
      </c>
      <c r="O3574" s="9">
        <f>+E3574/D3574*100</f>
        <v>6.6666666666666671E-3</v>
      </c>
      <c r="P3574" s="11">
        <f>AVERAGE(E3574/L3574)</f>
        <v>5</v>
      </c>
      <c r="Q3574" t="str">
        <f>LEFT(N3574,SEARCH("/",N3574,1)-1)</f>
        <v>food</v>
      </c>
      <c r="R3574" t="str">
        <f>RIGHT(N3574,LEN(N3574)-SEARCH("/",N3574,1))</f>
        <v>food trucks</v>
      </c>
      <c r="S3574" s="14">
        <f>INT((((J3574/60)/60)/24)+DATE(1970,1,1))</f>
        <v>41837</v>
      </c>
      <c r="T3574" s="14">
        <f>INT((((I3574/60)/60)/24)+DATE(1970,1,1))</f>
        <v>41867</v>
      </c>
    </row>
    <row r="3575" spans="1:20" ht="60" x14ac:dyDescent="0.25">
      <c r="A3575">
        <v>2589</v>
      </c>
      <c r="B3575" s="3" t="s">
        <v>2589</v>
      </c>
      <c r="C3575" s="3" t="s">
        <v>6699</v>
      </c>
      <c r="D3575" s="6">
        <v>50000</v>
      </c>
      <c r="E3575" s="6">
        <v>5</v>
      </c>
      <c r="F3575" t="s">
        <v>8221</v>
      </c>
      <c r="G3575" t="s">
        <v>8232</v>
      </c>
      <c r="H3575" t="s">
        <v>8253</v>
      </c>
      <c r="I3575">
        <v>1458733927</v>
      </c>
      <c r="J3575">
        <v>1456145527</v>
      </c>
      <c r="K3575" t="b">
        <v>0</v>
      </c>
      <c r="L3575">
        <v>1</v>
      </c>
      <c r="M3575" t="b">
        <v>0</v>
      </c>
      <c r="N3575" t="s">
        <v>8284</v>
      </c>
      <c r="O3575" s="9">
        <f>+E3575/D3575*100</f>
        <v>0.01</v>
      </c>
      <c r="P3575" s="11">
        <f>AVERAGE(E3575/L3575)</f>
        <v>5</v>
      </c>
      <c r="Q3575" t="str">
        <f>LEFT(N3575,SEARCH("/",N3575,1)-1)</f>
        <v>food</v>
      </c>
      <c r="R3575" t="str">
        <f>RIGHT(N3575,LEN(N3575)-SEARCH("/",N3575,1))</f>
        <v>food trucks</v>
      </c>
      <c r="S3575" s="14">
        <f>INT((((J3575/60)/60)/24)+DATE(1970,1,1))</f>
        <v>42422</v>
      </c>
      <c r="T3575" s="14">
        <f>INT((((I3575/60)/60)/24)+DATE(1970,1,1))</f>
        <v>42452</v>
      </c>
    </row>
    <row r="3576" spans="1:20" x14ac:dyDescent="0.25">
      <c r="A3576">
        <v>2418</v>
      </c>
      <c r="B3576" s="3" t="s">
        <v>2419</v>
      </c>
      <c r="C3576" s="3" t="s">
        <v>6528</v>
      </c>
      <c r="D3576" s="6">
        <v>25000</v>
      </c>
      <c r="E3576" s="6">
        <v>5</v>
      </c>
      <c r="F3576" t="s">
        <v>8221</v>
      </c>
      <c r="G3576" t="s">
        <v>8224</v>
      </c>
      <c r="H3576" t="s">
        <v>8246</v>
      </c>
      <c r="I3576">
        <v>1427225644</v>
      </c>
      <c r="J3576">
        <v>1422045244</v>
      </c>
      <c r="K3576" t="b">
        <v>0</v>
      </c>
      <c r="L3576">
        <v>5</v>
      </c>
      <c r="M3576" t="b">
        <v>0</v>
      </c>
      <c r="N3576" t="s">
        <v>8284</v>
      </c>
      <c r="O3576" s="9">
        <f>+E3576/D3576*100</f>
        <v>0.02</v>
      </c>
      <c r="P3576" s="11">
        <f>AVERAGE(E3576/L3576)</f>
        <v>1</v>
      </c>
      <c r="Q3576" t="str">
        <f>LEFT(N3576,SEARCH("/",N3576,1)-1)</f>
        <v>food</v>
      </c>
      <c r="R3576" t="str">
        <f>RIGHT(N3576,LEN(N3576)-SEARCH("/",N3576,1))</f>
        <v>food trucks</v>
      </c>
      <c r="S3576" s="14">
        <f>INT((((J3576/60)/60)/24)+DATE(1970,1,1))</f>
        <v>42027</v>
      </c>
      <c r="T3576" s="14">
        <f>INT((((I3576/60)/60)/24)+DATE(1970,1,1))</f>
        <v>42087</v>
      </c>
    </row>
    <row r="3577" spans="1:20" ht="60" x14ac:dyDescent="0.25">
      <c r="A3577">
        <v>2416</v>
      </c>
      <c r="B3577" s="3" t="s">
        <v>2417</v>
      </c>
      <c r="C3577" s="3" t="s">
        <v>6526</v>
      </c>
      <c r="D3577" s="6">
        <v>20000</v>
      </c>
      <c r="E3577" s="6">
        <v>5</v>
      </c>
      <c r="F3577" t="s">
        <v>8221</v>
      </c>
      <c r="G3577" t="s">
        <v>8224</v>
      </c>
      <c r="H3577" t="s">
        <v>8246</v>
      </c>
      <c r="I3577">
        <v>1426345200</v>
      </c>
      <c r="J3577">
        <v>1421343743</v>
      </c>
      <c r="K3577" t="b">
        <v>0</v>
      </c>
      <c r="L3577">
        <v>1</v>
      </c>
      <c r="M3577" t="b">
        <v>0</v>
      </c>
      <c r="N3577" t="s">
        <v>8284</v>
      </c>
      <c r="O3577" s="9">
        <f>+E3577/D3577*100</f>
        <v>2.5000000000000001E-2</v>
      </c>
      <c r="P3577" s="11">
        <f>AVERAGE(E3577/L3577)</f>
        <v>5</v>
      </c>
      <c r="Q3577" t="str">
        <f>LEFT(N3577,SEARCH("/",N3577,1)-1)</f>
        <v>food</v>
      </c>
      <c r="R3577" t="str">
        <f>RIGHT(N3577,LEN(N3577)-SEARCH("/",N3577,1))</f>
        <v>food trucks</v>
      </c>
      <c r="S3577" s="14">
        <f>INT((((J3577/60)/60)/24)+DATE(1970,1,1))</f>
        <v>42019</v>
      </c>
      <c r="T3577" s="14">
        <f>INT((((I3577/60)/60)/24)+DATE(1970,1,1))</f>
        <v>42077</v>
      </c>
    </row>
    <row r="3578" spans="1:20" ht="30" x14ac:dyDescent="0.25">
      <c r="A3578">
        <v>2586</v>
      </c>
      <c r="B3578" s="3" t="s">
        <v>2586</v>
      </c>
      <c r="C3578" s="3" t="s">
        <v>6696</v>
      </c>
      <c r="D3578" s="6">
        <v>3000</v>
      </c>
      <c r="E3578" s="6">
        <v>5</v>
      </c>
      <c r="F3578" t="s">
        <v>8221</v>
      </c>
      <c r="G3578" t="s">
        <v>8225</v>
      </c>
      <c r="H3578" t="s">
        <v>8247</v>
      </c>
      <c r="I3578">
        <v>1451030136</v>
      </c>
      <c r="J3578">
        <v>1448438136</v>
      </c>
      <c r="K3578" t="b">
        <v>0</v>
      </c>
      <c r="L3578">
        <v>1</v>
      </c>
      <c r="M3578" t="b">
        <v>0</v>
      </c>
      <c r="N3578" t="s">
        <v>8284</v>
      </c>
      <c r="O3578" s="9">
        <f>+E3578/D3578*100</f>
        <v>0.16666666666666669</v>
      </c>
      <c r="P3578" s="11">
        <f>AVERAGE(E3578/L3578)</f>
        <v>5</v>
      </c>
      <c r="Q3578" t="str">
        <f>LEFT(N3578,SEARCH("/",N3578,1)-1)</f>
        <v>food</v>
      </c>
      <c r="R3578" t="str">
        <f>RIGHT(N3578,LEN(N3578)-SEARCH("/",N3578,1))</f>
        <v>food trucks</v>
      </c>
      <c r="S3578" s="14">
        <f>INT((((J3578/60)/60)/24)+DATE(1970,1,1))</f>
        <v>42333</v>
      </c>
      <c r="T3578" s="14">
        <f>INT((((I3578/60)/60)/24)+DATE(1970,1,1))</f>
        <v>42363</v>
      </c>
    </row>
    <row r="3579" spans="1:20" ht="45" x14ac:dyDescent="0.25">
      <c r="A3579">
        <v>2583</v>
      </c>
      <c r="B3579" s="3" t="s">
        <v>2583</v>
      </c>
      <c r="C3579" s="3" t="s">
        <v>6693</v>
      </c>
      <c r="D3579" s="6">
        <v>1000</v>
      </c>
      <c r="E3579" s="6">
        <v>5</v>
      </c>
      <c r="F3579" t="s">
        <v>8221</v>
      </c>
      <c r="G3579" t="s">
        <v>8224</v>
      </c>
      <c r="H3579" t="s">
        <v>8246</v>
      </c>
      <c r="I3579">
        <v>1426526880</v>
      </c>
      <c r="J3579">
        <v>1421346480</v>
      </c>
      <c r="K3579" t="b">
        <v>0</v>
      </c>
      <c r="L3579">
        <v>5</v>
      </c>
      <c r="M3579" t="b">
        <v>0</v>
      </c>
      <c r="N3579" t="s">
        <v>8284</v>
      </c>
      <c r="O3579" s="9">
        <f>+E3579/D3579*100</f>
        <v>0.5</v>
      </c>
      <c r="P3579" s="11">
        <f>AVERAGE(E3579/L3579)</f>
        <v>1</v>
      </c>
      <c r="Q3579" t="str">
        <f>LEFT(N3579,SEARCH("/",N3579,1)-1)</f>
        <v>food</v>
      </c>
      <c r="R3579" t="str">
        <f>RIGHT(N3579,LEN(N3579)-SEARCH("/",N3579,1))</f>
        <v>food trucks</v>
      </c>
      <c r="S3579" s="14">
        <f>INT((((J3579/60)/60)/24)+DATE(1970,1,1))</f>
        <v>42019</v>
      </c>
      <c r="T3579" s="14">
        <f>INT((((I3579/60)/60)/24)+DATE(1970,1,1))</f>
        <v>42079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 s="6">
        <v>12999</v>
      </c>
      <c r="E3580" s="6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9">
        <f>+E3580/D3580*100</f>
        <v>3.8464497269020695E-2</v>
      </c>
      <c r="P3580" s="11">
        <f>AVERAGE(E3580/L3580)</f>
        <v>5</v>
      </c>
      <c r="Q3580" t="str">
        <f>LEFT(N3580,SEARCH("/",N3580,1)-1)</f>
        <v>games</v>
      </c>
      <c r="R3580" t="str">
        <f>RIGHT(N3580,LEN(N3580)-SEARCH("/",N3580,1))</f>
        <v>video games</v>
      </c>
      <c r="S3580" s="14">
        <f>INT((((J3580/60)/60)/24)+DATE(1970,1,1))</f>
        <v>42123</v>
      </c>
      <c r="T3580" s="14">
        <f>INT((((I3580/60)/60)/24)+DATE(1970,1,1))</f>
        <v>42153</v>
      </c>
    </row>
    <row r="3581" spans="1:20" ht="60" x14ac:dyDescent="0.25">
      <c r="A3581">
        <v>1139</v>
      </c>
      <c r="B3581" s="3" t="s">
        <v>1140</v>
      </c>
      <c r="C3581" s="3" t="s">
        <v>5249</v>
      </c>
      <c r="D3581" s="6">
        <v>8000</v>
      </c>
      <c r="E3581" s="6">
        <v>5</v>
      </c>
      <c r="F3581" t="s">
        <v>8221</v>
      </c>
      <c r="G3581" t="s">
        <v>8224</v>
      </c>
      <c r="H3581" t="s">
        <v>8246</v>
      </c>
      <c r="I3581">
        <v>1420100426</v>
      </c>
      <c r="J3581">
        <v>1417508426</v>
      </c>
      <c r="K3581" t="b">
        <v>0</v>
      </c>
      <c r="L3581">
        <v>1</v>
      </c>
      <c r="M3581" t="b">
        <v>0</v>
      </c>
      <c r="N3581" t="s">
        <v>8283</v>
      </c>
      <c r="O3581" s="9">
        <f>+E3581/D3581*100</f>
        <v>6.25E-2</v>
      </c>
      <c r="P3581" s="11">
        <f>AVERAGE(E3581/L3581)</f>
        <v>5</v>
      </c>
      <c r="Q3581" t="str">
        <f>LEFT(N3581,SEARCH("/",N3581,1)-1)</f>
        <v>games</v>
      </c>
      <c r="R3581" t="str">
        <f>RIGHT(N3581,LEN(N3581)-SEARCH("/",N3581,1))</f>
        <v>mobile games</v>
      </c>
      <c r="S3581" s="14">
        <f>INT((((J3581/60)/60)/24)+DATE(1970,1,1))</f>
        <v>41975</v>
      </c>
      <c r="T3581" s="14">
        <f>INT((((I3581/60)/60)/24)+DATE(1970,1,1))</f>
        <v>42005</v>
      </c>
    </row>
    <row r="3582" spans="1:20" ht="60" x14ac:dyDescent="0.25">
      <c r="A3582">
        <v>1119</v>
      </c>
      <c r="B3582" s="3" t="s">
        <v>1120</v>
      </c>
      <c r="C3582" s="3" t="s">
        <v>5229</v>
      </c>
      <c r="D3582" s="6">
        <v>2100</v>
      </c>
      <c r="E3582" s="6">
        <v>5</v>
      </c>
      <c r="F3582" t="s">
        <v>8221</v>
      </c>
      <c r="G3582" t="s">
        <v>8224</v>
      </c>
      <c r="H3582" t="s">
        <v>8246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8282</v>
      </c>
      <c r="O3582" s="9">
        <f>+E3582/D3582*100</f>
        <v>0.23809523809523811</v>
      </c>
      <c r="P3582" s="11">
        <f>AVERAGE(E3582/L3582)</f>
        <v>5</v>
      </c>
      <c r="Q3582" t="str">
        <f>LEFT(N3582,SEARCH("/",N3582,1)-1)</f>
        <v>games</v>
      </c>
      <c r="R3582" t="str">
        <f>RIGHT(N3582,LEN(N3582)-SEARCH("/",N3582,1))</f>
        <v>video games</v>
      </c>
      <c r="S3582" s="14">
        <f>INT((((J3582/60)/60)/24)+DATE(1970,1,1))</f>
        <v>41722</v>
      </c>
      <c r="T3582" s="14">
        <f>INT((((I3582/60)/60)/24)+DATE(1970,1,1))</f>
        <v>41735</v>
      </c>
    </row>
    <row r="3583" spans="1:20" ht="60" x14ac:dyDescent="0.25">
      <c r="A3583">
        <v>1113</v>
      </c>
      <c r="B3583" s="3" t="s">
        <v>1114</v>
      </c>
      <c r="C3583" s="3" t="s">
        <v>5223</v>
      </c>
      <c r="D3583" s="6">
        <v>1000</v>
      </c>
      <c r="E3583" s="6">
        <v>5</v>
      </c>
      <c r="F3583" t="s">
        <v>8221</v>
      </c>
      <c r="G3583" t="s">
        <v>8225</v>
      </c>
      <c r="H3583" t="s">
        <v>8247</v>
      </c>
      <c r="I3583">
        <v>1408058820</v>
      </c>
      <c r="J3583">
        <v>1405466820</v>
      </c>
      <c r="K3583" t="b">
        <v>0</v>
      </c>
      <c r="L3583">
        <v>1</v>
      </c>
      <c r="M3583" t="b">
        <v>0</v>
      </c>
      <c r="N3583" t="s">
        <v>8282</v>
      </c>
      <c r="O3583" s="9">
        <f>+E3583/D3583*100</f>
        <v>0.5</v>
      </c>
      <c r="P3583" s="11">
        <f>AVERAGE(E3583/L3583)</f>
        <v>5</v>
      </c>
      <c r="Q3583" t="str">
        <f>LEFT(N3583,SEARCH("/",N3583,1)-1)</f>
        <v>games</v>
      </c>
      <c r="R3583" t="str">
        <f>RIGHT(N3583,LEN(N3583)-SEARCH("/",N3583,1))</f>
        <v>video games</v>
      </c>
      <c r="S3583" s="14">
        <f>INT((((J3583/60)/60)/24)+DATE(1970,1,1))</f>
        <v>41835</v>
      </c>
      <c r="T3583" s="14">
        <f>INT((((I3583/60)/60)/24)+DATE(1970,1,1))</f>
        <v>41865</v>
      </c>
    </row>
    <row r="3584" spans="1:20" ht="60" x14ac:dyDescent="0.25">
      <c r="A3584">
        <v>1694</v>
      </c>
      <c r="B3584" s="3" t="s">
        <v>1695</v>
      </c>
      <c r="C3584" s="3" t="s">
        <v>5804</v>
      </c>
      <c r="D3584" s="6">
        <v>10000</v>
      </c>
      <c r="E3584" s="6">
        <v>5</v>
      </c>
      <c r="F3584" t="s">
        <v>8222</v>
      </c>
      <c r="G3584" t="s">
        <v>8224</v>
      </c>
      <c r="H3584" t="s">
        <v>8246</v>
      </c>
      <c r="I3584">
        <v>1490589360</v>
      </c>
      <c r="J3584">
        <v>1488038674</v>
      </c>
      <c r="K3584" t="b">
        <v>0</v>
      </c>
      <c r="L3584">
        <v>1</v>
      </c>
      <c r="M3584" t="b">
        <v>0</v>
      </c>
      <c r="N3584" t="s">
        <v>8293</v>
      </c>
      <c r="O3584" s="9">
        <f>+E3584/D3584*100</f>
        <v>0.05</v>
      </c>
      <c r="P3584" s="11">
        <f>AVERAGE(E3584/L3584)</f>
        <v>5</v>
      </c>
      <c r="Q3584" t="str">
        <f>LEFT(N3584,SEARCH("/",N3584,1)-1)</f>
        <v>music</v>
      </c>
      <c r="R3584" t="str">
        <f>RIGHT(N3584,LEN(N3584)-SEARCH("/",N3584,1))</f>
        <v>faith</v>
      </c>
      <c r="S3584" s="14">
        <f>INT((((J3584/60)/60)/24)+DATE(1970,1,1))</f>
        <v>42791</v>
      </c>
      <c r="T3584" s="14">
        <f>INT((((I3584/60)/60)/24)+DATE(1970,1,1))</f>
        <v>42821</v>
      </c>
    </row>
    <row r="3585" spans="1:20" ht="60" x14ac:dyDescent="0.25">
      <c r="A3585">
        <v>1242</v>
      </c>
      <c r="B3585" s="3" t="s">
        <v>1243</v>
      </c>
      <c r="C3585" s="3" t="s">
        <v>5352</v>
      </c>
      <c r="D3585" s="6">
        <v>911</v>
      </c>
      <c r="E3585" s="6">
        <v>5</v>
      </c>
      <c r="F3585" t="s">
        <v>8220</v>
      </c>
      <c r="G3585" t="s">
        <v>8224</v>
      </c>
      <c r="H3585" t="s">
        <v>8246</v>
      </c>
      <c r="I3585">
        <v>1315747080</v>
      </c>
      <c r="J3585">
        <v>1314417502</v>
      </c>
      <c r="K3585" t="b">
        <v>0</v>
      </c>
      <c r="L3585">
        <v>1</v>
      </c>
      <c r="M3585" t="b">
        <v>0</v>
      </c>
      <c r="N3585" t="s">
        <v>8286</v>
      </c>
      <c r="O3585" s="9">
        <f>+E3585/D3585*100</f>
        <v>0.54884742041712409</v>
      </c>
      <c r="P3585" s="11">
        <f>AVERAGE(E3585/L3585)</f>
        <v>5</v>
      </c>
      <c r="Q3585" t="str">
        <f>LEFT(N3585,SEARCH("/",N3585,1)-1)</f>
        <v>music</v>
      </c>
      <c r="R3585" t="str">
        <f>RIGHT(N3585,LEN(N3585)-SEARCH("/",N3585,1))</f>
        <v>world music</v>
      </c>
      <c r="S3585" s="14">
        <f>INT((((J3585/60)/60)/24)+DATE(1970,1,1))</f>
        <v>40782</v>
      </c>
      <c r="T3585" s="14">
        <f>INT((((I3585/60)/60)/24)+DATE(1970,1,1))</f>
        <v>40797</v>
      </c>
    </row>
    <row r="3586" spans="1:20" ht="60" x14ac:dyDescent="0.25">
      <c r="A3586">
        <v>1581</v>
      </c>
      <c r="B3586" s="3" t="s">
        <v>1582</v>
      </c>
      <c r="C3586" s="3" t="s">
        <v>5691</v>
      </c>
      <c r="D3586" s="6">
        <v>1000</v>
      </c>
      <c r="E3586" s="6">
        <v>5</v>
      </c>
      <c r="F3586" t="s">
        <v>8221</v>
      </c>
      <c r="G3586" t="s">
        <v>8225</v>
      </c>
      <c r="H3586" t="s">
        <v>8247</v>
      </c>
      <c r="I3586">
        <v>1450521990</v>
      </c>
      <c r="J3586">
        <v>1447757190</v>
      </c>
      <c r="K3586" t="b">
        <v>0</v>
      </c>
      <c r="L3586">
        <v>1</v>
      </c>
      <c r="M3586" t="b">
        <v>0</v>
      </c>
      <c r="N3586" t="s">
        <v>8291</v>
      </c>
      <c r="O3586" s="9">
        <f>+E3586/D3586*100</f>
        <v>0.5</v>
      </c>
      <c r="P3586" s="11">
        <f>AVERAGE(E3586/L3586)</f>
        <v>5</v>
      </c>
      <c r="Q3586" t="str">
        <f>LEFT(N3586,SEARCH("/",N3586,1)-1)</f>
        <v>photography</v>
      </c>
      <c r="R3586" t="str">
        <f>RIGHT(N3586,LEN(N3586)-SEARCH("/",N3586,1))</f>
        <v>places</v>
      </c>
      <c r="S3586" s="14">
        <f>INT((((J3586/60)/60)/24)+DATE(1970,1,1))</f>
        <v>42325</v>
      </c>
      <c r="T3586" s="14">
        <f>INT((((I3586/60)/60)/24)+DATE(1970,1,1))</f>
        <v>42357</v>
      </c>
    </row>
    <row r="3587" spans="1:20" ht="45" x14ac:dyDescent="0.25">
      <c r="A3587">
        <v>1482</v>
      </c>
      <c r="B3587" s="3" t="s">
        <v>1483</v>
      </c>
      <c r="C3587" s="3" t="s">
        <v>5592</v>
      </c>
      <c r="D3587" s="6">
        <v>5000</v>
      </c>
      <c r="E3587" s="6">
        <v>5</v>
      </c>
      <c r="F3587" t="s">
        <v>8221</v>
      </c>
      <c r="G3587" t="s">
        <v>8224</v>
      </c>
      <c r="H3587" t="s">
        <v>8246</v>
      </c>
      <c r="I3587">
        <v>1347004260</v>
      </c>
      <c r="J3587">
        <v>1345062936</v>
      </c>
      <c r="K3587" t="b">
        <v>0</v>
      </c>
      <c r="L3587">
        <v>1</v>
      </c>
      <c r="M3587" t="b">
        <v>0</v>
      </c>
      <c r="N3587" t="s">
        <v>8275</v>
      </c>
      <c r="O3587" s="9">
        <f>+E3587/D3587*100</f>
        <v>0.1</v>
      </c>
      <c r="P3587" s="11">
        <f>AVERAGE(E3587/L3587)</f>
        <v>5</v>
      </c>
      <c r="Q3587" t="str">
        <f>LEFT(N3587,SEARCH("/",N3587,1)-1)</f>
        <v>publishing</v>
      </c>
      <c r="R3587" t="str">
        <f>RIGHT(N3587,LEN(N3587)-SEARCH("/",N3587,1))</f>
        <v>fiction</v>
      </c>
      <c r="S3587" s="14">
        <f>INT((((J3587/60)/60)/24)+DATE(1970,1,1))</f>
        <v>41136</v>
      </c>
      <c r="T3587" s="14">
        <f>INT((((I3587/60)/60)/24)+DATE(1970,1,1))</f>
        <v>41159</v>
      </c>
    </row>
    <row r="3588" spans="1:20" ht="45" x14ac:dyDescent="0.25">
      <c r="A3588">
        <v>763</v>
      </c>
      <c r="B3588" s="3" t="s">
        <v>764</v>
      </c>
      <c r="C3588" s="3" t="s">
        <v>4873</v>
      </c>
      <c r="D3588" s="6">
        <v>4290</v>
      </c>
      <c r="E3588" s="6">
        <v>5</v>
      </c>
      <c r="F3588" t="s">
        <v>8221</v>
      </c>
      <c r="G3588" t="s">
        <v>8225</v>
      </c>
      <c r="H3588" t="s">
        <v>8247</v>
      </c>
      <c r="I3588">
        <v>1376563408</v>
      </c>
      <c r="J3588">
        <v>1373971408</v>
      </c>
      <c r="K3588" t="b">
        <v>0</v>
      </c>
      <c r="L3588">
        <v>1</v>
      </c>
      <c r="M3588" t="b">
        <v>0</v>
      </c>
      <c r="N3588" t="s">
        <v>8275</v>
      </c>
      <c r="O3588" s="9">
        <f>+E3588/D3588*100</f>
        <v>0.11655011655011654</v>
      </c>
      <c r="P3588" s="11">
        <f>AVERAGE(E3588/L3588)</f>
        <v>5</v>
      </c>
      <c r="Q3588" t="str">
        <f>LEFT(N3588,SEARCH("/",N3588,1)-1)</f>
        <v>publishing</v>
      </c>
      <c r="R3588" t="str">
        <f>RIGHT(N3588,LEN(N3588)-SEARCH("/",N3588,1))</f>
        <v>fiction</v>
      </c>
      <c r="S3588" s="14">
        <f>INT((((J3588/60)/60)/24)+DATE(1970,1,1))</f>
        <v>41471</v>
      </c>
      <c r="T3588" s="14">
        <f>INT((((I3588/60)/60)/24)+DATE(1970,1,1))</f>
        <v>41501</v>
      </c>
    </row>
    <row r="3589" spans="1:20" ht="60" x14ac:dyDescent="0.25">
      <c r="A3589">
        <v>1499</v>
      </c>
      <c r="B3589" s="3" t="s">
        <v>1500</v>
      </c>
      <c r="C3589" s="3" t="s">
        <v>5609</v>
      </c>
      <c r="D3589" s="6">
        <v>2000</v>
      </c>
      <c r="E3589" s="6">
        <v>5</v>
      </c>
      <c r="F3589" t="s">
        <v>8221</v>
      </c>
      <c r="G3589" t="s">
        <v>8224</v>
      </c>
      <c r="H3589" t="s">
        <v>8246</v>
      </c>
      <c r="I3589">
        <v>1470355833</v>
      </c>
      <c r="J3589">
        <v>1465171833</v>
      </c>
      <c r="K3589" t="b">
        <v>0</v>
      </c>
      <c r="L3589">
        <v>1</v>
      </c>
      <c r="M3589" t="b">
        <v>0</v>
      </c>
      <c r="N3589" t="s">
        <v>8275</v>
      </c>
      <c r="O3589" s="9">
        <f>+E3589/D3589*100</f>
        <v>0.25</v>
      </c>
      <c r="P3589" s="11">
        <f>AVERAGE(E3589/L3589)</f>
        <v>5</v>
      </c>
      <c r="Q3589" t="str">
        <f>LEFT(N3589,SEARCH("/",N3589,1)-1)</f>
        <v>publishing</v>
      </c>
      <c r="R3589" t="str">
        <f>RIGHT(N3589,LEN(N3589)-SEARCH("/",N3589,1))</f>
        <v>fiction</v>
      </c>
      <c r="S3589" s="14">
        <f>INT((((J3589/60)/60)/24)+DATE(1970,1,1))</f>
        <v>42527</v>
      </c>
      <c r="T3589" s="14">
        <f>INT((((I3589/60)/60)/24)+DATE(1970,1,1))</f>
        <v>42587</v>
      </c>
    </row>
    <row r="3590" spans="1:20" ht="60" x14ac:dyDescent="0.25">
      <c r="A3590">
        <v>609</v>
      </c>
      <c r="B3590" s="3" t="s">
        <v>610</v>
      </c>
      <c r="C3590" s="3" t="s">
        <v>4719</v>
      </c>
      <c r="D3590" s="6">
        <v>780</v>
      </c>
      <c r="E3590" s="6">
        <v>5</v>
      </c>
      <c r="F3590" t="s">
        <v>8220</v>
      </c>
      <c r="G3590" t="s">
        <v>8225</v>
      </c>
      <c r="H3590" t="s">
        <v>8247</v>
      </c>
      <c r="I3590">
        <v>1448761744</v>
      </c>
      <c r="J3590">
        <v>1446166144</v>
      </c>
      <c r="K3590" t="b">
        <v>0</v>
      </c>
      <c r="L3590">
        <v>1</v>
      </c>
      <c r="M3590" t="b">
        <v>0</v>
      </c>
      <c r="N3590" t="s">
        <v>8272</v>
      </c>
      <c r="O3590" s="9">
        <f>+E3590/D3590*100</f>
        <v>0.64102564102564097</v>
      </c>
      <c r="P3590" s="11">
        <f>AVERAGE(E3590/L3590)</f>
        <v>5</v>
      </c>
      <c r="Q3590" t="str">
        <f>LEFT(N3590,SEARCH("/",N3590,1)-1)</f>
        <v>technology</v>
      </c>
      <c r="R3590" t="str">
        <f>RIGHT(N3590,LEN(N3590)-SEARCH("/",N3590,1))</f>
        <v>web</v>
      </c>
      <c r="S3590" s="14">
        <f>INT((((J3590/60)/60)/24)+DATE(1970,1,1))</f>
        <v>42307</v>
      </c>
      <c r="T3590" s="14">
        <f>INT((((I3590/60)/60)/24)+DATE(1970,1,1))</f>
        <v>42337</v>
      </c>
    </row>
    <row r="3591" spans="1:20" ht="60" x14ac:dyDescent="0.25">
      <c r="A3591">
        <v>3119</v>
      </c>
      <c r="B3591" s="3" t="s">
        <v>3119</v>
      </c>
      <c r="C3591" s="3" t="s">
        <v>7229</v>
      </c>
      <c r="D3591" s="6">
        <v>10000</v>
      </c>
      <c r="E3591" s="6">
        <v>5</v>
      </c>
      <c r="F3591" t="s">
        <v>8221</v>
      </c>
      <c r="G3591" t="s">
        <v>8224</v>
      </c>
      <c r="H3591" t="s">
        <v>8246</v>
      </c>
      <c r="I3591">
        <v>1427414732</v>
      </c>
      <c r="J3591">
        <v>1424826332</v>
      </c>
      <c r="K3591" t="b">
        <v>0</v>
      </c>
      <c r="L3591">
        <v>1</v>
      </c>
      <c r="M3591" t="b">
        <v>0</v>
      </c>
      <c r="N3591" t="s">
        <v>8303</v>
      </c>
      <c r="O3591" s="9">
        <f>+E3591/D3591*100</f>
        <v>0.05</v>
      </c>
      <c r="P3591" s="11">
        <f>AVERAGE(E3591/L3591)</f>
        <v>5</v>
      </c>
      <c r="Q3591" t="str">
        <f>LEFT(N3591,SEARCH("/",N3591,1)-1)</f>
        <v>theater</v>
      </c>
      <c r="R3591" t="str">
        <f>RIGHT(N3591,LEN(N3591)-SEARCH("/",N3591,1))</f>
        <v>spaces</v>
      </c>
      <c r="S3591" s="14">
        <f>INT((((J3591/60)/60)/24)+DATE(1970,1,1))</f>
        <v>42060</v>
      </c>
      <c r="T3591" s="14">
        <f>INT((((I3591/60)/60)/24)+DATE(1970,1,1))</f>
        <v>42090</v>
      </c>
    </row>
    <row r="3592" spans="1:20" ht="60" x14ac:dyDescent="0.25">
      <c r="A3592">
        <v>3806</v>
      </c>
      <c r="B3592" s="3" t="s">
        <v>3803</v>
      </c>
      <c r="C3592" s="3" t="s">
        <v>7916</v>
      </c>
      <c r="D3592" s="6">
        <v>7500</v>
      </c>
      <c r="E3592" s="6">
        <v>5</v>
      </c>
      <c r="F3592" t="s">
        <v>8221</v>
      </c>
      <c r="G3592" t="s">
        <v>8226</v>
      </c>
      <c r="H3592" t="s">
        <v>8248</v>
      </c>
      <c r="I3592">
        <v>1404022381</v>
      </c>
      <c r="J3592">
        <v>1402294381</v>
      </c>
      <c r="K3592" t="b">
        <v>0</v>
      </c>
      <c r="L3592">
        <v>1</v>
      </c>
      <c r="M3592" t="b">
        <v>0</v>
      </c>
      <c r="N3592" t="s">
        <v>8305</v>
      </c>
      <c r="O3592" s="9">
        <f>+E3592/D3592*100</f>
        <v>6.6666666666666666E-2</v>
      </c>
      <c r="P3592" s="11">
        <f>AVERAGE(E3592/L3592)</f>
        <v>5</v>
      </c>
      <c r="Q3592" t="str">
        <f>LEFT(N3592,SEARCH("/",N3592,1)-1)</f>
        <v>theater</v>
      </c>
      <c r="R3592" t="str">
        <f>RIGHT(N3592,LEN(N3592)-SEARCH("/",N3592,1))</f>
        <v>musical</v>
      </c>
      <c r="S3592" s="14">
        <f>INT((((J3592/60)/60)/24)+DATE(1970,1,1))</f>
        <v>41799</v>
      </c>
      <c r="T3592" s="14">
        <f>INT((((I3592/60)/60)/24)+DATE(1970,1,1))</f>
        <v>41819</v>
      </c>
    </row>
    <row r="3593" spans="1:20" ht="60" x14ac:dyDescent="0.25">
      <c r="A3593">
        <v>3939</v>
      </c>
      <c r="B3593" s="3" t="s">
        <v>3936</v>
      </c>
      <c r="C3593" s="3" t="s">
        <v>8047</v>
      </c>
      <c r="D3593" s="6">
        <v>5000</v>
      </c>
      <c r="E3593" s="6">
        <v>5</v>
      </c>
      <c r="F3593" t="s">
        <v>8221</v>
      </c>
      <c r="G3593" t="s">
        <v>8226</v>
      </c>
      <c r="H3593" t="s">
        <v>8248</v>
      </c>
      <c r="I3593">
        <v>1412656200</v>
      </c>
      <c r="J3593">
        <v>1412328979</v>
      </c>
      <c r="K3593" t="b">
        <v>0</v>
      </c>
      <c r="L3593">
        <v>1</v>
      </c>
      <c r="M3593" t="b">
        <v>0</v>
      </c>
      <c r="N3593" t="s">
        <v>8271</v>
      </c>
      <c r="O3593" s="9">
        <f>+E3593/D3593*100</f>
        <v>0.1</v>
      </c>
      <c r="P3593" s="11">
        <f>AVERAGE(E3593/L3593)</f>
        <v>5</v>
      </c>
      <c r="Q3593" t="str">
        <f>LEFT(N3593,SEARCH("/",N3593,1)-1)</f>
        <v>theater</v>
      </c>
      <c r="R3593" t="str">
        <f>RIGHT(N3593,LEN(N3593)-SEARCH("/",N3593,1))</f>
        <v>plays</v>
      </c>
      <c r="S3593" s="14">
        <f>INT((((J3593/60)/60)/24)+DATE(1970,1,1))</f>
        <v>41915</v>
      </c>
      <c r="T3593" s="14">
        <f>INT((((I3593/60)/60)/24)+DATE(1970,1,1))</f>
        <v>41919</v>
      </c>
    </row>
    <row r="3594" spans="1:20" ht="60" x14ac:dyDescent="0.25">
      <c r="A3594">
        <v>2887</v>
      </c>
      <c r="B3594" s="3" t="s">
        <v>2887</v>
      </c>
      <c r="C3594" s="3" t="s">
        <v>6997</v>
      </c>
      <c r="D3594" s="6">
        <v>3000</v>
      </c>
      <c r="E3594" s="6">
        <v>5</v>
      </c>
      <c r="F3594" t="s">
        <v>8221</v>
      </c>
      <c r="G3594" t="s">
        <v>8224</v>
      </c>
      <c r="H3594" t="s">
        <v>8246</v>
      </c>
      <c r="I3594">
        <v>1420971324</v>
      </c>
      <c r="J3594">
        <v>1418379324</v>
      </c>
      <c r="K3594" t="b">
        <v>0</v>
      </c>
      <c r="L3594">
        <v>1</v>
      </c>
      <c r="M3594" t="b">
        <v>0</v>
      </c>
      <c r="N3594" t="s">
        <v>8271</v>
      </c>
      <c r="O3594" s="9">
        <f>+E3594/D3594*100</f>
        <v>0.16666666666666669</v>
      </c>
      <c r="P3594" s="11">
        <f>AVERAGE(E3594/L3594)</f>
        <v>5</v>
      </c>
      <c r="Q3594" t="str">
        <f>LEFT(N3594,SEARCH("/",N3594,1)-1)</f>
        <v>theater</v>
      </c>
      <c r="R3594" t="str">
        <f>RIGHT(N3594,LEN(N3594)-SEARCH("/",N3594,1))</f>
        <v>plays</v>
      </c>
      <c r="S3594" s="14">
        <f>INT((((J3594/60)/60)/24)+DATE(1970,1,1))</f>
        <v>41985</v>
      </c>
      <c r="T3594" s="14">
        <f>INT((((I3594/60)/60)/24)+DATE(1970,1,1))</f>
        <v>42015</v>
      </c>
    </row>
    <row r="3595" spans="1:20" ht="60" x14ac:dyDescent="0.25">
      <c r="A3595">
        <v>4079</v>
      </c>
      <c r="B3595" s="3" t="s">
        <v>4075</v>
      </c>
      <c r="C3595" s="3" t="s">
        <v>8182</v>
      </c>
      <c r="D3595" s="6">
        <v>3000</v>
      </c>
      <c r="E3595" s="6">
        <v>5</v>
      </c>
      <c r="F3595" t="s">
        <v>8221</v>
      </c>
      <c r="G3595" t="s">
        <v>8224</v>
      </c>
      <c r="H3595" t="s">
        <v>8246</v>
      </c>
      <c r="I3595">
        <v>1466375521</v>
      </c>
      <c r="J3595">
        <v>1463783521</v>
      </c>
      <c r="K3595" t="b">
        <v>0</v>
      </c>
      <c r="L3595">
        <v>1</v>
      </c>
      <c r="M3595" t="b">
        <v>0</v>
      </c>
      <c r="N3595" t="s">
        <v>8271</v>
      </c>
      <c r="O3595" s="9">
        <f>+E3595/D3595*100</f>
        <v>0.16666666666666669</v>
      </c>
      <c r="P3595" s="11">
        <f>AVERAGE(E3595/L3595)</f>
        <v>5</v>
      </c>
      <c r="Q3595" t="str">
        <f>LEFT(N3595,SEARCH("/",N3595,1)-1)</f>
        <v>theater</v>
      </c>
      <c r="R3595" t="str">
        <f>RIGHT(N3595,LEN(N3595)-SEARCH("/",N3595,1))</f>
        <v>plays</v>
      </c>
      <c r="S3595" s="14">
        <f>INT((((J3595/60)/60)/24)+DATE(1970,1,1))</f>
        <v>42510</v>
      </c>
      <c r="T3595" s="14">
        <f>INT((((I3595/60)/60)/24)+DATE(1970,1,1))</f>
        <v>42540</v>
      </c>
    </row>
    <row r="3596" spans="1:20" ht="60" x14ac:dyDescent="0.25">
      <c r="A3596">
        <v>3945</v>
      </c>
      <c r="B3596" s="3" t="s">
        <v>3942</v>
      </c>
      <c r="C3596" s="3" t="s">
        <v>8053</v>
      </c>
      <c r="D3596" s="6">
        <v>2000</v>
      </c>
      <c r="E3596" s="6">
        <v>5</v>
      </c>
      <c r="F3596" t="s">
        <v>8221</v>
      </c>
      <c r="G3596" t="s">
        <v>8224</v>
      </c>
      <c r="H3596" t="s">
        <v>8246</v>
      </c>
      <c r="I3596">
        <v>1431717268</v>
      </c>
      <c r="J3596">
        <v>1429125268</v>
      </c>
      <c r="K3596" t="b">
        <v>0</v>
      </c>
      <c r="L3596">
        <v>1</v>
      </c>
      <c r="M3596" t="b">
        <v>0</v>
      </c>
      <c r="N3596" t="s">
        <v>8271</v>
      </c>
      <c r="O3596" s="9">
        <f>+E3596/D3596*100</f>
        <v>0.25</v>
      </c>
      <c r="P3596" s="11">
        <f>AVERAGE(E3596/L3596)</f>
        <v>5</v>
      </c>
      <c r="Q3596" t="str">
        <f>LEFT(N3596,SEARCH("/",N3596,1)-1)</f>
        <v>theater</v>
      </c>
      <c r="R3596" t="str">
        <f>RIGHT(N3596,LEN(N3596)-SEARCH("/",N3596,1))</f>
        <v>plays</v>
      </c>
      <c r="S3596" s="14">
        <f>INT((((J3596/60)/60)/24)+DATE(1970,1,1))</f>
        <v>42109</v>
      </c>
      <c r="T3596" s="14">
        <f>INT((((I3596/60)/60)/24)+DATE(1970,1,1))</f>
        <v>42139</v>
      </c>
    </row>
    <row r="3597" spans="1:20" ht="45" x14ac:dyDescent="0.25">
      <c r="A3597">
        <v>3994</v>
      </c>
      <c r="B3597" s="3" t="s">
        <v>3990</v>
      </c>
      <c r="C3597" s="3" t="s">
        <v>8100</v>
      </c>
      <c r="D3597" s="6">
        <v>2000</v>
      </c>
      <c r="E3597" s="6">
        <v>5</v>
      </c>
      <c r="F3597" t="s">
        <v>8221</v>
      </c>
      <c r="G3597" t="s">
        <v>8224</v>
      </c>
      <c r="H3597" t="s">
        <v>8246</v>
      </c>
      <c r="I3597">
        <v>1405761690</v>
      </c>
      <c r="J3597">
        <v>1403169690</v>
      </c>
      <c r="K3597" t="b">
        <v>0</v>
      </c>
      <c r="L3597">
        <v>1</v>
      </c>
      <c r="M3597" t="b">
        <v>0</v>
      </c>
      <c r="N3597" t="s">
        <v>8271</v>
      </c>
      <c r="O3597" s="9">
        <f>+E3597/D3597*100</f>
        <v>0.25</v>
      </c>
      <c r="P3597" s="11">
        <f>AVERAGE(E3597/L3597)</f>
        <v>5</v>
      </c>
      <c r="Q3597" t="str">
        <f>LEFT(N3597,SEARCH("/",N3597,1)-1)</f>
        <v>theater</v>
      </c>
      <c r="R3597" t="str">
        <f>RIGHT(N3597,LEN(N3597)-SEARCH("/",N3597,1))</f>
        <v>plays</v>
      </c>
      <c r="S3597" s="14">
        <f>INT((((J3597/60)/60)/24)+DATE(1970,1,1))</f>
        <v>41809</v>
      </c>
      <c r="T3597" s="14">
        <f>INT((((I3597/60)/60)/24)+DATE(1970,1,1))</f>
        <v>41839</v>
      </c>
    </row>
    <row r="3598" spans="1:20" ht="45" x14ac:dyDescent="0.25">
      <c r="A3598">
        <v>4007</v>
      </c>
      <c r="B3598" s="3" t="s">
        <v>4003</v>
      </c>
      <c r="C3598" s="3" t="s">
        <v>8112</v>
      </c>
      <c r="D3598" s="6">
        <v>2000</v>
      </c>
      <c r="E3598" s="6">
        <v>5</v>
      </c>
      <c r="F3598" t="s">
        <v>8221</v>
      </c>
      <c r="G3598" t="s">
        <v>8224</v>
      </c>
      <c r="H3598" t="s">
        <v>8246</v>
      </c>
      <c r="I3598">
        <v>1409070480</v>
      </c>
      <c r="J3598">
        <v>1406572381</v>
      </c>
      <c r="K3598" t="b">
        <v>0</v>
      </c>
      <c r="L3598">
        <v>1</v>
      </c>
      <c r="M3598" t="b">
        <v>0</v>
      </c>
      <c r="N3598" t="s">
        <v>8271</v>
      </c>
      <c r="O3598" s="9">
        <f>+E3598/D3598*100</f>
        <v>0.25</v>
      </c>
      <c r="P3598" s="11">
        <f>AVERAGE(E3598/L3598)</f>
        <v>5</v>
      </c>
      <c r="Q3598" t="str">
        <f>LEFT(N3598,SEARCH("/",N3598,1)-1)</f>
        <v>theater</v>
      </c>
      <c r="R3598" t="str">
        <f>RIGHT(N3598,LEN(N3598)-SEARCH("/",N3598,1))</f>
        <v>plays</v>
      </c>
      <c r="S3598" s="14">
        <f>INT((((J3598/60)/60)/24)+DATE(1970,1,1))</f>
        <v>41848</v>
      </c>
      <c r="T3598" s="14">
        <f>INT((((I3598/60)/60)/24)+DATE(1970,1,1))</f>
        <v>41877</v>
      </c>
    </row>
    <row r="3599" spans="1:20" ht="60" x14ac:dyDescent="0.25">
      <c r="A3599">
        <v>3915</v>
      </c>
      <c r="B3599" s="3" t="s">
        <v>3912</v>
      </c>
      <c r="C3599" s="3" t="s">
        <v>8023</v>
      </c>
      <c r="D3599" s="6">
        <v>1500</v>
      </c>
      <c r="E3599" s="6">
        <v>5</v>
      </c>
      <c r="F3599" t="s">
        <v>8221</v>
      </c>
      <c r="G3599" t="s">
        <v>8225</v>
      </c>
      <c r="H3599" t="s">
        <v>8247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8271</v>
      </c>
      <c r="O3599" s="9">
        <f>+E3599/D3599*100</f>
        <v>0.33333333333333337</v>
      </c>
      <c r="P3599" s="11">
        <f>AVERAGE(E3599/L3599)</f>
        <v>5</v>
      </c>
      <c r="Q3599" t="str">
        <f>LEFT(N3599,SEARCH("/",N3599,1)-1)</f>
        <v>theater</v>
      </c>
      <c r="R3599" t="str">
        <f>RIGHT(N3599,LEN(N3599)-SEARCH("/",N3599,1))</f>
        <v>plays</v>
      </c>
      <c r="S3599" s="14">
        <f>INT((((J3599/60)/60)/24)+DATE(1970,1,1))</f>
        <v>42492</v>
      </c>
      <c r="T3599" s="14">
        <f>INT((((I3599/60)/60)/24)+DATE(1970,1,1))</f>
        <v>42522</v>
      </c>
    </row>
    <row r="3600" spans="1:20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6">
        <v>5</v>
      </c>
      <c r="F3600" t="s">
        <v>8221</v>
      </c>
      <c r="G3600" t="s">
        <v>8225</v>
      </c>
      <c r="H3600" t="s">
        <v>8247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8271</v>
      </c>
      <c r="O3600" s="9">
        <f>+E3600/D3600*100</f>
        <v>1</v>
      </c>
      <c r="P3600" s="11">
        <f>AVERAGE(E3600/L3600)</f>
        <v>5</v>
      </c>
      <c r="Q3600" t="str">
        <f>LEFT(N3600,SEARCH("/",N3600,1)-1)</f>
        <v>theater</v>
      </c>
      <c r="R3600" t="str">
        <f>RIGHT(N3600,LEN(N3600)-SEARCH("/",N3600,1))</f>
        <v>plays</v>
      </c>
      <c r="S3600" s="14">
        <f>INT((((J3600/60)/60)/24)+DATE(1970,1,1))</f>
        <v>42453</v>
      </c>
      <c r="T3600" s="14">
        <f>INT((((I3600/60)/60)/24)+DATE(1970,1,1))</f>
        <v>42483</v>
      </c>
    </row>
    <row r="3601" spans="1:20" ht="30" x14ac:dyDescent="0.25">
      <c r="A3601">
        <v>1181</v>
      </c>
      <c r="B3601" s="3" t="s">
        <v>1182</v>
      </c>
      <c r="C3601" s="3" t="s">
        <v>5291</v>
      </c>
      <c r="D3601" s="6">
        <v>50000</v>
      </c>
      <c r="E3601" s="6">
        <v>4</v>
      </c>
      <c r="F3601" t="s">
        <v>8221</v>
      </c>
      <c r="G3601" t="s">
        <v>8224</v>
      </c>
      <c r="H3601" t="s">
        <v>8246</v>
      </c>
      <c r="I3601">
        <v>1425197321</v>
      </c>
      <c r="J3601">
        <v>1422605321</v>
      </c>
      <c r="K3601" t="b">
        <v>0</v>
      </c>
      <c r="L3601">
        <v>3</v>
      </c>
      <c r="M3601" t="b">
        <v>0</v>
      </c>
      <c r="N3601" t="s">
        <v>8284</v>
      </c>
      <c r="O3601" s="9">
        <f>+E3601/D3601*100</f>
        <v>8.0000000000000002E-3</v>
      </c>
      <c r="P3601" s="11">
        <f>AVERAGE(E3601/L3601)</f>
        <v>1.3333333333333333</v>
      </c>
      <c r="Q3601" t="str">
        <f>LEFT(N3601,SEARCH("/",N3601,1)-1)</f>
        <v>food</v>
      </c>
      <c r="R3601" t="str">
        <f>RIGHT(N3601,LEN(N3601)-SEARCH("/",N3601,1))</f>
        <v>food trucks</v>
      </c>
      <c r="S3601" s="14">
        <f>INT((((J3601/60)/60)/24)+DATE(1970,1,1))</f>
        <v>42034</v>
      </c>
      <c r="T3601" s="14">
        <f>INT((((I3601/60)/60)/24)+DATE(1970,1,1))</f>
        <v>42064</v>
      </c>
    </row>
    <row r="3602" spans="1:20" ht="60" x14ac:dyDescent="0.25">
      <c r="A3602">
        <v>1865</v>
      </c>
      <c r="B3602" s="3" t="s">
        <v>1866</v>
      </c>
      <c r="C3602" s="3" t="s">
        <v>5975</v>
      </c>
      <c r="D3602" s="6">
        <v>110000</v>
      </c>
      <c r="E3602" s="6">
        <v>4</v>
      </c>
      <c r="F3602" t="s">
        <v>8221</v>
      </c>
      <c r="G3602" t="s">
        <v>8225</v>
      </c>
      <c r="H3602" t="s">
        <v>8247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8283</v>
      </c>
      <c r="O3602" s="9">
        <f>+E3602/D3602*100</f>
        <v>3.6363636363636364E-3</v>
      </c>
      <c r="P3602" s="11">
        <f>AVERAGE(E3602/L3602)</f>
        <v>2</v>
      </c>
      <c r="Q3602" t="str">
        <f>LEFT(N3602,SEARCH("/",N3602,1)-1)</f>
        <v>games</v>
      </c>
      <c r="R3602" t="str">
        <f>RIGHT(N3602,LEN(N3602)-SEARCH("/",N3602,1))</f>
        <v>mobile games</v>
      </c>
      <c r="S3602" s="14">
        <f>INT((((J3602/60)/60)/24)+DATE(1970,1,1))</f>
        <v>42645</v>
      </c>
      <c r="T3602" s="14">
        <f>INT((((I3602/60)/60)/24)+DATE(1970,1,1))</f>
        <v>42680</v>
      </c>
    </row>
    <row r="3603" spans="1:20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6">
        <v>4</v>
      </c>
      <c r="F3603" t="s">
        <v>8220</v>
      </c>
      <c r="G3603" t="s">
        <v>8225</v>
      </c>
      <c r="H3603" t="s">
        <v>8247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8272</v>
      </c>
      <c r="O3603" s="9">
        <f>+E3603/D3603*100</f>
        <v>0.2</v>
      </c>
      <c r="P3603" s="11">
        <f>AVERAGE(E3603/L3603)</f>
        <v>4</v>
      </c>
      <c r="Q3603" t="str">
        <f>LEFT(N3603,SEARCH("/",N3603,1)-1)</f>
        <v>technology</v>
      </c>
      <c r="R3603" t="str">
        <f>RIGHT(N3603,LEN(N3603)-SEARCH("/",N3603,1))</f>
        <v>web</v>
      </c>
      <c r="S3603" s="14">
        <f>INT((((J3603/60)/60)/24)+DATE(1970,1,1))</f>
        <v>42131</v>
      </c>
      <c r="T3603" s="14">
        <f>INT((((I3603/60)/60)/24)+DATE(1970,1,1))</f>
        <v>42161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9">
        <f>+E3604/D3604*100</f>
        <v>0.4</v>
      </c>
      <c r="P3604" s="11">
        <f>AVERAGE(E3604/L3604)</f>
        <v>2</v>
      </c>
      <c r="Q3604" t="str">
        <f>LEFT(N3604,SEARCH("/",N3604,1)-1)</f>
        <v>theater</v>
      </c>
      <c r="R3604" t="str">
        <f>RIGHT(N3604,LEN(N3604)-SEARCH("/",N3604,1))</f>
        <v>plays</v>
      </c>
      <c r="S3604" s="14">
        <f>INT((((J3604/60)/60)/24)+DATE(1970,1,1))</f>
        <v>41812</v>
      </c>
      <c r="T3604" s="14">
        <f>INT((((I3604/60)/60)/24)+DATE(1970,1,1))</f>
        <v>41872</v>
      </c>
    </row>
    <row r="3605" spans="1:20" ht="60" x14ac:dyDescent="0.25">
      <c r="A3605">
        <v>435</v>
      </c>
      <c r="B3605" s="3" t="s">
        <v>436</v>
      </c>
      <c r="C3605" s="3" t="s">
        <v>4545</v>
      </c>
      <c r="D3605" s="6">
        <v>110000</v>
      </c>
      <c r="E3605" s="6">
        <v>3</v>
      </c>
      <c r="F3605" t="s">
        <v>8221</v>
      </c>
      <c r="G3605" t="s">
        <v>8224</v>
      </c>
      <c r="H3605" t="s">
        <v>8246</v>
      </c>
      <c r="I3605">
        <v>1379094980</v>
      </c>
      <c r="J3605">
        <v>1376502980</v>
      </c>
      <c r="K3605" t="b">
        <v>0</v>
      </c>
      <c r="L3605">
        <v>3</v>
      </c>
      <c r="M3605" t="b">
        <v>0</v>
      </c>
      <c r="N3605" t="s">
        <v>8270</v>
      </c>
      <c r="O3605" s="9">
        <f>+E3605/D3605*100</f>
        <v>2.7272727272727275E-3</v>
      </c>
      <c r="P3605" s="11">
        <f>AVERAGE(E3605/L3605)</f>
        <v>1</v>
      </c>
      <c r="Q3605" t="str">
        <f>LEFT(N3605,SEARCH("/",N3605,1)-1)</f>
        <v>film &amp; video</v>
      </c>
      <c r="R3605" t="str">
        <f>RIGHT(N3605,LEN(N3605)-SEARCH("/",N3605,1))</f>
        <v>animation</v>
      </c>
      <c r="S3605" s="14">
        <f>INT((((J3605/60)/60)/24)+DATE(1970,1,1))</f>
        <v>41500</v>
      </c>
      <c r="T3605" s="14">
        <f>INT((((I3605/60)/60)/24)+DATE(1970,1,1))</f>
        <v>41530</v>
      </c>
    </row>
    <row r="3606" spans="1:20" ht="45" x14ac:dyDescent="0.25">
      <c r="A3606">
        <v>194</v>
      </c>
      <c r="B3606" s="3" t="s">
        <v>196</v>
      </c>
      <c r="C3606" s="3" t="s">
        <v>4304</v>
      </c>
      <c r="D3606" s="6">
        <v>2500</v>
      </c>
      <c r="E3606" s="6">
        <v>3</v>
      </c>
      <c r="F3606" t="s">
        <v>8221</v>
      </c>
      <c r="G3606" t="s">
        <v>8225</v>
      </c>
      <c r="H3606" t="s">
        <v>8247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8268</v>
      </c>
      <c r="O3606" s="9">
        <f>+E3606/D3606*100</f>
        <v>0.12</v>
      </c>
      <c r="P3606" s="11">
        <f>AVERAGE(E3606/L3606)</f>
        <v>1</v>
      </c>
      <c r="Q3606" t="str">
        <f>LEFT(N3606,SEARCH("/",N3606,1)-1)</f>
        <v>film &amp; video</v>
      </c>
      <c r="R3606" t="str">
        <f>RIGHT(N3606,LEN(N3606)-SEARCH("/",N3606,1))</f>
        <v>drama</v>
      </c>
      <c r="S3606" s="14">
        <f>INT((((J3606/60)/60)/24)+DATE(1970,1,1))</f>
        <v>42375</v>
      </c>
      <c r="T3606" s="14">
        <f>INT((((I3606/60)/60)/24)+DATE(1970,1,1))</f>
        <v>42435</v>
      </c>
    </row>
    <row r="3607" spans="1:20" ht="45" x14ac:dyDescent="0.25">
      <c r="A3607">
        <v>1593</v>
      </c>
      <c r="B3607" s="3" t="s">
        <v>1594</v>
      </c>
      <c r="C3607" s="3" t="s">
        <v>5703</v>
      </c>
      <c r="D3607" s="6">
        <v>22000</v>
      </c>
      <c r="E3607" s="6">
        <v>3</v>
      </c>
      <c r="F3607" t="s">
        <v>8221</v>
      </c>
      <c r="G3607" t="s">
        <v>8224</v>
      </c>
      <c r="H3607" t="s">
        <v>8246</v>
      </c>
      <c r="I3607">
        <v>1425154655</v>
      </c>
      <c r="J3607">
        <v>1422562655</v>
      </c>
      <c r="K3607" t="b">
        <v>0</v>
      </c>
      <c r="L3607">
        <v>3</v>
      </c>
      <c r="M3607" t="b">
        <v>0</v>
      </c>
      <c r="N3607" t="s">
        <v>8291</v>
      </c>
      <c r="O3607" s="9">
        <f>+E3607/D3607*100</f>
        <v>1.3636363636363637E-2</v>
      </c>
      <c r="P3607" s="11">
        <f>AVERAGE(E3607/L3607)</f>
        <v>1</v>
      </c>
      <c r="Q3607" t="str">
        <f>LEFT(N3607,SEARCH("/",N3607,1)-1)</f>
        <v>photography</v>
      </c>
      <c r="R3607" t="str">
        <f>RIGHT(N3607,LEN(N3607)-SEARCH("/",N3607,1))</f>
        <v>places</v>
      </c>
      <c r="S3607" s="14">
        <f>INT((((J3607/60)/60)/24)+DATE(1970,1,1))</f>
        <v>42033</v>
      </c>
      <c r="T3607" s="14">
        <f>INT((((I3607/60)/60)/24)+DATE(1970,1,1))</f>
        <v>42063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t="s">
        <v>8221</v>
      </c>
      <c r="G3608" t="s">
        <v>8224</v>
      </c>
      <c r="H3608" t="s">
        <v>8246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8287</v>
      </c>
      <c r="O3608" s="9">
        <f>+E3608/D3608*100</f>
        <v>2.7272727272727271</v>
      </c>
      <c r="P3608" s="11">
        <f>AVERAGE(E3608/L3608)</f>
        <v>1</v>
      </c>
      <c r="Q3608" t="str">
        <f>LEFT(N3608,SEARCH("/",N3608,1)-1)</f>
        <v>publishing</v>
      </c>
      <c r="R3608" t="str">
        <f>RIGHT(N3608,LEN(N3608)-SEARCH("/",N3608,1))</f>
        <v>translations</v>
      </c>
      <c r="S3608" s="14">
        <f>INT((((J3608/60)/60)/24)+DATE(1970,1,1))</f>
        <v>42524</v>
      </c>
      <c r="T3608" s="14">
        <f>INT((((I3608/60)/60)/24)+DATE(1970,1,1))</f>
        <v>42549</v>
      </c>
    </row>
    <row r="3609" spans="1:20" ht="45" x14ac:dyDescent="0.25">
      <c r="A3609">
        <v>982</v>
      </c>
      <c r="B3609" s="3" t="s">
        <v>983</v>
      </c>
      <c r="C3609" s="3" t="s">
        <v>5092</v>
      </c>
      <c r="D3609" s="6">
        <v>17500</v>
      </c>
      <c r="E3609" s="6">
        <v>3</v>
      </c>
      <c r="F3609" t="s">
        <v>8221</v>
      </c>
      <c r="G3609" t="s">
        <v>8224</v>
      </c>
      <c r="H3609" t="s">
        <v>8246</v>
      </c>
      <c r="I3609">
        <v>1475431486</v>
      </c>
      <c r="J3609">
        <v>1472839486</v>
      </c>
      <c r="K3609" t="b">
        <v>0</v>
      </c>
      <c r="L3609">
        <v>3</v>
      </c>
      <c r="M3609" t="b">
        <v>0</v>
      </c>
      <c r="N3609" t="s">
        <v>8273</v>
      </c>
      <c r="O3609" s="9">
        <f>+E3609/D3609*100</f>
        <v>1.7142857142857144E-2</v>
      </c>
      <c r="P3609" s="11">
        <f>AVERAGE(E3609/L3609)</f>
        <v>1</v>
      </c>
      <c r="Q3609" t="str">
        <f>LEFT(N3609,SEARCH("/",N3609,1)-1)</f>
        <v>technology</v>
      </c>
      <c r="R3609" t="str">
        <f>RIGHT(N3609,LEN(N3609)-SEARCH("/",N3609,1))</f>
        <v>wearables</v>
      </c>
      <c r="S3609" s="14">
        <f>INT((((J3609/60)/60)/24)+DATE(1970,1,1))</f>
        <v>42615</v>
      </c>
      <c r="T3609" s="14">
        <f>INT((((I3609/60)/60)/24)+DATE(1970,1,1))</f>
        <v>42645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t="s">
        <v>8220</v>
      </c>
      <c r="G3610" t="s">
        <v>8241</v>
      </c>
      <c r="H3610" t="s">
        <v>8249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8272</v>
      </c>
      <c r="O3610" s="9">
        <f>+E3610/D3610*100</f>
        <v>0.06</v>
      </c>
      <c r="P3610" s="11">
        <f>AVERAGE(E3610/L3610)</f>
        <v>1.5</v>
      </c>
      <c r="Q3610" t="str">
        <f>LEFT(N3610,SEARCH("/",N3610,1)-1)</f>
        <v>technology</v>
      </c>
      <c r="R3610" t="str">
        <f>RIGHT(N3610,LEN(N3610)-SEARCH("/",N3610,1))</f>
        <v>web</v>
      </c>
      <c r="S3610" s="14">
        <f>INT((((J3610/60)/60)/24)+DATE(1970,1,1))</f>
        <v>42031</v>
      </c>
      <c r="T3610" s="14">
        <f>INT((((I3610/60)/60)/24)+DATE(1970,1,1))</f>
        <v>42061</v>
      </c>
    </row>
    <row r="3611" spans="1:20" ht="45" x14ac:dyDescent="0.25">
      <c r="A3611">
        <v>3805</v>
      </c>
      <c r="B3611" s="3" t="s">
        <v>3802</v>
      </c>
      <c r="C3611" s="3" t="s">
        <v>7915</v>
      </c>
      <c r="D3611" s="6">
        <v>150000</v>
      </c>
      <c r="E3611" s="6">
        <v>3</v>
      </c>
      <c r="F3611" t="s">
        <v>8221</v>
      </c>
      <c r="G3611" t="s">
        <v>8224</v>
      </c>
      <c r="H3611" t="s">
        <v>8246</v>
      </c>
      <c r="I3611">
        <v>1411852640</v>
      </c>
      <c r="J3611">
        <v>1406668640</v>
      </c>
      <c r="K3611" t="b">
        <v>0</v>
      </c>
      <c r="L3611">
        <v>2</v>
      </c>
      <c r="M3611" t="b">
        <v>0</v>
      </c>
      <c r="N3611" t="s">
        <v>8305</v>
      </c>
      <c r="O3611" s="9">
        <f>+E3611/D3611*100</f>
        <v>2E-3</v>
      </c>
      <c r="P3611" s="11">
        <f>AVERAGE(E3611/L3611)</f>
        <v>1.5</v>
      </c>
      <c r="Q3611" t="str">
        <f>LEFT(N3611,SEARCH("/",N3611,1)-1)</f>
        <v>theater</v>
      </c>
      <c r="R3611" t="str">
        <f>RIGHT(N3611,LEN(N3611)-SEARCH("/",N3611,1))</f>
        <v>musical</v>
      </c>
      <c r="S3611" s="14">
        <f>INT((((J3611/60)/60)/24)+DATE(1970,1,1))</f>
        <v>41849</v>
      </c>
      <c r="T3611" s="14">
        <f>INT((((I3611/60)/60)/24)+DATE(1970,1,1))</f>
        <v>41909</v>
      </c>
    </row>
    <row r="3612" spans="1:20" ht="45" x14ac:dyDescent="0.25">
      <c r="A3612">
        <v>3993</v>
      </c>
      <c r="B3612" s="3" t="s">
        <v>3989</v>
      </c>
      <c r="C3612" s="3" t="s">
        <v>8099</v>
      </c>
      <c r="D3612" s="6">
        <v>50000</v>
      </c>
      <c r="E3612" s="6">
        <v>3</v>
      </c>
      <c r="F3612" t="s">
        <v>8221</v>
      </c>
      <c r="G3612" t="s">
        <v>8224</v>
      </c>
      <c r="H3612" t="s">
        <v>8246</v>
      </c>
      <c r="I3612">
        <v>1431549912</v>
      </c>
      <c r="J3612">
        <v>1428957912</v>
      </c>
      <c r="K3612" t="b">
        <v>0</v>
      </c>
      <c r="L3612">
        <v>1</v>
      </c>
      <c r="M3612" t="b">
        <v>0</v>
      </c>
      <c r="N3612" t="s">
        <v>8271</v>
      </c>
      <c r="O3612" s="9">
        <f>+E3612/D3612*100</f>
        <v>6.0000000000000001E-3</v>
      </c>
      <c r="P3612" s="11">
        <f>AVERAGE(E3612/L3612)</f>
        <v>3</v>
      </c>
      <c r="Q3612" t="str">
        <f>LEFT(N3612,SEARCH("/",N3612,1)-1)</f>
        <v>theater</v>
      </c>
      <c r="R3612" t="str">
        <f>RIGHT(N3612,LEN(N3612)-SEARCH("/",N3612,1))</f>
        <v>plays</v>
      </c>
      <c r="S3612" s="14">
        <f>INT((((J3612/60)/60)/24)+DATE(1970,1,1))</f>
        <v>42107</v>
      </c>
      <c r="T3612" s="14">
        <f>INT((((I3612/60)/60)/24)+DATE(1970,1,1))</f>
        <v>42137</v>
      </c>
    </row>
    <row r="3613" spans="1:20" ht="60" x14ac:dyDescent="0.25">
      <c r="A3613">
        <v>3058</v>
      </c>
      <c r="B3613" s="3" t="s">
        <v>3058</v>
      </c>
      <c r="C3613" s="3" t="s">
        <v>7168</v>
      </c>
      <c r="D3613" s="6">
        <v>18000</v>
      </c>
      <c r="E3613" s="6">
        <v>3</v>
      </c>
      <c r="F3613" t="s">
        <v>8221</v>
      </c>
      <c r="G3613" t="s">
        <v>8237</v>
      </c>
      <c r="H3613" t="s">
        <v>8249</v>
      </c>
      <c r="I3613">
        <v>1463734740</v>
      </c>
      <c r="J3613">
        <v>1459414740</v>
      </c>
      <c r="K3613" t="b">
        <v>0</v>
      </c>
      <c r="L3613">
        <v>3</v>
      </c>
      <c r="M3613" t="b">
        <v>0</v>
      </c>
      <c r="N3613" t="s">
        <v>8303</v>
      </c>
      <c r="O3613" s="9">
        <f>+E3613/D3613*100</f>
        <v>1.6666666666666666E-2</v>
      </c>
      <c r="P3613" s="11">
        <f>AVERAGE(E3613/L3613)</f>
        <v>1</v>
      </c>
      <c r="Q3613" t="str">
        <f>LEFT(N3613,SEARCH("/",N3613,1)-1)</f>
        <v>theater</v>
      </c>
      <c r="R3613" t="str">
        <f>RIGHT(N3613,LEN(N3613)-SEARCH("/",N3613,1))</f>
        <v>spaces</v>
      </c>
      <c r="S3613" s="14">
        <f>INT((((J3613/60)/60)/24)+DATE(1970,1,1))</f>
        <v>42460</v>
      </c>
      <c r="T3613" s="14">
        <f>INT((((I3613/60)/60)/24)+DATE(1970,1,1))</f>
        <v>42510</v>
      </c>
    </row>
    <row r="3614" spans="1:20" ht="30" x14ac:dyDescent="0.25">
      <c r="A3614">
        <v>3904</v>
      </c>
      <c r="B3614" s="3" t="s">
        <v>3901</v>
      </c>
      <c r="C3614" s="3" t="s">
        <v>8012</v>
      </c>
      <c r="D3614" s="6">
        <v>10000</v>
      </c>
      <c r="E3614" s="6">
        <v>3</v>
      </c>
      <c r="F3614" t="s">
        <v>8221</v>
      </c>
      <c r="G3614" t="s">
        <v>8224</v>
      </c>
      <c r="H3614" t="s">
        <v>8246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8271</v>
      </c>
      <c r="O3614" s="9">
        <f>+E3614/D3614*100</f>
        <v>0.03</v>
      </c>
      <c r="P3614" s="11">
        <f>AVERAGE(E3614/L3614)</f>
        <v>1.5</v>
      </c>
      <c r="Q3614" t="str">
        <f>LEFT(N3614,SEARCH("/",N3614,1)-1)</f>
        <v>theater</v>
      </c>
      <c r="R3614" t="str">
        <f>RIGHT(N3614,LEN(N3614)-SEARCH("/",N3614,1))</f>
        <v>plays</v>
      </c>
      <c r="S3614" s="14">
        <f>INT((((J3614/60)/60)/24)+DATE(1970,1,1))</f>
        <v>42095</v>
      </c>
      <c r="T3614" s="14">
        <f>INT((((I3614/60)/60)/24)+DATE(1970,1,1))</f>
        <v>42109</v>
      </c>
    </row>
    <row r="3615" spans="1:20" ht="60" x14ac:dyDescent="0.25">
      <c r="A3615">
        <v>4113</v>
      </c>
      <c r="B3615" s="3" t="s">
        <v>4109</v>
      </c>
      <c r="C3615" s="3" t="s">
        <v>8215</v>
      </c>
      <c r="D3615" s="6">
        <v>1500</v>
      </c>
      <c r="E3615" s="6">
        <v>3</v>
      </c>
      <c r="F3615" t="s">
        <v>8221</v>
      </c>
      <c r="G3615" t="s">
        <v>8224</v>
      </c>
      <c r="H3615" t="s">
        <v>8246</v>
      </c>
      <c r="I3615">
        <v>1452234840</v>
      </c>
      <c r="J3615">
        <v>1450619123</v>
      </c>
      <c r="K3615" t="b">
        <v>0</v>
      </c>
      <c r="L3615">
        <v>3</v>
      </c>
      <c r="M3615" t="b">
        <v>0</v>
      </c>
      <c r="N3615" t="s">
        <v>8271</v>
      </c>
      <c r="O3615" s="9">
        <f>+E3615/D3615*100</f>
        <v>0.2</v>
      </c>
      <c r="P3615" s="11">
        <f>AVERAGE(E3615/L3615)</f>
        <v>1</v>
      </c>
      <c r="Q3615" t="str">
        <f>LEFT(N3615,SEARCH("/",N3615,1)-1)</f>
        <v>theater</v>
      </c>
      <c r="R3615" t="str">
        <f>RIGHT(N3615,LEN(N3615)-SEARCH("/",N3615,1))</f>
        <v>plays</v>
      </c>
      <c r="S3615" s="14">
        <f>INT((((J3615/60)/60)/24)+DATE(1970,1,1))</f>
        <v>42358</v>
      </c>
      <c r="T3615" s="14">
        <f>INT((((I3615/60)/60)/24)+DATE(1970,1,1))</f>
        <v>42377</v>
      </c>
    </row>
    <row r="3616" spans="1:20" ht="60" x14ac:dyDescent="0.25">
      <c r="A3616">
        <v>4082</v>
      </c>
      <c r="B3616" s="3" t="s">
        <v>4078</v>
      </c>
      <c r="C3616" s="3" t="s">
        <v>8185</v>
      </c>
      <c r="D3616" s="6">
        <v>150</v>
      </c>
      <c r="E3616" s="6">
        <v>3</v>
      </c>
      <c r="F3616" t="s">
        <v>8221</v>
      </c>
      <c r="G3616" t="s">
        <v>8224</v>
      </c>
      <c r="H3616" t="s">
        <v>8246</v>
      </c>
      <c r="I3616">
        <v>1447542000</v>
      </c>
      <c r="J3616">
        <v>1446179553</v>
      </c>
      <c r="K3616" t="b">
        <v>0</v>
      </c>
      <c r="L3616">
        <v>2</v>
      </c>
      <c r="M3616" t="b">
        <v>0</v>
      </c>
      <c r="N3616" t="s">
        <v>8271</v>
      </c>
      <c r="O3616" s="9">
        <f>+E3616/D3616*100</f>
        <v>2</v>
      </c>
      <c r="P3616" s="11">
        <f>AVERAGE(E3616/L3616)</f>
        <v>1.5</v>
      </c>
      <c r="Q3616" t="str">
        <f>LEFT(N3616,SEARCH("/",N3616,1)-1)</f>
        <v>theater</v>
      </c>
      <c r="R3616" t="str">
        <f>RIGHT(N3616,LEN(N3616)-SEARCH("/",N3616,1))</f>
        <v>plays</v>
      </c>
      <c r="S3616" s="14">
        <f>INT((((J3616/60)/60)/24)+DATE(1970,1,1))</f>
        <v>42307</v>
      </c>
      <c r="T3616" s="14">
        <f>INT((((I3616/60)/60)/24)+DATE(1970,1,1))</f>
        <v>42322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8270</v>
      </c>
      <c r="O3617" s="9">
        <f>+E3617/D3617*100</f>
        <v>3.3333333333333335E-3</v>
      </c>
      <c r="P3617" s="11">
        <f>AVERAGE(E3617/L3617)</f>
        <v>1</v>
      </c>
      <c r="Q3617" t="str">
        <f>LEFT(N3617,SEARCH("/",N3617,1)-1)</f>
        <v>film &amp; video</v>
      </c>
      <c r="R3617" t="str">
        <f>RIGHT(N3617,LEN(N3617)-SEARCH("/",N3617,1))</f>
        <v>animation</v>
      </c>
      <c r="S3617" s="14">
        <f>INT((((J3617/60)/60)/24)+DATE(1970,1,1))</f>
        <v>42130</v>
      </c>
      <c r="T3617" s="14">
        <f>INT((((I3617/60)/60)/24)+DATE(1970,1,1))</f>
        <v>42145</v>
      </c>
    </row>
    <row r="3618" spans="1:20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6">
        <v>2</v>
      </c>
      <c r="F3618" t="s">
        <v>8221</v>
      </c>
      <c r="G3618" t="s">
        <v>8224</v>
      </c>
      <c r="H3618" t="s">
        <v>8246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8284</v>
      </c>
      <c r="O3618" s="9">
        <f>+E3618/D3618*100</f>
        <v>2E-3</v>
      </c>
      <c r="P3618" s="11">
        <f>AVERAGE(E3618/L3618)</f>
        <v>1</v>
      </c>
      <c r="Q3618" t="str">
        <f>LEFT(N3618,SEARCH("/",N3618,1)-1)</f>
        <v>food</v>
      </c>
      <c r="R3618" t="str">
        <f>RIGHT(N3618,LEN(N3618)-SEARCH("/",N3618,1))</f>
        <v>food trucks</v>
      </c>
      <c r="S3618" s="14">
        <f>INT((((J3618/60)/60)/24)+DATE(1970,1,1))</f>
        <v>42489</v>
      </c>
      <c r="T3618" s="14">
        <f>INT((((I3618/60)/60)/24)+DATE(1970,1,1))</f>
        <v>42549</v>
      </c>
    </row>
    <row r="3619" spans="1:20" ht="45" x14ac:dyDescent="0.25">
      <c r="A3619">
        <v>2432</v>
      </c>
      <c r="B3619" s="3" t="s">
        <v>2433</v>
      </c>
      <c r="C3619" s="3" t="s">
        <v>6542</v>
      </c>
      <c r="D3619" s="6">
        <v>14000</v>
      </c>
      <c r="E3619" s="6">
        <v>2</v>
      </c>
      <c r="F3619" t="s">
        <v>8221</v>
      </c>
      <c r="G3619" t="s">
        <v>8224</v>
      </c>
      <c r="H3619" t="s">
        <v>8246</v>
      </c>
      <c r="I3619">
        <v>1425791697</v>
      </c>
      <c r="J3619">
        <v>1423199697</v>
      </c>
      <c r="K3619" t="b">
        <v>0</v>
      </c>
      <c r="L3619">
        <v>2</v>
      </c>
      <c r="M3619" t="b">
        <v>0</v>
      </c>
      <c r="N3619" t="s">
        <v>8284</v>
      </c>
      <c r="O3619" s="9">
        <f>+E3619/D3619*100</f>
        <v>1.4285714285714287E-2</v>
      </c>
      <c r="P3619" s="11">
        <f>AVERAGE(E3619/L3619)</f>
        <v>1</v>
      </c>
      <c r="Q3619" t="str">
        <f>LEFT(N3619,SEARCH("/",N3619,1)-1)</f>
        <v>food</v>
      </c>
      <c r="R3619" t="str">
        <f>RIGHT(N3619,LEN(N3619)-SEARCH("/",N3619,1))</f>
        <v>food trucks</v>
      </c>
      <c r="S3619" s="14">
        <f>INT((((J3619/60)/60)/24)+DATE(1970,1,1))</f>
        <v>42041</v>
      </c>
      <c r="T3619" s="14">
        <f>INT((((I3619/60)/60)/24)+DATE(1970,1,1))</f>
        <v>42071</v>
      </c>
    </row>
    <row r="3620" spans="1:20" ht="30" x14ac:dyDescent="0.25">
      <c r="A3620">
        <v>2154</v>
      </c>
      <c r="B3620" s="3" t="s">
        <v>2155</v>
      </c>
      <c r="C3620" s="3" t="s">
        <v>6264</v>
      </c>
      <c r="D3620" s="6">
        <v>250</v>
      </c>
      <c r="E3620" s="6">
        <v>2</v>
      </c>
      <c r="F3620" t="s">
        <v>8221</v>
      </c>
      <c r="G3620" t="s">
        <v>8224</v>
      </c>
      <c r="H3620" t="s">
        <v>8246</v>
      </c>
      <c r="I3620">
        <v>1390921827</v>
      </c>
      <c r="J3620">
        <v>1389193827</v>
      </c>
      <c r="K3620" t="b">
        <v>0</v>
      </c>
      <c r="L3620">
        <v>2</v>
      </c>
      <c r="M3620" t="b">
        <v>0</v>
      </c>
      <c r="N3620" t="s">
        <v>8282</v>
      </c>
      <c r="O3620" s="9">
        <f>+E3620/D3620*100</f>
        <v>0.8</v>
      </c>
      <c r="P3620" s="11">
        <f>AVERAGE(E3620/L3620)</f>
        <v>1</v>
      </c>
      <c r="Q3620" t="str">
        <f>LEFT(N3620,SEARCH("/",N3620,1)-1)</f>
        <v>games</v>
      </c>
      <c r="R3620" t="str">
        <f>RIGHT(N3620,LEN(N3620)-SEARCH("/",N3620,1))</f>
        <v>video games</v>
      </c>
      <c r="S3620" s="14">
        <f>INT((((J3620/60)/60)/24)+DATE(1970,1,1))</f>
        <v>41647</v>
      </c>
      <c r="T3620" s="14">
        <f>INT((((I3620/60)/60)/24)+DATE(1970,1,1))</f>
        <v>41667</v>
      </c>
    </row>
    <row r="3621" spans="1:20" ht="60" x14ac:dyDescent="0.25">
      <c r="A3621">
        <v>2148</v>
      </c>
      <c r="B3621" s="3" t="s">
        <v>2149</v>
      </c>
      <c r="C3621" s="3" t="s">
        <v>6258</v>
      </c>
      <c r="D3621" s="6">
        <v>100</v>
      </c>
      <c r="E3621" s="6">
        <v>2</v>
      </c>
      <c r="F3621" t="s">
        <v>8221</v>
      </c>
      <c r="G3621" t="s">
        <v>8225</v>
      </c>
      <c r="H3621" t="s">
        <v>8247</v>
      </c>
      <c r="I3621">
        <v>1427992582</v>
      </c>
      <c r="J3621">
        <v>1425404182</v>
      </c>
      <c r="K3621" t="b">
        <v>0</v>
      </c>
      <c r="L3621">
        <v>2</v>
      </c>
      <c r="M3621" t="b">
        <v>0</v>
      </c>
      <c r="N3621" t="s">
        <v>8282</v>
      </c>
      <c r="O3621" s="9">
        <f>+E3621/D3621*100</f>
        <v>2</v>
      </c>
      <c r="P3621" s="11">
        <f>AVERAGE(E3621/L3621)</f>
        <v>1</v>
      </c>
      <c r="Q3621" t="str">
        <f>LEFT(N3621,SEARCH("/",N3621,1)-1)</f>
        <v>games</v>
      </c>
      <c r="R3621" t="str">
        <f>RIGHT(N3621,LEN(N3621)-SEARCH("/",N3621,1))</f>
        <v>video games</v>
      </c>
      <c r="S3621" s="14">
        <f>INT((((J3621/60)/60)/24)+DATE(1970,1,1))</f>
        <v>42066</v>
      </c>
      <c r="T3621" s="14">
        <f>INT((((I3621/60)/60)/24)+DATE(1970,1,1))</f>
        <v>42096</v>
      </c>
    </row>
    <row r="3622" spans="1:20" ht="30" x14ac:dyDescent="0.25">
      <c r="A3622">
        <v>1992</v>
      </c>
      <c r="B3622" s="3" t="s">
        <v>1993</v>
      </c>
      <c r="C3622" s="3" t="s">
        <v>6102</v>
      </c>
      <c r="D3622" s="6">
        <v>1500</v>
      </c>
      <c r="E3622" s="6">
        <v>2</v>
      </c>
      <c r="F3622" t="s">
        <v>8221</v>
      </c>
      <c r="G3622" t="s">
        <v>8224</v>
      </c>
      <c r="H3622" t="s">
        <v>8246</v>
      </c>
      <c r="I3622">
        <v>1424229991</v>
      </c>
      <c r="J3622">
        <v>1421637991</v>
      </c>
      <c r="K3622" t="b">
        <v>0</v>
      </c>
      <c r="L3622">
        <v>2</v>
      </c>
      <c r="M3622" t="b">
        <v>0</v>
      </c>
      <c r="N3622" t="s">
        <v>8296</v>
      </c>
      <c r="O3622" s="9">
        <f>+E3622/D3622*100</f>
        <v>0.13333333333333333</v>
      </c>
      <c r="P3622" s="11">
        <f>AVERAGE(E3622/L3622)</f>
        <v>1</v>
      </c>
      <c r="Q3622" t="str">
        <f>LEFT(N3622,SEARCH("/",N3622,1)-1)</f>
        <v>photography</v>
      </c>
      <c r="R3622" t="str">
        <f>RIGHT(N3622,LEN(N3622)-SEARCH("/",N3622,1))</f>
        <v>people</v>
      </c>
      <c r="S3622" s="14">
        <f>INT((((J3622/60)/60)/24)+DATE(1970,1,1))</f>
        <v>42023</v>
      </c>
      <c r="T3622" s="14">
        <f>INT((((I3622/60)/60)/24)+DATE(1970,1,1))</f>
        <v>42053</v>
      </c>
    </row>
    <row r="3623" spans="1:20" ht="45" x14ac:dyDescent="0.25">
      <c r="A3623">
        <v>1451</v>
      </c>
      <c r="B3623" s="3" t="s">
        <v>1452</v>
      </c>
      <c r="C3623" s="3" t="s">
        <v>5561</v>
      </c>
      <c r="D3623" s="6">
        <v>18950</v>
      </c>
      <c r="E3623" s="6">
        <v>2</v>
      </c>
      <c r="F3623" t="s">
        <v>8220</v>
      </c>
      <c r="G3623" t="s">
        <v>8224</v>
      </c>
      <c r="H3623" t="s">
        <v>8246</v>
      </c>
      <c r="I3623">
        <v>1416355259</v>
      </c>
      <c r="J3623">
        <v>1413759659</v>
      </c>
      <c r="K3623" t="b">
        <v>0</v>
      </c>
      <c r="L3623">
        <v>2</v>
      </c>
      <c r="M3623" t="b">
        <v>0</v>
      </c>
      <c r="N3623" t="s">
        <v>8287</v>
      </c>
      <c r="O3623" s="9">
        <f>+E3623/D3623*100</f>
        <v>1.0554089709762533E-2</v>
      </c>
      <c r="P3623" s="11">
        <f>AVERAGE(E3623/L3623)</f>
        <v>1</v>
      </c>
      <c r="Q3623" t="str">
        <f>LEFT(N3623,SEARCH("/",N3623,1)-1)</f>
        <v>publishing</v>
      </c>
      <c r="R3623" t="str">
        <f>RIGHT(N3623,LEN(N3623)-SEARCH("/",N3623,1))</f>
        <v>translations</v>
      </c>
      <c r="S3623" s="14">
        <f>INT((((J3623/60)/60)/24)+DATE(1970,1,1))</f>
        <v>41931</v>
      </c>
      <c r="T3623" s="14">
        <f>INT((((I3623/60)/60)/24)+DATE(1970,1,1))</f>
        <v>41962</v>
      </c>
    </row>
    <row r="3624" spans="1:20" ht="45" x14ac:dyDescent="0.25">
      <c r="A3624">
        <v>2769</v>
      </c>
      <c r="B3624" s="3" t="s">
        <v>2769</v>
      </c>
      <c r="C3624" s="3" t="s">
        <v>6879</v>
      </c>
      <c r="D3624" s="6">
        <v>800</v>
      </c>
      <c r="E3624" s="6">
        <v>2</v>
      </c>
      <c r="F3624" t="s">
        <v>8221</v>
      </c>
      <c r="G3624" t="s">
        <v>8225</v>
      </c>
      <c r="H3624" t="s">
        <v>8247</v>
      </c>
      <c r="I3624">
        <v>1401997790</v>
      </c>
      <c r="J3624">
        <v>1397677790</v>
      </c>
      <c r="K3624" t="b">
        <v>0</v>
      </c>
      <c r="L3624">
        <v>2</v>
      </c>
      <c r="M3624" t="b">
        <v>0</v>
      </c>
      <c r="N3624" t="s">
        <v>8304</v>
      </c>
      <c r="O3624" s="9">
        <f>+E3624/D3624*100</f>
        <v>0.25</v>
      </c>
      <c r="P3624" s="11">
        <f>AVERAGE(E3624/L3624)</f>
        <v>1</v>
      </c>
      <c r="Q3624" t="str">
        <f>LEFT(N3624,SEARCH("/",N3624,1)-1)</f>
        <v>publishing</v>
      </c>
      <c r="R3624" t="str">
        <f>RIGHT(N3624,LEN(N3624)-SEARCH("/",N3624,1))</f>
        <v>children's books</v>
      </c>
      <c r="S3624" s="14">
        <f>INT((((J3624/60)/60)/24)+DATE(1970,1,1))</f>
        <v>41745</v>
      </c>
      <c r="T3624" s="14">
        <f>INT((((I3624/60)/60)/24)+DATE(1970,1,1))</f>
        <v>41795</v>
      </c>
    </row>
    <row r="3625" spans="1:20" ht="45" x14ac:dyDescent="0.25">
      <c r="A3625">
        <v>778</v>
      </c>
      <c r="B3625" s="3" t="s">
        <v>779</v>
      </c>
      <c r="C3625" s="3" t="s">
        <v>4888</v>
      </c>
      <c r="D3625" s="6">
        <v>500</v>
      </c>
      <c r="E3625" s="6">
        <v>2</v>
      </c>
      <c r="F3625" t="s">
        <v>8221</v>
      </c>
      <c r="G3625" t="s">
        <v>8224</v>
      </c>
      <c r="H3625" t="s">
        <v>8246</v>
      </c>
      <c r="I3625">
        <v>1398876680</v>
      </c>
      <c r="J3625">
        <v>1396284680</v>
      </c>
      <c r="K3625" t="b">
        <v>0</v>
      </c>
      <c r="L3625">
        <v>1</v>
      </c>
      <c r="M3625" t="b">
        <v>0</v>
      </c>
      <c r="N3625" t="s">
        <v>8275</v>
      </c>
      <c r="O3625" s="9">
        <f>+E3625/D3625*100</f>
        <v>0.4</v>
      </c>
      <c r="P3625" s="11">
        <f>AVERAGE(E3625/L3625)</f>
        <v>2</v>
      </c>
      <c r="Q3625" t="str">
        <f>LEFT(N3625,SEARCH("/",N3625,1)-1)</f>
        <v>publishing</v>
      </c>
      <c r="R3625" t="str">
        <f>RIGHT(N3625,LEN(N3625)-SEARCH("/",N3625,1))</f>
        <v>fiction</v>
      </c>
      <c r="S3625" s="14">
        <f>INT((((J3625/60)/60)/24)+DATE(1970,1,1))</f>
        <v>41729</v>
      </c>
      <c r="T3625" s="14">
        <f>INT((((I3625/60)/60)/24)+DATE(1970,1,1))</f>
        <v>41759</v>
      </c>
    </row>
    <row r="3626" spans="1:20" ht="30" x14ac:dyDescent="0.25">
      <c r="A3626">
        <v>635</v>
      </c>
      <c r="B3626" s="3" t="s">
        <v>636</v>
      </c>
      <c r="C3626" s="3" t="s">
        <v>4745</v>
      </c>
      <c r="D3626" s="6">
        <v>25000</v>
      </c>
      <c r="E3626" s="6">
        <v>2</v>
      </c>
      <c r="F3626" t="s">
        <v>8220</v>
      </c>
      <c r="G3626" t="s">
        <v>8224</v>
      </c>
      <c r="H3626" t="s">
        <v>8246</v>
      </c>
      <c r="I3626">
        <v>1428804762</v>
      </c>
      <c r="J3626">
        <v>1426212762</v>
      </c>
      <c r="K3626" t="b">
        <v>0</v>
      </c>
      <c r="L3626">
        <v>1</v>
      </c>
      <c r="M3626" t="b">
        <v>0</v>
      </c>
      <c r="N3626" t="s">
        <v>8272</v>
      </c>
      <c r="O3626" s="9">
        <f>+E3626/D3626*100</f>
        <v>8.0000000000000002E-3</v>
      </c>
      <c r="P3626" s="11">
        <f>AVERAGE(E3626/L3626)</f>
        <v>2</v>
      </c>
      <c r="Q3626" t="str">
        <f>LEFT(N3626,SEARCH("/",N3626,1)-1)</f>
        <v>technology</v>
      </c>
      <c r="R3626" t="str">
        <f>RIGHT(N3626,LEN(N3626)-SEARCH("/",N3626,1))</f>
        <v>web</v>
      </c>
      <c r="S3626" s="14">
        <f>INT((((J3626/60)/60)/24)+DATE(1970,1,1))</f>
        <v>42076</v>
      </c>
      <c r="T3626" s="14">
        <f>INT((((I3626/60)/60)/24)+DATE(1970,1,1))</f>
        <v>42106</v>
      </c>
    </row>
    <row r="3627" spans="1:20" ht="45" x14ac:dyDescent="0.25">
      <c r="A3627">
        <v>2360</v>
      </c>
      <c r="B3627" s="3" t="s">
        <v>2361</v>
      </c>
      <c r="C3627" s="3" t="s">
        <v>6470</v>
      </c>
      <c r="D3627" s="6">
        <v>5000</v>
      </c>
      <c r="E3627" s="6">
        <v>2</v>
      </c>
      <c r="F3627" t="s">
        <v>8220</v>
      </c>
      <c r="G3627" t="s">
        <v>8229</v>
      </c>
      <c r="H3627" t="s">
        <v>8251</v>
      </c>
      <c r="I3627">
        <v>1454864280</v>
      </c>
      <c r="J3627">
        <v>1452272280</v>
      </c>
      <c r="K3627" t="b">
        <v>0</v>
      </c>
      <c r="L3627">
        <v>1</v>
      </c>
      <c r="M3627" t="b">
        <v>0</v>
      </c>
      <c r="N3627" t="s">
        <v>8272</v>
      </c>
      <c r="O3627" s="9">
        <f>+E3627/D3627*100</f>
        <v>0.04</v>
      </c>
      <c r="P3627" s="11">
        <f>AVERAGE(E3627/L3627)</f>
        <v>2</v>
      </c>
      <c r="Q3627" t="str">
        <f>LEFT(N3627,SEARCH("/",N3627,1)-1)</f>
        <v>technology</v>
      </c>
      <c r="R3627" t="str">
        <f>RIGHT(N3627,LEN(N3627)-SEARCH("/",N3627,1))</f>
        <v>web</v>
      </c>
      <c r="S3627" s="14">
        <f>INT((((J3627/60)/60)/24)+DATE(1970,1,1))</f>
        <v>42377</v>
      </c>
      <c r="T3627" s="14">
        <f>INT((((I3627/60)/60)/24)+DATE(1970,1,1))</f>
        <v>42407</v>
      </c>
    </row>
    <row r="3628" spans="1:20" ht="60" x14ac:dyDescent="0.25">
      <c r="A3628">
        <v>3629</v>
      </c>
      <c r="B3628" s="3" t="s">
        <v>3627</v>
      </c>
      <c r="C3628" s="3" t="s">
        <v>7739</v>
      </c>
      <c r="D3628" s="6">
        <v>1000000</v>
      </c>
      <c r="E3628" s="6">
        <v>2</v>
      </c>
      <c r="F3628" t="s">
        <v>8221</v>
      </c>
      <c r="G3628" t="s">
        <v>8224</v>
      </c>
      <c r="H3628" t="s">
        <v>8246</v>
      </c>
      <c r="I3628">
        <v>1462467600</v>
      </c>
      <c r="J3628">
        <v>1457403364</v>
      </c>
      <c r="K3628" t="b">
        <v>0</v>
      </c>
      <c r="L3628">
        <v>2</v>
      </c>
      <c r="M3628" t="b">
        <v>0</v>
      </c>
      <c r="N3628" t="s">
        <v>8305</v>
      </c>
      <c r="O3628" s="9">
        <f>+E3628/D3628*100</f>
        <v>1.9999999999999998E-4</v>
      </c>
      <c r="P3628" s="11">
        <f>AVERAGE(E3628/L3628)</f>
        <v>1</v>
      </c>
      <c r="Q3628" t="str">
        <f>LEFT(N3628,SEARCH("/",N3628,1)-1)</f>
        <v>theater</v>
      </c>
      <c r="R3628" t="str">
        <f>RIGHT(N3628,LEN(N3628)-SEARCH("/",N3628,1))</f>
        <v>musical</v>
      </c>
      <c r="S3628" s="14">
        <f>INT((((J3628/60)/60)/24)+DATE(1970,1,1))</f>
        <v>42437</v>
      </c>
      <c r="T3628" s="14">
        <f>INT((((I3628/60)/60)/24)+DATE(1970,1,1))</f>
        <v>42495</v>
      </c>
    </row>
    <row r="3629" spans="1:20" ht="60" x14ac:dyDescent="0.25">
      <c r="A3629">
        <v>4006</v>
      </c>
      <c r="B3629" s="3" t="s">
        <v>4002</v>
      </c>
      <c r="C3629" s="3" t="s">
        <v>8111</v>
      </c>
      <c r="D3629" s="6">
        <v>30000</v>
      </c>
      <c r="E3629" s="6">
        <v>2</v>
      </c>
      <c r="F3629" t="s">
        <v>8221</v>
      </c>
      <c r="G3629" t="s">
        <v>8224</v>
      </c>
      <c r="H3629" t="s">
        <v>8246</v>
      </c>
      <c r="I3629">
        <v>1455647587</v>
      </c>
      <c r="J3629">
        <v>1453487587</v>
      </c>
      <c r="K3629" t="b">
        <v>0</v>
      </c>
      <c r="L3629">
        <v>1</v>
      </c>
      <c r="M3629" t="b">
        <v>0</v>
      </c>
      <c r="N3629" t="s">
        <v>8271</v>
      </c>
      <c r="O3629" s="9">
        <f>+E3629/D3629*100</f>
        <v>6.6666666666666671E-3</v>
      </c>
      <c r="P3629" s="11">
        <f>AVERAGE(E3629/L3629)</f>
        <v>2</v>
      </c>
      <c r="Q3629" t="str">
        <f>LEFT(N3629,SEARCH("/",N3629,1)-1)</f>
        <v>theater</v>
      </c>
      <c r="R3629" t="str">
        <f>RIGHT(N3629,LEN(N3629)-SEARCH("/",N3629,1))</f>
        <v>plays</v>
      </c>
      <c r="S3629" s="14">
        <f>INT((((J3629/60)/60)/24)+DATE(1970,1,1))</f>
        <v>42391</v>
      </c>
      <c r="T3629" s="14">
        <f>INT((((I3629/60)/60)/24)+DATE(1970,1,1))</f>
        <v>42416</v>
      </c>
    </row>
    <row r="3630" spans="1:20" ht="60" x14ac:dyDescent="0.25">
      <c r="A3630">
        <v>3072</v>
      </c>
      <c r="B3630" s="3" t="s">
        <v>3072</v>
      </c>
      <c r="C3630" s="3" t="s">
        <v>7182</v>
      </c>
      <c r="D3630" s="6">
        <v>12000</v>
      </c>
      <c r="E3630" s="6">
        <v>2</v>
      </c>
      <c r="F3630" t="s">
        <v>8221</v>
      </c>
      <c r="G3630" t="s">
        <v>8224</v>
      </c>
      <c r="H3630" t="s">
        <v>8246</v>
      </c>
      <c r="I3630">
        <v>1477791960</v>
      </c>
      <c r="J3630">
        <v>1476549262</v>
      </c>
      <c r="K3630" t="b">
        <v>0</v>
      </c>
      <c r="L3630">
        <v>2</v>
      </c>
      <c r="M3630" t="b">
        <v>0</v>
      </c>
      <c r="N3630" t="s">
        <v>8303</v>
      </c>
      <c r="O3630" s="9">
        <f>+E3630/D3630*100</f>
        <v>1.6666666666666666E-2</v>
      </c>
      <c r="P3630" s="11">
        <f>AVERAGE(E3630/L3630)</f>
        <v>1</v>
      </c>
      <c r="Q3630" t="str">
        <f>LEFT(N3630,SEARCH("/",N3630,1)-1)</f>
        <v>theater</v>
      </c>
      <c r="R3630" t="str">
        <f>RIGHT(N3630,LEN(N3630)-SEARCH("/",N3630,1))</f>
        <v>spaces</v>
      </c>
      <c r="S3630" s="14">
        <f>INT((((J3630/60)/60)/24)+DATE(1970,1,1))</f>
        <v>42658</v>
      </c>
      <c r="T3630" s="14">
        <f>INT((((I3630/60)/60)/24)+DATE(1970,1,1))</f>
        <v>42673</v>
      </c>
    </row>
    <row r="3631" spans="1:20" ht="60" x14ac:dyDescent="0.25">
      <c r="A3631">
        <v>2913</v>
      </c>
      <c r="B3631" s="3" t="s">
        <v>2913</v>
      </c>
      <c r="C3631" s="3" t="s">
        <v>7023</v>
      </c>
      <c r="D3631" s="6">
        <v>10000</v>
      </c>
      <c r="E3631" s="6">
        <v>2</v>
      </c>
      <c r="F3631" t="s">
        <v>8221</v>
      </c>
      <c r="G3631" t="s">
        <v>8224</v>
      </c>
      <c r="H3631" t="s">
        <v>8246</v>
      </c>
      <c r="I3631">
        <v>1410041339</v>
      </c>
      <c r="J3631">
        <v>1404857339</v>
      </c>
      <c r="K3631" t="b">
        <v>0</v>
      </c>
      <c r="L3631">
        <v>2</v>
      </c>
      <c r="M3631" t="b">
        <v>0</v>
      </c>
      <c r="N3631" t="s">
        <v>8271</v>
      </c>
      <c r="O3631" s="9">
        <f>+E3631/D3631*100</f>
        <v>0.02</v>
      </c>
      <c r="P3631" s="11">
        <f>AVERAGE(E3631/L3631)</f>
        <v>1</v>
      </c>
      <c r="Q3631" t="str">
        <f>LEFT(N3631,SEARCH("/",N3631,1)-1)</f>
        <v>theater</v>
      </c>
      <c r="R3631" t="str">
        <f>RIGHT(N3631,LEN(N3631)-SEARCH("/",N3631,1))</f>
        <v>plays</v>
      </c>
      <c r="S3631" s="14">
        <f>INT((((J3631/60)/60)/24)+DATE(1970,1,1))</f>
        <v>41828</v>
      </c>
      <c r="T3631" s="14">
        <f>INT((((I3631/60)/60)/24)+DATE(1970,1,1))</f>
        <v>41888</v>
      </c>
    </row>
    <row r="3632" spans="1:20" ht="60" x14ac:dyDescent="0.25">
      <c r="A3632">
        <v>2907</v>
      </c>
      <c r="B3632" s="3" t="s">
        <v>2907</v>
      </c>
      <c r="C3632" s="3" t="s">
        <v>7017</v>
      </c>
      <c r="D3632" s="6">
        <v>2500</v>
      </c>
      <c r="E3632" s="6">
        <v>2</v>
      </c>
      <c r="F3632" t="s">
        <v>8221</v>
      </c>
      <c r="G3632" t="s">
        <v>8224</v>
      </c>
      <c r="H3632" t="s">
        <v>8246</v>
      </c>
      <c r="I3632">
        <v>1463259837</v>
      </c>
      <c r="J3632">
        <v>1458075837</v>
      </c>
      <c r="K3632" t="b">
        <v>0</v>
      </c>
      <c r="L3632">
        <v>2</v>
      </c>
      <c r="M3632" t="b">
        <v>0</v>
      </c>
      <c r="N3632" t="s">
        <v>8271</v>
      </c>
      <c r="O3632" s="9">
        <f>+E3632/D3632*100</f>
        <v>0.08</v>
      </c>
      <c r="P3632" s="11">
        <f>AVERAGE(E3632/L3632)</f>
        <v>1</v>
      </c>
      <c r="Q3632" t="str">
        <f>LEFT(N3632,SEARCH("/",N3632,1)-1)</f>
        <v>theater</v>
      </c>
      <c r="R3632" t="str">
        <f>RIGHT(N3632,LEN(N3632)-SEARCH("/",N3632,1))</f>
        <v>plays</v>
      </c>
      <c r="S3632" s="14">
        <f>INT((((J3632/60)/60)/24)+DATE(1970,1,1))</f>
        <v>42444</v>
      </c>
      <c r="T3632" s="14">
        <f>INT((((I3632/60)/60)/24)+DATE(1970,1,1))</f>
        <v>42504</v>
      </c>
    </row>
    <row r="3633" spans="1:20" ht="60" x14ac:dyDescent="0.25">
      <c r="A3633">
        <v>2946</v>
      </c>
      <c r="B3633" s="3" t="s">
        <v>2946</v>
      </c>
      <c r="C3633" s="3" t="s">
        <v>7056</v>
      </c>
      <c r="D3633" s="6">
        <v>2000</v>
      </c>
      <c r="E3633" s="6">
        <v>2</v>
      </c>
      <c r="F3633" t="s">
        <v>8221</v>
      </c>
      <c r="G3633" t="s">
        <v>8225</v>
      </c>
      <c r="H3633" t="s">
        <v>8247</v>
      </c>
      <c r="I3633">
        <v>1471265092</v>
      </c>
      <c r="J3633">
        <v>1468673092</v>
      </c>
      <c r="K3633" t="b">
        <v>0</v>
      </c>
      <c r="L3633">
        <v>2</v>
      </c>
      <c r="M3633" t="b">
        <v>0</v>
      </c>
      <c r="N3633" t="s">
        <v>8303</v>
      </c>
      <c r="O3633" s="9">
        <f>+E3633/D3633*100</f>
        <v>0.1</v>
      </c>
      <c r="P3633" s="11">
        <f>AVERAGE(E3633/L3633)</f>
        <v>1</v>
      </c>
      <c r="Q3633" t="str">
        <f>LEFT(N3633,SEARCH("/",N3633,1)-1)</f>
        <v>theater</v>
      </c>
      <c r="R3633" t="str">
        <f>RIGHT(N3633,LEN(N3633)-SEARCH("/",N3633,1))</f>
        <v>spaces</v>
      </c>
      <c r="S3633" s="14">
        <f>INT((((J3633/60)/60)/24)+DATE(1970,1,1))</f>
        <v>42567</v>
      </c>
      <c r="T3633" s="14">
        <f>INT((((I3633/60)/60)/24)+DATE(1970,1,1))</f>
        <v>42597</v>
      </c>
    </row>
    <row r="3634" spans="1:20" ht="45" x14ac:dyDescent="0.25">
      <c r="A3634">
        <v>496</v>
      </c>
      <c r="B3634" s="3" t="s">
        <v>497</v>
      </c>
      <c r="C3634" s="3" t="s">
        <v>4606</v>
      </c>
      <c r="D3634" s="6">
        <v>60000</v>
      </c>
      <c r="E3634" s="6">
        <v>1</v>
      </c>
      <c r="F3634" t="s">
        <v>8221</v>
      </c>
      <c r="G3634" t="s">
        <v>8224</v>
      </c>
      <c r="H3634" t="s">
        <v>8246</v>
      </c>
      <c r="I3634">
        <v>1392070874</v>
      </c>
      <c r="J3634">
        <v>1386886874</v>
      </c>
      <c r="K3634" t="b">
        <v>0</v>
      </c>
      <c r="L3634">
        <v>1</v>
      </c>
      <c r="M3634" t="b">
        <v>0</v>
      </c>
      <c r="N3634" t="s">
        <v>8270</v>
      </c>
      <c r="O3634" s="9">
        <f>+E3634/D3634*100</f>
        <v>1.6666666666666668E-3</v>
      </c>
      <c r="P3634" s="11">
        <f>AVERAGE(E3634/L3634)</f>
        <v>1</v>
      </c>
      <c r="Q3634" t="str">
        <f>LEFT(N3634,SEARCH("/",N3634,1)-1)</f>
        <v>film &amp; video</v>
      </c>
      <c r="R3634" t="str">
        <f>RIGHT(N3634,LEN(N3634)-SEARCH("/",N3634,1))</f>
        <v>animation</v>
      </c>
      <c r="S3634" s="14">
        <f>INT((((J3634/60)/60)/24)+DATE(1970,1,1))</f>
        <v>41620</v>
      </c>
      <c r="T3634" s="14">
        <f>INT((((I3634/60)/60)/24)+DATE(1970,1,1))</f>
        <v>41680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8221</v>
      </c>
      <c r="G3635" t="s">
        <v>8224</v>
      </c>
      <c r="H3635" t="s">
        <v>8246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8268</v>
      </c>
      <c r="O3635" s="9">
        <f>+E3635/D3635*100</f>
        <v>2E-3</v>
      </c>
      <c r="P3635" s="11">
        <f>AVERAGE(E3635/L3635)</f>
        <v>1</v>
      </c>
      <c r="Q3635" t="str">
        <f>LEFT(N3635,SEARCH("/",N3635,1)-1)</f>
        <v>film &amp; video</v>
      </c>
      <c r="R3635" t="str">
        <f>RIGHT(N3635,LEN(N3635)-SEARCH("/",N3635,1))</f>
        <v>drama</v>
      </c>
      <c r="S3635" s="14">
        <f>INT((((J3635/60)/60)/24)+DATE(1970,1,1))</f>
        <v>42534</v>
      </c>
      <c r="T3635" s="14">
        <f>INT((((I3635/60)/60)/24)+DATE(1970,1,1))</f>
        <v>42594</v>
      </c>
    </row>
    <row r="3636" spans="1:20" ht="60" x14ac:dyDescent="0.25">
      <c r="A3636">
        <v>214</v>
      </c>
      <c r="B3636" s="3" t="s">
        <v>216</v>
      </c>
      <c r="C3636" s="3" t="s">
        <v>4324</v>
      </c>
      <c r="D3636" s="6">
        <v>12500</v>
      </c>
      <c r="E3636" s="6">
        <v>1</v>
      </c>
      <c r="F3636" t="s">
        <v>8221</v>
      </c>
      <c r="G3636" t="s">
        <v>8224</v>
      </c>
      <c r="H3636" t="s">
        <v>8246</v>
      </c>
      <c r="I3636">
        <v>1425655349</v>
      </c>
      <c r="J3636">
        <v>1420471349</v>
      </c>
      <c r="K3636" t="b">
        <v>0</v>
      </c>
      <c r="L3636">
        <v>1</v>
      </c>
      <c r="M3636" t="b">
        <v>0</v>
      </c>
      <c r="N3636" t="s">
        <v>8268</v>
      </c>
      <c r="O3636" s="9">
        <f>+E3636/D3636*100</f>
        <v>8.0000000000000002E-3</v>
      </c>
      <c r="P3636" s="11">
        <f>AVERAGE(E3636/L3636)</f>
        <v>1</v>
      </c>
      <c r="Q3636" t="str">
        <f>LEFT(N3636,SEARCH("/",N3636,1)-1)</f>
        <v>film &amp; video</v>
      </c>
      <c r="R3636" t="str">
        <f>RIGHT(N3636,LEN(N3636)-SEARCH("/",N3636,1))</f>
        <v>drama</v>
      </c>
      <c r="S3636" s="14">
        <f>INT((((J3636/60)/60)/24)+DATE(1970,1,1))</f>
        <v>42009</v>
      </c>
      <c r="T3636" s="14">
        <f>INT((((I3636/60)/60)/24)+DATE(1970,1,1))</f>
        <v>42069</v>
      </c>
    </row>
    <row r="3637" spans="1:20" ht="45" x14ac:dyDescent="0.25">
      <c r="A3637">
        <v>212</v>
      </c>
      <c r="B3637" s="3" t="s">
        <v>214</v>
      </c>
      <c r="C3637" s="3" t="s">
        <v>4322</v>
      </c>
      <c r="D3637" s="6">
        <v>6300</v>
      </c>
      <c r="E3637" s="6">
        <v>1</v>
      </c>
      <c r="F3637" t="s">
        <v>8221</v>
      </c>
      <c r="G3637" t="s">
        <v>8224</v>
      </c>
      <c r="H3637" t="s">
        <v>8246</v>
      </c>
      <c r="I3637">
        <v>1460837320</v>
      </c>
      <c r="J3637">
        <v>1455656920</v>
      </c>
      <c r="K3637" t="b">
        <v>0</v>
      </c>
      <c r="L3637">
        <v>1</v>
      </c>
      <c r="M3637" t="b">
        <v>0</v>
      </c>
      <c r="N3637" t="s">
        <v>8268</v>
      </c>
      <c r="O3637" s="9">
        <f>+E3637/D3637*100</f>
        <v>1.5873015873015872E-2</v>
      </c>
      <c r="P3637" s="11">
        <f>AVERAGE(E3637/L3637)</f>
        <v>1</v>
      </c>
      <c r="Q3637" t="str">
        <f>LEFT(N3637,SEARCH("/",N3637,1)-1)</f>
        <v>film &amp; video</v>
      </c>
      <c r="R3637" t="str">
        <f>RIGHT(N3637,LEN(N3637)-SEARCH("/",N3637,1))</f>
        <v>drama</v>
      </c>
      <c r="S3637" s="14">
        <f>INT((((J3637/60)/60)/24)+DATE(1970,1,1))</f>
        <v>42416</v>
      </c>
      <c r="T3637" s="14">
        <f>INT((((I3637/60)/60)/24)+DATE(1970,1,1))</f>
        <v>42476</v>
      </c>
    </row>
    <row r="3638" spans="1:20" ht="45" x14ac:dyDescent="0.25">
      <c r="A3638">
        <v>474</v>
      </c>
      <c r="B3638" s="3" t="s">
        <v>475</v>
      </c>
      <c r="C3638" s="3" t="s">
        <v>4584</v>
      </c>
      <c r="D3638" s="6">
        <v>3300</v>
      </c>
      <c r="E3638" s="6">
        <v>1</v>
      </c>
      <c r="F3638" t="s">
        <v>8221</v>
      </c>
      <c r="G3638" t="s">
        <v>8224</v>
      </c>
      <c r="H3638" t="s">
        <v>8246</v>
      </c>
      <c r="I3638">
        <v>1487318029</v>
      </c>
      <c r="J3638">
        <v>1484726029</v>
      </c>
      <c r="K3638" t="b">
        <v>0</v>
      </c>
      <c r="L3638">
        <v>1</v>
      </c>
      <c r="M3638" t="b">
        <v>0</v>
      </c>
      <c r="N3638" t="s">
        <v>8270</v>
      </c>
      <c r="O3638" s="9">
        <f>+E3638/D3638*100</f>
        <v>3.0303030303030304E-2</v>
      </c>
      <c r="P3638" s="11">
        <f>AVERAGE(E3638/L3638)</f>
        <v>1</v>
      </c>
      <c r="Q3638" t="str">
        <f>LEFT(N3638,SEARCH("/",N3638,1)-1)</f>
        <v>film &amp; video</v>
      </c>
      <c r="R3638" t="str">
        <f>RIGHT(N3638,LEN(N3638)-SEARCH("/",N3638,1))</f>
        <v>animation</v>
      </c>
      <c r="S3638" s="14">
        <f>INT((((J3638/60)/60)/24)+DATE(1970,1,1))</f>
        <v>42753</v>
      </c>
      <c r="T3638" s="14">
        <f>INT((((I3638/60)/60)/24)+DATE(1970,1,1))</f>
        <v>42783</v>
      </c>
    </row>
    <row r="3639" spans="1:20" ht="60" x14ac:dyDescent="0.25">
      <c r="A3639">
        <v>121</v>
      </c>
      <c r="B3639" s="3" t="s">
        <v>123</v>
      </c>
      <c r="C3639" s="3" t="s">
        <v>4232</v>
      </c>
      <c r="D3639" s="6">
        <v>3000</v>
      </c>
      <c r="E3639" s="6">
        <v>1</v>
      </c>
      <c r="F3639" t="s">
        <v>8220</v>
      </c>
      <c r="G3639" t="s">
        <v>8224</v>
      </c>
      <c r="H3639" t="s">
        <v>8246</v>
      </c>
      <c r="I3639">
        <v>1429352160</v>
      </c>
      <c r="J3639">
        <v>1427993710</v>
      </c>
      <c r="K3639" t="b">
        <v>0</v>
      </c>
      <c r="L3639">
        <v>1</v>
      </c>
      <c r="M3639" t="b">
        <v>0</v>
      </c>
      <c r="N3639" t="s">
        <v>8267</v>
      </c>
      <c r="O3639" s="9">
        <f>+E3639/D3639*100</f>
        <v>3.3333333333333333E-2</v>
      </c>
      <c r="P3639" s="11">
        <f>AVERAGE(E3639/L3639)</f>
        <v>1</v>
      </c>
      <c r="Q3639" t="str">
        <f>LEFT(N3639,SEARCH("/",N3639,1)-1)</f>
        <v>film &amp; video</v>
      </c>
      <c r="R3639" t="str">
        <f>RIGHT(N3639,LEN(N3639)-SEARCH("/",N3639,1))</f>
        <v>science fiction</v>
      </c>
      <c r="S3639" s="14">
        <f>INT((((J3639/60)/60)/24)+DATE(1970,1,1))</f>
        <v>42096</v>
      </c>
      <c r="T3639" s="14">
        <f>INT((((I3639/60)/60)/24)+DATE(1970,1,1))</f>
        <v>42112</v>
      </c>
    </row>
    <row r="3640" spans="1:20" ht="45" x14ac:dyDescent="0.25">
      <c r="A3640">
        <v>464</v>
      </c>
      <c r="B3640" s="3" t="s">
        <v>465</v>
      </c>
      <c r="C3640" s="3" t="s">
        <v>4574</v>
      </c>
      <c r="D3640" s="6">
        <v>1010</v>
      </c>
      <c r="E3640" s="6">
        <v>1</v>
      </c>
      <c r="F3640" t="s">
        <v>8221</v>
      </c>
      <c r="G3640" t="s">
        <v>8236</v>
      </c>
      <c r="H3640" t="s">
        <v>8249</v>
      </c>
      <c r="I3640">
        <v>1463602935</v>
      </c>
      <c r="J3640">
        <v>1461874935</v>
      </c>
      <c r="K3640" t="b">
        <v>0</v>
      </c>
      <c r="L3640">
        <v>1</v>
      </c>
      <c r="M3640" t="b">
        <v>0</v>
      </c>
      <c r="N3640" t="s">
        <v>8270</v>
      </c>
      <c r="O3640" s="9">
        <f>+E3640/D3640*100</f>
        <v>9.9009900990099015E-2</v>
      </c>
      <c r="P3640" s="11">
        <f>AVERAGE(E3640/L3640)</f>
        <v>1</v>
      </c>
      <c r="Q3640" t="str">
        <f>LEFT(N3640,SEARCH("/",N3640,1)-1)</f>
        <v>film &amp; video</v>
      </c>
      <c r="R3640" t="str">
        <f>RIGHT(N3640,LEN(N3640)-SEARCH("/",N3640,1))</f>
        <v>animation</v>
      </c>
      <c r="S3640" s="14">
        <f>INT((((J3640/60)/60)/24)+DATE(1970,1,1))</f>
        <v>42488</v>
      </c>
      <c r="T3640" s="14">
        <f>INT((((I3640/60)/60)/24)+DATE(1970,1,1))</f>
        <v>42508</v>
      </c>
    </row>
    <row r="3641" spans="1:20" ht="30" x14ac:dyDescent="0.25">
      <c r="A3641">
        <v>2582</v>
      </c>
      <c r="B3641" s="3" t="s">
        <v>2582</v>
      </c>
      <c r="C3641" s="3" t="s">
        <v>6692</v>
      </c>
      <c r="D3641" s="6">
        <v>90000</v>
      </c>
      <c r="E3641" s="6">
        <v>1</v>
      </c>
      <c r="F3641" t="s">
        <v>8221</v>
      </c>
      <c r="G3641" t="s">
        <v>8224</v>
      </c>
      <c r="H3641" t="s">
        <v>8246</v>
      </c>
      <c r="I3641">
        <v>1477784634</v>
      </c>
      <c r="J3641">
        <v>1475192634</v>
      </c>
      <c r="K3641" t="b">
        <v>0</v>
      </c>
      <c r="L3641">
        <v>1</v>
      </c>
      <c r="M3641" t="b">
        <v>0</v>
      </c>
      <c r="N3641" t="s">
        <v>8284</v>
      </c>
      <c r="O3641" s="9">
        <f>+E3641/D3641*100</f>
        <v>1.1111111111111111E-3</v>
      </c>
      <c r="P3641" s="11">
        <f>AVERAGE(E3641/L3641)</f>
        <v>1</v>
      </c>
      <c r="Q3641" t="str">
        <f>LEFT(N3641,SEARCH("/",N3641,1)-1)</f>
        <v>food</v>
      </c>
      <c r="R3641" t="str">
        <f>RIGHT(N3641,LEN(N3641)-SEARCH("/",N3641,1))</f>
        <v>food trucks</v>
      </c>
      <c r="S3641" s="14">
        <f>INT((((J3641/60)/60)/24)+DATE(1970,1,1))</f>
        <v>42642</v>
      </c>
      <c r="T3641" s="14">
        <f>INT((((I3641/60)/60)/24)+DATE(1970,1,1))</f>
        <v>42672</v>
      </c>
    </row>
    <row r="3642" spans="1:20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6">
        <v>1</v>
      </c>
      <c r="F3642" t="s">
        <v>8221</v>
      </c>
      <c r="G3642" t="s">
        <v>8224</v>
      </c>
      <c r="H3642" t="s">
        <v>8246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8284</v>
      </c>
      <c r="O3642" s="9">
        <f>+E3642/D3642*100</f>
        <v>1.25E-3</v>
      </c>
      <c r="P3642" s="11">
        <f>AVERAGE(E3642/L3642)</f>
        <v>1</v>
      </c>
      <c r="Q3642" t="str">
        <f>LEFT(N3642,SEARCH("/",N3642,1)-1)</f>
        <v>food</v>
      </c>
      <c r="R3642" t="str">
        <f>RIGHT(N3642,LEN(N3642)-SEARCH("/",N3642,1))</f>
        <v>food trucks</v>
      </c>
      <c r="S3642" s="14">
        <f>INT((((J3642/60)/60)/24)+DATE(1970,1,1))</f>
        <v>41828</v>
      </c>
      <c r="T3642" s="14">
        <f>INT((((I3642/60)/60)/24)+DATE(1970,1,1))</f>
        <v>41858</v>
      </c>
    </row>
    <row r="3643" spans="1:20" ht="30" x14ac:dyDescent="0.25">
      <c r="A3643">
        <v>2427</v>
      </c>
      <c r="B3643" s="3" t="s">
        <v>2428</v>
      </c>
      <c r="C3643" s="3" t="s">
        <v>6537</v>
      </c>
      <c r="D3643" s="6">
        <v>50000</v>
      </c>
      <c r="E3643" s="6">
        <v>1</v>
      </c>
      <c r="F3643" t="s">
        <v>8221</v>
      </c>
      <c r="G3643" t="s">
        <v>8224</v>
      </c>
      <c r="H3643" t="s">
        <v>8246</v>
      </c>
      <c r="I3643">
        <v>1458715133</v>
      </c>
      <c r="J3643">
        <v>1455262733</v>
      </c>
      <c r="K3643" t="b">
        <v>0</v>
      </c>
      <c r="L3643">
        <v>1</v>
      </c>
      <c r="M3643" t="b">
        <v>0</v>
      </c>
      <c r="N3643" t="s">
        <v>8284</v>
      </c>
      <c r="O3643" s="9">
        <f>+E3643/D3643*100</f>
        <v>2E-3</v>
      </c>
      <c r="P3643" s="11">
        <f>AVERAGE(E3643/L3643)</f>
        <v>1</v>
      </c>
      <c r="Q3643" t="str">
        <f>LEFT(N3643,SEARCH("/",N3643,1)-1)</f>
        <v>food</v>
      </c>
      <c r="R3643" t="str">
        <f>RIGHT(N3643,LEN(N3643)-SEARCH("/",N3643,1))</f>
        <v>food trucks</v>
      </c>
      <c r="S3643" s="14">
        <f>INT((((J3643/60)/60)/24)+DATE(1970,1,1))</f>
        <v>42412</v>
      </c>
      <c r="T3643" s="14">
        <f>INT((((I3643/60)/60)/24)+DATE(1970,1,1))</f>
        <v>42452</v>
      </c>
    </row>
    <row r="3644" spans="1:20" ht="45" x14ac:dyDescent="0.25">
      <c r="A3644">
        <v>2428</v>
      </c>
      <c r="B3644" s="3" t="s">
        <v>2429</v>
      </c>
      <c r="C3644" s="3" t="s">
        <v>6538</v>
      </c>
      <c r="D3644" s="6">
        <v>35000</v>
      </c>
      <c r="E3644" s="6">
        <v>1</v>
      </c>
      <c r="F3644" t="s">
        <v>8221</v>
      </c>
      <c r="G3644" t="s">
        <v>8224</v>
      </c>
      <c r="H3644" t="s">
        <v>8246</v>
      </c>
      <c r="I3644">
        <v>1426182551</v>
      </c>
      <c r="J3644">
        <v>1423594151</v>
      </c>
      <c r="K3644" t="b">
        <v>0</v>
      </c>
      <c r="L3644">
        <v>1</v>
      </c>
      <c r="M3644" t="b">
        <v>0</v>
      </c>
      <c r="N3644" t="s">
        <v>8284</v>
      </c>
      <c r="O3644" s="9">
        <f>+E3644/D3644*100</f>
        <v>2.8571428571428571E-3</v>
      </c>
      <c r="P3644" s="11">
        <f>AVERAGE(E3644/L3644)</f>
        <v>1</v>
      </c>
      <c r="Q3644" t="str">
        <f>LEFT(N3644,SEARCH("/",N3644,1)-1)</f>
        <v>food</v>
      </c>
      <c r="R3644" t="str">
        <f>RIGHT(N3644,LEN(N3644)-SEARCH("/",N3644,1))</f>
        <v>food trucks</v>
      </c>
      <c r="S3644" s="14">
        <f>INT((((J3644/60)/60)/24)+DATE(1970,1,1))</f>
        <v>42045</v>
      </c>
      <c r="T3644" s="14">
        <f>INT((((I3644/60)/60)/24)+DATE(1970,1,1))</f>
        <v>42075</v>
      </c>
    </row>
    <row r="3645" spans="1:20" ht="60" x14ac:dyDescent="0.25">
      <c r="A3645">
        <v>2689</v>
      </c>
      <c r="B3645" s="3" t="s">
        <v>2689</v>
      </c>
      <c r="C3645" s="3" t="s">
        <v>6799</v>
      </c>
      <c r="D3645" s="6">
        <v>35000</v>
      </c>
      <c r="E3645" s="6">
        <v>1</v>
      </c>
      <c r="F3645" t="s">
        <v>8221</v>
      </c>
      <c r="G3645" t="s">
        <v>8224</v>
      </c>
      <c r="H3645" t="s">
        <v>8246</v>
      </c>
      <c r="I3645">
        <v>1469919890</v>
      </c>
      <c r="J3645">
        <v>1467327890</v>
      </c>
      <c r="K3645" t="b">
        <v>0</v>
      </c>
      <c r="L3645">
        <v>1</v>
      </c>
      <c r="M3645" t="b">
        <v>0</v>
      </c>
      <c r="N3645" t="s">
        <v>8284</v>
      </c>
      <c r="O3645" s="9">
        <f>+E3645/D3645*100</f>
        <v>2.8571428571428571E-3</v>
      </c>
      <c r="P3645" s="11">
        <f>AVERAGE(E3645/L3645)</f>
        <v>1</v>
      </c>
      <c r="Q3645" t="str">
        <f>LEFT(N3645,SEARCH("/",N3645,1)-1)</f>
        <v>food</v>
      </c>
      <c r="R3645" t="str">
        <f>RIGHT(N3645,LEN(N3645)-SEARCH("/",N3645,1))</f>
        <v>food trucks</v>
      </c>
      <c r="S3645" s="14">
        <f>INT((((J3645/60)/60)/24)+DATE(1970,1,1))</f>
        <v>42551</v>
      </c>
      <c r="T3645" s="14">
        <f>INT((((I3645/60)/60)/24)+DATE(1970,1,1))</f>
        <v>42581</v>
      </c>
    </row>
    <row r="3646" spans="1:20" ht="60" x14ac:dyDescent="0.25">
      <c r="A3646">
        <v>2694</v>
      </c>
      <c r="B3646" s="3" t="s">
        <v>2694</v>
      </c>
      <c r="C3646" s="3" t="s">
        <v>6804</v>
      </c>
      <c r="D3646" s="6">
        <v>30000</v>
      </c>
      <c r="E3646" s="6">
        <v>1</v>
      </c>
      <c r="F3646" t="s">
        <v>8221</v>
      </c>
      <c r="G3646" t="s">
        <v>8224</v>
      </c>
      <c r="H3646" t="s">
        <v>8246</v>
      </c>
      <c r="I3646">
        <v>1411701739</v>
      </c>
      <c r="J3646">
        <v>1409109739</v>
      </c>
      <c r="K3646" t="b">
        <v>0</v>
      </c>
      <c r="L3646">
        <v>1</v>
      </c>
      <c r="M3646" t="b">
        <v>0</v>
      </c>
      <c r="N3646" t="s">
        <v>8284</v>
      </c>
      <c r="O3646" s="9">
        <f>+E3646/D3646*100</f>
        <v>3.3333333333333335E-3</v>
      </c>
      <c r="P3646" s="11">
        <f>AVERAGE(E3646/L3646)</f>
        <v>1</v>
      </c>
      <c r="Q3646" t="str">
        <f>LEFT(N3646,SEARCH("/",N3646,1)-1)</f>
        <v>food</v>
      </c>
      <c r="R3646" t="str">
        <f>RIGHT(N3646,LEN(N3646)-SEARCH("/",N3646,1))</f>
        <v>food trucks</v>
      </c>
      <c r="S3646" s="14">
        <f>INT((((J3646/60)/60)/24)+DATE(1970,1,1))</f>
        <v>41878</v>
      </c>
      <c r="T3646" s="14">
        <f>INT((((I3646/60)/60)/24)+DATE(1970,1,1))</f>
        <v>41908</v>
      </c>
    </row>
    <row r="3647" spans="1:20" ht="30" x14ac:dyDescent="0.25">
      <c r="A3647">
        <v>2421</v>
      </c>
      <c r="B3647" s="3" t="s">
        <v>2422</v>
      </c>
      <c r="C3647" s="3" t="s">
        <v>6531</v>
      </c>
      <c r="D3647" s="6">
        <v>6000</v>
      </c>
      <c r="E3647" s="6">
        <v>1</v>
      </c>
      <c r="F3647" t="s">
        <v>8221</v>
      </c>
      <c r="G3647" t="s">
        <v>8224</v>
      </c>
      <c r="H3647" t="s">
        <v>8246</v>
      </c>
      <c r="I3647">
        <v>1424536196</v>
      </c>
      <c r="J3647">
        <v>1421944196</v>
      </c>
      <c r="K3647" t="b">
        <v>0</v>
      </c>
      <c r="L3647">
        <v>1</v>
      </c>
      <c r="M3647" t="b">
        <v>0</v>
      </c>
      <c r="N3647" t="s">
        <v>8284</v>
      </c>
      <c r="O3647" s="9">
        <f>+E3647/D3647*100</f>
        <v>1.6666666666666666E-2</v>
      </c>
      <c r="P3647" s="11">
        <f>AVERAGE(E3647/L3647)</f>
        <v>1</v>
      </c>
      <c r="Q3647" t="str">
        <f>LEFT(N3647,SEARCH("/",N3647,1)-1)</f>
        <v>food</v>
      </c>
      <c r="R3647" t="str">
        <f>RIGHT(N3647,LEN(N3647)-SEARCH("/",N3647,1))</f>
        <v>food trucks</v>
      </c>
      <c r="S3647" s="14">
        <f>INT((((J3647/60)/60)/24)+DATE(1970,1,1))</f>
        <v>42026</v>
      </c>
      <c r="T3647" s="14">
        <f>INT((((I3647/60)/60)/24)+DATE(1970,1,1))</f>
        <v>42056</v>
      </c>
    </row>
    <row r="3648" spans="1:20" ht="60" x14ac:dyDescent="0.25">
      <c r="A3648">
        <v>2425</v>
      </c>
      <c r="B3648" s="3" t="s">
        <v>2426</v>
      </c>
      <c r="C3648" s="3" t="s">
        <v>6535</v>
      </c>
      <c r="D3648" s="6">
        <v>3500</v>
      </c>
      <c r="E3648" s="6">
        <v>1</v>
      </c>
      <c r="F3648" t="s">
        <v>8221</v>
      </c>
      <c r="G3648" t="s">
        <v>8224</v>
      </c>
      <c r="H3648" t="s">
        <v>8246</v>
      </c>
      <c r="I3648">
        <v>1464386640</v>
      </c>
      <c r="J3648">
        <v>1463090149</v>
      </c>
      <c r="K3648" t="b">
        <v>0</v>
      </c>
      <c r="L3648">
        <v>1</v>
      </c>
      <c r="M3648" t="b">
        <v>0</v>
      </c>
      <c r="N3648" t="s">
        <v>8284</v>
      </c>
      <c r="O3648" s="9">
        <f>+E3648/D3648*100</f>
        <v>2.8571428571428574E-2</v>
      </c>
      <c r="P3648" s="11">
        <f>AVERAGE(E3648/L3648)</f>
        <v>1</v>
      </c>
      <c r="Q3648" t="str">
        <f>LEFT(N3648,SEARCH("/",N3648,1)-1)</f>
        <v>food</v>
      </c>
      <c r="R3648" t="str">
        <f>RIGHT(N3648,LEN(N3648)-SEARCH("/",N3648,1))</f>
        <v>food trucks</v>
      </c>
      <c r="S3648" s="14">
        <f>INT((((J3648/60)/60)/24)+DATE(1970,1,1))</f>
        <v>42502</v>
      </c>
      <c r="T3648" s="14">
        <f>INT((((I3648/60)/60)/24)+DATE(1970,1,1))</f>
        <v>42517</v>
      </c>
    </row>
    <row r="3649" spans="1:20" ht="30" x14ac:dyDescent="0.25">
      <c r="A3649">
        <v>2422</v>
      </c>
      <c r="B3649" s="3" t="s">
        <v>2423</v>
      </c>
      <c r="C3649" s="3" t="s">
        <v>6532</v>
      </c>
      <c r="D3649" s="6">
        <v>500</v>
      </c>
      <c r="E3649" s="6">
        <v>1</v>
      </c>
      <c r="F3649" t="s">
        <v>8221</v>
      </c>
      <c r="G3649" t="s">
        <v>8224</v>
      </c>
      <c r="H3649" t="s">
        <v>8246</v>
      </c>
      <c r="I3649">
        <v>1426091036</v>
      </c>
      <c r="J3649">
        <v>1423502636</v>
      </c>
      <c r="K3649" t="b">
        <v>0</v>
      </c>
      <c r="L3649">
        <v>1</v>
      </c>
      <c r="M3649" t="b">
        <v>0</v>
      </c>
      <c r="N3649" t="s">
        <v>8284</v>
      </c>
      <c r="O3649" s="9">
        <f>+E3649/D3649*100</f>
        <v>0.2</v>
      </c>
      <c r="P3649" s="11">
        <f>AVERAGE(E3649/L3649)</f>
        <v>1</v>
      </c>
      <c r="Q3649" t="str">
        <f>LEFT(N3649,SEARCH("/",N3649,1)-1)</f>
        <v>food</v>
      </c>
      <c r="R3649" t="str">
        <f>RIGHT(N3649,LEN(N3649)-SEARCH("/",N3649,1))</f>
        <v>food trucks</v>
      </c>
      <c r="S3649" s="14">
        <f>INT((((J3649/60)/60)/24)+DATE(1970,1,1))</f>
        <v>42044</v>
      </c>
      <c r="T3649" s="14">
        <f>INT((((I3649/60)/60)/24)+DATE(1970,1,1))</f>
        <v>42074</v>
      </c>
    </row>
    <row r="3650" spans="1:20" ht="45" x14ac:dyDescent="0.25">
      <c r="A3650">
        <v>1134</v>
      </c>
      <c r="B3650" s="3" t="s">
        <v>1135</v>
      </c>
      <c r="C3650" s="3" t="s">
        <v>5244</v>
      </c>
      <c r="D3650" s="6">
        <v>25000</v>
      </c>
      <c r="E3650" s="6">
        <v>1</v>
      </c>
      <c r="F3650" t="s">
        <v>8221</v>
      </c>
      <c r="G3650" t="s">
        <v>8226</v>
      </c>
      <c r="H3650" t="s">
        <v>8248</v>
      </c>
      <c r="I3650">
        <v>1417235580</v>
      </c>
      <c r="J3650">
        <v>1416034228</v>
      </c>
      <c r="K3650" t="b">
        <v>0</v>
      </c>
      <c r="L3650">
        <v>1</v>
      </c>
      <c r="M3650" t="b">
        <v>0</v>
      </c>
      <c r="N3650" t="s">
        <v>8283</v>
      </c>
      <c r="O3650" s="9">
        <f>+E3650/D3650*100</f>
        <v>4.0000000000000001E-3</v>
      </c>
      <c r="P3650" s="11">
        <f>AVERAGE(E3650/L3650)</f>
        <v>1</v>
      </c>
      <c r="Q3650" t="str">
        <f>LEFT(N3650,SEARCH("/",N3650,1)-1)</f>
        <v>games</v>
      </c>
      <c r="R3650" t="str">
        <f>RIGHT(N3650,LEN(N3650)-SEARCH("/",N3650,1))</f>
        <v>mobile games</v>
      </c>
      <c r="S3650" s="14">
        <f>INT((((J3650/60)/60)/24)+DATE(1970,1,1))</f>
        <v>41958</v>
      </c>
      <c r="T3650" s="14">
        <f>INT((((I3650/60)/60)/24)+DATE(1970,1,1))</f>
        <v>41972</v>
      </c>
    </row>
    <row r="3651" spans="1:20" ht="60" x14ac:dyDescent="0.25">
      <c r="A3651">
        <v>2146</v>
      </c>
      <c r="B3651" s="3" t="s">
        <v>2147</v>
      </c>
      <c r="C3651" s="3" t="s">
        <v>6256</v>
      </c>
      <c r="D3651" s="6">
        <v>5000</v>
      </c>
      <c r="E3651" s="6">
        <v>1</v>
      </c>
      <c r="F3651" t="s">
        <v>8221</v>
      </c>
      <c r="G3651" t="s">
        <v>8224</v>
      </c>
      <c r="H3651" t="s">
        <v>8246</v>
      </c>
      <c r="I3651">
        <v>1455207510</v>
      </c>
      <c r="J3651">
        <v>1453997910</v>
      </c>
      <c r="K3651" t="b">
        <v>0</v>
      </c>
      <c r="L3651">
        <v>1</v>
      </c>
      <c r="M3651" t="b">
        <v>0</v>
      </c>
      <c r="N3651" t="s">
        <v>8282</v>
      </c>
      <c r="O3651" s="9">
        <f>+E3651/D3651*100</f>
        <v>0.02</v>
      </c>
      <c r="P3651" s="11">
        <f>AVERAGE(E3651/L3651)</f>
        <v>1</v>
      </c>
      <c r="Q3651" t="str">
        <f>LEFT(N3651,SEARCH("/",N3651,1)-1)</f>
        <v>games</v>
      </c>
      <c r="R3651" t="str">
        <f>RIGHT(N3651,LEN(N3651)-SEARCH("/",N3651,1))</f>
        <v>video games</v>
      </c>
      <c r="S3651" s="14">
        <f>INT((((J3651/60)/60)/24)+DATE(1970,1,1))</f>
        <v>42397</v>
      </c>
      <c r="T3651" s="14">
        <f>INT((((I3651/60)/60)/24)+DATE(1970,1,1))</f>
        <v>42411</v>
      </c>
    </row>
    <row r="3652" spans="1:20" ht="60" x14ac:dyDescent="0.25">
      <c r="A3652">
        <v>1111</v>
      </c>
      <c r="B3652" s="3" t="s">
        <v>1112</v>
      </c>
      <c r="C3652" s="3" t="s">
        <v>5221</v>
      </c>
      <c r="D3652" s="6">
        <v>2500</v>
      </c>
      <c r="E3652" s="6">
        <v>1</v>
      </c>
      <c r="F3652" t="s">
        <v>8221</v>
      </c>
      <c r="G3652" t="s">
        <v>8224</v>
      </c>
      <c r="H3652" t="s">
        <v>8246</v>
      </c>
      <c r="I3652">
        <v>1452228790</v>
      </c>
      <c r="J3652">
        <v>1449636790</v>
      </c>
      <c r="K3652" t="b">
        <v>0</v>
      </c>
      <c r="L3652">
        <v>1</v>
      </c>
      <c r="M3652" t="b">
        <v>0</v>
      </c>
      <c r="N3652" t="s">
        <v>8282</v>
      </c>
      <c r="O3652" s="9">
        <f>+E3652/D3652*100</f>
        <v>0.04</v>
      </c>
      <c r="P3652" s="11">
        <f>AVERAGE(E3652/L3652)</f>
        <v>1</v>
      </c>
      <c r="Q3652" t="str">
        <f>LEFT(N3652,SEARCH("/",N3652,1)-1)</f>
        <v>games</v>
      </c>
      <c r="R3652" t="str">
        <f>RIGHT(N3652,LEN(N3652)-SEARCH("/",N3652,1))</f>
        <v>video games</v>
      </c>
      <c r="S3652" s="14">
        <f>INT((((J3652/60)/60)/24)+DATE(1970,1,1))</f>
        <v>42347</v>
      </c>
      <c r="T3652" s="14">
        <f>INT((((I3652/60)/60)/24)+DATE(1970,1,1))</f>
        <v>42377</v>
      </c>
    </row>
    <row r="3653" spans="1:20" x14ac:dyDescent="0.25">
      <c r="A3653">
        <v>1128</v>
      </c>
      <c r="B3653" s="3" t="s">
        <v>1129</v>
      </c>
      <c r="C3653" s="3" t="s">
        <v>5238</v>
      </c>
      <c r="D3653" s="6">
        <v>1000</v>
      </c>
      <c r="E3653" s="6">
        <v>1</v>
      </c>
      <c r="F3653" t="s">
        <v>8221</v>
      </c>
      <c r="G3653" t="s">
        <v>8225</v>
      </c>
      <c r="H3653" t="s">
        <v>8247</v>
      </c>
      <c r="I3653">
        <v>1407425717</v>
      </c>
      <c r="J3653">
        <v>1404833717</v>
      </c>
      <c r="K3653" t="b">
        <v>0</v>
      </c>
      <c r="L3653">
        <v>1</v>
      </c>
      <c r="M3653" t="b">
        <v>0</v>
      </c>
      <c r="N3653" t="s">
        <v>8283</v>
      </c>
      <c r="O3653" s="9">
        <f>+E3653/D3653*100</f>
        <v>0.1</v>
      </c>
      <c r="P3653" s="11">
        <f>AVERAGE(E3653/L3653)</f>
        <v>1</v>
      </c>
      <c r="Q3653" t="str">
        <f>LEFT(N3653,SEARCH("/",N3653,1)-1)</f>
        <v>games</v>
      </c>
      <c r="R3653" t="str">
        <f>RIGHT(N3653,LEN(N3653)-SEARCH("/",N3653,1))</f>
        <v>mobile games</v>
      </c>
      <c r="S3653" s="14">
        <f>INT((((J3653/60)/60)/24)+DATE(1970,1,1))</f>
        <v>41828</v>
      </c>
      <c r="T3653" s="14">
        <f>INT((((I3653/60)/60)/24)+DATE(1970,1,1))</f>
        <v>41858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8220</v>
      </c>
      <c r="G3654" t="s">
        <v>8224</v>
      </c>
      <c r="H3654" t="s">
        <v>8246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8281</v>
      </c>
      <c r="O3654" s="9">
        <f>+E3654/D3654*100</f>
        <v>0.05</v>
      </c>
      <c r="P3654" s="11">
        <f>AVERAGE(E3654/L3654)</f>
        <v>1</v>
      </c>
      <c r="Q3654" t="str">
        <f>LEFT(N3654,SEARCH("/",N3654,1)-1)</f>
        <v>journalism</v>
      </c>
      <c r="R3654" t="str">
        <f>RIGHT(N3654,LEN(N3654)-SEARCH("/",N3654,1))</f>
        <v>audio</v>
      </c>
      <c r="S3654" s="14">
        <f>INT((((J3654/60)/60)/24)+DATE(1970,1,1))</f>
        <v>41918</v>
      </c>
      <c r="T3654" s="14">
        <f>INT((((I3654/60)/60)/24)+DATE(1970,1,1))</f>
        <v>41948</v>
      </c>
    </row>
    <row r="3655" spans="1:20" ht="30" x14ac:dyDescent="0.25">
      <c r="A3655">
        <v>1702</v>
      </c>
      <c r="B3655" s="3" t="s">
        <v>1703</v>
      </c>
      <c r="C3655" s="3" t="s">
        <v>5812</v>
      </c>
      <c r="D3655" s="6">
        <v>16500</v>
      </c>
      <c r="E3655" s="6">
        <v>1</v>
      </c>
      <c r="F3655" t="s">
        <v>8221</v>
      </c>
      <c r="G3655" t="s">
        <v>8224</v>
      </c>
      <c r="H3655" t="s">
        <v>8246</v>
      </c>
      <c r="I3655">
        <v>1427745150</v>
      </c>
      <c r="J3655">
        <v>1425156750</v>
      </c>
      <c r="K3655" t="b">
        <v>0</v>
      </c>
      <c r="L3655">
        <v>1</v>
      </c>
      <c r="M3655" t="b">
        <v>0</v>
      </c>
      <c r="N3655" t="s">
        <v>8293</v>
      </c>
      <c r="O3655" s="9">
        <f>+E3655/D3655*100</f>
        <v>6.0606060606060606E-3</v>
      </c>
      <c r="P3655" s="11">
        <f>AVERAGE(E3655/L3655)</f>
        <v>1</v>
      </c>
      <c r="Q3655" t="str">
        <f>LEFT(N3655,SEARCH("/",N3655,1)-1)</f>
        <v>music</v>
      </c>
      <c r="R3655" t="str">
        <f>RIGHT(N3655,LEN(N3655)-SEARCH("/",N3655,1))</f>
        <v>faith</v>
      </c>
      <c r="S3655" s="14">
        <f>INT((((J3655/60)/60)/24)+DATE(1970,1,1))</f>
        <v>42063</v>
      </c>
      <c r="T3655" s="14">
        <f>INT((((I3655/60)/60)/24)+DATE(1970,1,1))</f>
        <v>42093</v>
      </c>
    </row>
    <row r="3656" spans="1:20" ht="45" x14ac:dyDescent="0.25">
      <c r="A3656">
        <v>1734</v>
      </c>
      <c r="B3656" s="3" t="s">
        <v>1735</v>
      </c>
      <c r="C3656" s="3" t="s">
        <v>5844</v>
      </c>
      <c r="D3656" s="6">
        <v>4500</v>
      </c>
      <c r="E3656" s="6">
        <v>1</v>
      </c>
      <c r="F3656" t="s">
        <v>8221</v>
      </c>
      <c r="G3656" t="s">
        <v>8224</v>
      </c>
      <c r="H3656" t="s">
        <v>8246</v>
      </c>
      <c r="I3656">
        <v>1431046356</v>
      </c>
      <c r="J3656">
        <v>1428454356</v>
      </c>
      <c r="K3656" t="b">
        <v>0</v>
      </c>
      <c r="L3656">
        <v>1</v>
      </c>
      <c r="M3656" t="b">
        <v>0</v>
      </c>
      <c r="N3656" t="s">
        <v>8293</v>
      </c>
      <c r="O3656" s="9">
        <f>+E3656/D3656*100</f>
        <v>2.2222222222222223E-2</v>
      </c>
      <c r="P3656" s="11">
        <f>AVERAGE(E3656/L3656)</f>
        <v>1</v>
      </c>
      <c r="Q3656" t="str">
        <f>LEFT(N3656,SEARCH("/",N3656,1)-1)</f>
        <v>music</v>
      </c>
      <c r="R3656" t="str">
        <f>RIGHT(N3656,LEN(N3656)-SEARCH("/",N3656,1))</f>
        <v>faith</v>
      </c>
      <c r="S3656" s="14">
        <f>INT((((J3656/60)/60)/24)+DATE(1970,1,1))</f>
        <v>42102</v>
      </c>
      <c r="T3656" s="14">
        <f>INT((((I3656/60)/60)/24)+DATE(1970,1,1))</f>
        <v>42132</v>
      </c>
    </row>
    <row r="3657" spans="1:20" ht="60" x14ac:dyDescent="0.25">
      <c r="A3657">
        <v>1727</v>
      </c>
      <c r="B3657" s="3" t="s">
        <v>1728</v>
      </c>
      <c r="C3657" s="3" t="s">
        <v>5837</v>
      </c>
      <c r="D3657" s="6">
        <v>3000</v>
      </c>
      <c r="E3657" s="6">
        <v>1</v>
      </c>
      <c r="F3657" t="s">
        <v>8221</v>
      </c>
      <c r="G3657" t="s">
        <v>8225</v>
      </c>
      <c r="H3657" t="s">
        <v>8247</v>
      </c>
      <c r="I3657">
        <v>1428231600</v>
      </c>
      <c r="J3657">
        <v>1423520177</v>
      </c>
      <c r="K3657" t="b">
        <v>0</v>
      </c>
      <c r="L3657">
        <v>1</v>
      </c>
      <c r="M3657" t="b">
        <v>0</v>
      </c>
      <c r="N3657" t="s">
        <v>8293</v>
      </c>
      <c r="O3657" s="9">
        <f>+E3657/D3657*100</f>
        <v>3.3333333333333333E-2</v>
      </c>
      <c r="P3657" s="11">
        <f>AVERAGE(E3657/L3657)</f>
        <v>1</v>
      </c>
      <c r="Q3657" t="str">
        <f>LEFT(N3657,SEARCH("/",N3657,1)-1)</f>
        <v>music</v>
      </c>
      <c r="R3657" t="str">
        <f>RIGHT(N3657,LEN(N3657)-SEARCH("/",N3657,1))</f>
        <v>faith</v>
      </c>
      <c r="S3657" s="14">
        <f>INT((((J3657/60)/60)/24)+DATE(1970,1,1))</f>
        <v>42044</v>
      </c>
      <c r="T3657" s="14">
        <f>INT((((I3657/60)/60)/24)+DATE(1970,1,1))</f>
        <v>42099</v>
      </c>
    </row>
    <row r="3658" spans="1:20" ht="45" x14ac:dyDescent="0.25">
      <c r="A3658">
        <v>1722</v>
      </c>
      <c r="B3658" s="3" t="s">
        <v>1723</v>
      </c>
      <c r="C3658" s="3" t="s">
        <v>5832</v>
      </c>
      <c r="D3658" s="6">
        <v>2880</v>
      </c>
      <c r="E3658" s="6">
        <v>1</v>
      </c>
      <c r="F3658" t="s">
        <v>8221</v>
      </c>
      <c r="G3658" t="s">
        <v>8224</v>
      </c>
      <c r="H3658" t="s">
        <v>8246</v>
      </c>
      <c r="I3658">
        <v>1459642200</v>
      </c>
      <c r="J3658">
        <v>1456441429</v>
      </c>
      <c r="K3658" t="b">
        <v>0</v>
      </c>
      <c r="L3658">
        <v>1</v>
      </c>
      <c r="M3658" t="b">
        <v>0</v>
      </c>
      <c r="N3658" t="s">
        <v>8293</v>
      </c>
      <c r="O3658" s="9">
        <f>+E3658/D3658*100</f>
        <v>3.4722222222222224E-2</v>
      </c>
      <c r="P3658" s="11">
        <f>AVERAGE(E3658/L3658)</f>
        <v>1</v>
      </c>
      <c r="Q3658" t="str">
        <f>LEFT(N3658,SEARCH("/",N3658,1)-1)</f>
        <v>music</v>
      </c>
      <c r="R3658" t="str">
        <f>RIGHT(N3658,LEN(N3658)-SEARCH("/",N3658,1))</f>
        <v>faith</v>
      </c>
      <c r="S3658" s="14">
        <f>INT((((J3658/60)/60)/24)+DATE(1970,1,1))</f>
        <v>42425</v>
      </c>
      <c r="T3658" s="14">
        <f>INT((((I3658/60)/60)/24)+DATE(1970,1,1))</f>
        <v>42463</v>
      </c>
    </row>
    <row r="3659" spans="1:20" ht="45" x14ac:dyDescent="0.25">
      <c r="A3659">
        <v>1739</v>
      </c>
      <c r="B3659" s="3" t="s">
        <v>1740</v>
      </c>
      <c r="C3659" s="3" t="s">
        <v>5849</v>
      </c>
      <c r="D3659" s="6">
        <v>1000</v>
      </c>
      <c r="E3659" s="6">
        <v>1</v>
      </c>
      <c r="F3659" t="s">
        <v>8221</v>
      </c>
      <c r="G3659" t="s">
        <v>8224</v>
      </c>
      <c r="H3659" t="s">
        <v>8246</v>
      </c>
      <c r="I3659">
        <v>1462391932</v>
      </c>
      <c r="J3659">
        <v>1457297932</v>
      </c>
      <c r="K3659" t="b">
        <v>0</v>
      </c>
      <c r="L3659">
        <v>1</v>
      </c>
      <c r="M3659" t="b">
        <v>0</v>
      </c>
      <c r="N3659" t="s">
        <v>8293</v>
      </c>
      <c r="O3659" s="9">
        <f>+E3659/D3659*100</f>
        <v>0.1</v>
      </c>
      <c r="P3659" s="11">
        <f>AVERAGE(E3659/L3659)</f>
        <v>1</v>
      </c>
      <c r="Q3659" t="str">
        <f>LEFT(N3659,SEARCH("/",N3659,1)-1)</f>
        <v>music</v>
      </c>
      <c r="R3659" t="str">
        <f>RIGHT(N3659,LEN(N3659)-SEARCH("/",N3659,1))</f>
        <v>faith</v>
      </c>
      <c r="S3659" s="14">
        <f>INT((((J3659/60)/60)/24)+DATE(1970,1,1))</f>
        <v>42435</v>
      </c>
      <c r="T3659" s="14">
        <f>INT((((I3659/60)/60)/24)+DATE(1970,1,1))</f>
        <v>42494</v>
      </c>
    </row>
    <row r="3660" spans="1:20" ht="60" x14ac:dyDescent="0.25">
      <c r="A3660">
        <v>1587</v>
      </c>
      <c r="B3660" s="3" t="s">
        <v>1588</v>
      </c>
      <c r="C3660" s="3" t="s">
        <v>5697</v>
      </c>
      <c r="D3660" s="6">
        <v>7500</v>
      </c>
      <c r="E3660" s="6">
        <v>1</v>
      </c>
      <c r="F3660" t="s">
        <v>8221</v>
      </c>
      <c r="G3660" t="s">
        <v>8224</v>
      </c>
      <c r="H3660" t="s">
        <v>8246</v>
      </c>
      <c r="I3660">
        <v>1418510965</v>
      </c>
      <c r="J3660">
        <v>1415918965</v>
      </c>
      <c r="K3660" t="b">
        <v>0</v>
      </c>
      <c r="L3660">
        <v>1</v>
      </c>
      <c r="M3660" t="b">
        <v>0</v>
      </c>
      <c r="N3660" t="s">
        <v>8291</v>
      </c>
      <c r="O3660" s="9">
        <f>+E3660/D3660*100</f>
        <v>1.3333333333333334E-2</v>
      </c>
      <c r="P3660" s="11">
        <f>AVERAGE(E3660/L3660)</f>
        <v>1</v>
      </c>
      <c r="Q3660" t="str">
        <f>LEFT(N3660,SEARCH("/",N3660,1)-1)</f>
        <v>photography</v>
      </c>
      <c r="R3660" t="str">
        <f>RIGHT(N3660,LEN(N3660)-SEARCH("/",N3660,1))</f>
        <v>places</v>
      </c>
      <c r="S3660" s="14">
        <f>INT((((J3660/60)/60)/24)+DATE(1970,1,1))</f>
        <v>41956</v>
      </c>
      <c r="T3660" s="14">
        <f>INT((((I3660/60)/60)/24)+DATE(1970,1,1))</f>
        <v>41986</v>
      </c>
    </row>
    <row r="3661" spans="1:20" ht="45" x14ac:dyDescent="0.25">
      <c r="A3661">
        <v>1545</v>
      </c>
      <c r="B3661" s="3" t="s">
        <v>1546</v>
      </c>
      <c r="C3661" s="3" t="s">
        <v>5655</v>
      </c>
      <c r="D3661" s="6">
        <v>3000</v>
      </c>
      <c r="E3661" s="6">
        <v>1</v>
      </c>
      <c r="F3661" t="s">
        <v>8221</v>
      </c>
      <c r="G3661" t="s">
        <v>8224</v>
      </c>
      <c r="H3661" t="s">
        <v>8246</v>
      </c>
      <c r="I3661">
        <v>1425330960</v>
      </c>
      <c r="J3661">
        <v>1422393234</v>
      </c>
      <c r="K3661" t="b">
        <v>0</v>
      </c>
      <c r="L3661">
        <v>1</v>
      </c>
      <c r="M3661" t="b">
        <v>0</v>
      </c>
      <c r="N3661" t="s">
        <v>8289</v>
      </c>
      <c r="O3661" s="9">
        <f>+E3661/D3661*100</f>
        <v>3.3333333333333333E-2</v>
      </c>
      <c r="P3661" s="11">
        <f>AVERAGE(E3661/L3661)</f>
        <v>1</v>
      </c>
      <c r="Q3661" t="str">
        <f>LEFT(N3661,SEARCH("/",N3661,1)-1)</f>
        <v>photography</v>
      </c>
      <c r="R3661" t="str">
        <f>RIGHT(N3661,LEN(N3661)-SEARCH("/",N3661,1))</f>
        <v>nature</v>
      </c>
      <c r="S3661" s="14">
        <f>INT((((J3661/60)/60)/24)+DATE(1970,1,1))</f>
        <v>42031</v>
      </c>
      <c r="T3661" s="14">
        <f>INT((((I3661/60)/60)/24)+DATE(1970,1,1))</f>
        <v>42065</v>
      </c>
    </row>
    <row r="3662" spans="1:20" ht="60" x14ac:dyDescent="0.25">
      <c r="A3662">
        <v>1986</v>
      </c>
      <c r="B3662" s="3" t="s">
        <v>1987</v>
      </c>
      <c r="C3662" s="3" t="s">
        <v>6096</v>
      </c>
      <c r="D3662" s="6">
        <v>2000</v>
      </c>
      <c r="E3662" s="6">
        <v>1</v>
      </c>
      <c r="F3662" t="s">
        <v>8221</v>
      </c>
      <c r="G3662" t="s">
        <v>8225</v>
      </c>
      <c r="H3662" t="s">
        <v>8247</v>
      </c>
      <c r="I3662">
        <v>1457947483</v>
      </c>
      <c r="J3662">
        <v>1455359083</v>
      </c>
      <c r="K3662" t="b">
        <v>0</v>
      </c>
      <c r="L3662">
        <v>1</v>
      </c>
      <c r="M3662" t="b">
        <v>0</v>
      </c>
      <c r="N3662" t="s">
        <v>8296</v>
      </c>
      <c r="O3662" s="9">
        <f>+E3662/D3662*100</f>
        <v>0.05</v>
      </c>
      <c r="P3662" s="11">
        <f>AVERAGE(E3662/L3662)</f>
        <v>1</v>
      </c>
      <c r="Q3662" t="str">
        <f>LEFT(N3662,SEARCH("/",N3662,1)-1)</f>
        <v>photography</v>
      </c>
      <c r="R3662" t="str">
        <f>RIGHT(N3662,LEN(N3662)-SEARCH("/",N3662,1))</f>
        <v>people</v>
      </c>
      <c r="S3662" s="14">
        <f>INT((((J3662/60)/60)/24)+DATE(1970,1,1))</f>
        <v>42413</v>
      </c>
      <c r="T3662" s="14">
        <f>INT((((I3662/60)/60)/24)+DATE(1970,1,1))</f>
        <v>42443</v>
      </c>
    </row>
    <row r="3663" spans="1:20" ht="60" x14ac:dyDescent="0.25">
      <c r="A3663">
        <v>1598</v>
      </c>
      <c r="B3663" s="3" t="s">
        <v>1599</v>
      </c>
      <c r="C3663" s="3" t="s">
        <v>5708</v>
      </c>
      <c r="D3663" s="6">
        <v>800</v>
      </c>
      <c r="E3663" s="6">
        <v>1</v>
      </c>
      <c r="F3663" t="s">
        <v>8221</v>
      </c>
      <c r="G3663" t="s">
        <v>8224</v>
      </c>
      <c r="H3663" t="s">
        <v>8246</v>
      </c>
      <c r="I3663">
        <v>1437926458</v>
      </c>
      <c r="J3663">
        <v>1432742458</v>
      </c>
      <c r="K3663" t="b">
        <v>0</v>
      </c>
      <c r="L3663">
        <v>1</v>
      </c>
      <c r="M3663" t="b">
        <v>0</v>
      </c>
      <c r="N3663" t="s">
        <v>8291</v>
      </c>
      <c r="O3663" s="9">
        <f>+E3663/D3663*100</f>
        <v>0.125</v>
      </c>
      <c r="P3663" s="11">
        <f>AVERAGE(E3663/L3663)</f>
        <v>1</v>
      </c>
      <c r="Q3663" t="str">
        <f>LEFT(N3663,SEARCH("/",N3663,1)-1)</f>
        <v>photography</v>
      </c>
      <c r="R3663" t="str">
        <f>RIGHT(N3663,LEN(N3663)-SEARCH("/",N3663,1))</f>
        <v>places</v>
      </c>
      <c r="S3663" s="14">
        <f>INT((((J3663/60)/60)/24)+DATE(1970,1,1))</f>
        <v>42151</v>
      </c>
      <c r="T3663" s="14">
        <f>INT((((I3663/60)/60)/24)+DATE(1970,1,1))</f>
        <v>42211</v>
      </c>
    </row>
    <row r="3664" spans="1:20" ht="60" x14ac:dyDescent="0.25">
      <c r="A3664">
        <v>1450</v>
      </c>
      <c r="B3664" s="3" t="s">
        <v>1451</v>
      </c>
      <c r="C3664" s="3" t="s">
        <v>5560</v>
      </c>
      <c r="D3664" s="6">
        <v>100000</v>
      </c>
      <c r="E3664" s="6">
        <v>1</v>
      </c>
      <c r="F3664" t="s">
        <v>8221</v>
      </c>
      <c r="G3664" t="s">
        <v>8224</v>
      </c>
      <c r="H3664" t="s">
        <v>8246</v>
      </c>
      <c r="I3664">
        <v>1455941197</v>
      </c>
      <c r="J3664">
        <v>1453349197</v>
      </c>
      <c r="K3664" t="b">
        <v>0</v>
      </c>
      <c r="L3664">
        <v>1</v>
      </c>
      <c r="M3664" t="b">
        <v>0</v>
      </c>
      <c r="N3664" t="s">
        <v>8287</v>
      </c>
      <c r="O3664" s="9">
        <f>+E3664/D3664*100</f>
        <v>1E-3</v>
      </c>
      <c r="P3664" s="11">
        <f>AVERAGE(E3664/L3664)</f>
        <v>1</v>
      </c>
      <c r="Q3664" t="str">
        <f>LEFT(N3664,SEARCH("/",N3664,1)-1)</f>
        <v>publishing</v>
      </c>
      <c r="R3664" t="str">
        <f>RIGHT(N3664,LEN(N3664)-SEARCH("/",N3664,1))</f>
        <v>translations</v>
      </c>
      <c r="S3664" s="14">
        <f>INT((((J3664/60)/60)/24)+DATE(1970,1,1))</f>
        <v>42390</v>
      </c>
      <c r="T3664" s="14">
        <f>INT((((I3664/60)/60)/24)+DATE(1970,1,1))</f>
        <v>42420</v>
      </c>
    </row>
    <row r="3665" spans="1:20" ht="60" x14ac:dyDescent="0.25">
      <c r="A3665">
        <v>1497</v>
      </c>
      <c r="B3665" s="3" t="s">
        <v>1498</v>
      </c>
      <c r="C3665" s="3" t="s">
        <v>5607</v>
      </c>
      <c r="D3665" s="6">
        <v>15000</v>
      </c>
      <c r="E3665" s="6">
        <v>1</v>
      </c>
      <c r="F3665" t="s">
        <v>8221</v>
      </c>
      <c r="G3665" t="s">
        <v>8224</v>
      </c>
      <c r="H3665" t="s">
        <v>8246</v>
      </c>
      <c r="I3665">
        <v>1375299780</v>
      </c>
      <c r="J3665">
        <v>1371655522</v>
      </c>
      <c r="K3665" t="b">
        <v>0</v>
      </c>
      <c r="L3665">
        <v>1</v>
      </c>
      <c r="M3665" t="b">
        <v>0</v>
      </c>
      <c r="N3665" t="s">
        <v>8275</v>
      </c>
      <c r="O3665" s="9">
        <f>+E3665/D3665*100</f>
        <v>6.6666666666666671E-3</v>
      </c>
      <c r="P3665" s="11">
        <f>AVERAGE(E3665/L3665)</f>
        <v>1</v>
      </c>
      <c r="Q3665" t="str">
        <f>LEFT(N3665,SEARCH("/",N3665,1)-1)</f>
        <v>publishing</v>
      </c>
      <c r="R3665" t="str">
        <f>RIGHT(N3665,LEN(N3665)-SEARCH("/",N3665,1))</f>
        <v>fiction</v>
      </c>
      <c r="S3665" s="14">
        <f>INT((((J3665/60)/60)/24)+DATE(1970,1,1))</f>
        <v>41444</v>
      </c>
      <c r="T3665" s="14">
        <f>INT((((I3665/60)/60)/24)+DATE(1970,1,1))</f>
        <v>41486</v>
      </c>
    </row>
    <row r="3666" spans="1:20" ht="60" x14ac:dyDescent="0.25">
      <c r="A3666">
        <v>1440</v>
      </c>
      <c r="B3666" s="3" t="s">
        <v>1441</v>
      </c>
      <c r="C3666" s="3" t="s">
        <v>5550</v>
      </c>
      <c r="D3666" s="6">
        <v>13000</v>
      </c>
      <c r="E3666" s="6">
        <v>1</v>
      </c>
      <c r="F3666" t="s">
        <v>8221</v>
      </c>
      <c r="G3666" t="s">
        <v>8237</v>
      </c>
      <c r="H3666" t="s">
        <v>8249</v>
      </c>
      <c r="I3666">
        <v>1464285463</v>
      </c>
      <c r="J3666">
        <v>1461693463</v>
      </c>
      <c r="K3666" t="b">
        <v>0</v>
      </c>
      <c r="L3666">
        <v>1</v>
      </c>
      <c r="M3666" t="b">
        <v>0</v>
      </c>
      <c r="N3666" t="s">
        <v>8287</v>
      </c>
      <c r="O3666" s="9">
        <f>+E3666/D3666*100</f>
        <v>7.6923076923076927E-3</v>
      </c>
      <c r="P3666" s="11">
        <f>AVERAGE(E3666/L3666)</f>
        <v>1</v>
      </c>
      <c r="Q3666" t="str">
        <f>LEFT(N3666,SEARCH("/",N3666,1)-1)</f>
        <v>publishing</v>
      </c>
      <c r="R3666" t="str">
        <f>RIGHT(N3666,LEN(N3666)-SEARCH("/",N3666,1))</f>
        <v>translations</v>
      </c>
      <c r="S3666" s="14">
        <f>INT((((J3666/60)/60)/24)+DATE(1970,1,1))</f>
        <v>42486</v>
      </c>
      <c r="T3666" s="14">
        <f>INT((((I3666/60)/60)/24)+DATE(1970,1,1))</f>
        <v>42516</v>
      </c>
    </row>
    <row r="3667" spans="1:20" ht="60" x14ac:dyDescent="0.25">
      <c r="A3667">
        <v>1410</v>
      </c>
      <c r="B3667" s="3" t="s">
        <v>1411</v>
      </c>
      <c r="C3667" s="3" t="s">
        <v>5520</v>
      </c>
      <c r="D3667" s="6">
        <v>6000</v>
      </c>
      <c r="E3667" s="6">
        <v>1</v>
      </c>
      <c r="F3667" t="s">
        <v>8221</v>
      </c>
      <c r="G3667" t="s">
        <v>8237</v>
      </c>
      <c r="H3667" t="s">
        <v>8249</v>
      </c>
      <c r="I3667">
        <v>1464939520</v>
      </c>
      <c r="J3667">
        <v>1461051520</v>
      </c>
      <c r="K3667" t="b">
        <v>0</v>
      </c>
      <c r="L3667">
        <v>1</v>
      </c>
      <c r="M3667" t="b">
        <v>0</v>
      </c>
      <c r="N3667" t="s">
        <v>8287</v>
      </c>
      <c r="O3667" s="9">
        <f>+E3667/D3667*100</f>
        <v>1.6666666666666666E-2</v>
      </c>
      <c r="P3667" s="11">
        <f>AVERAGE(E3667/L3667)</f>
        <v>1</v>
      </c>
      <c r="Q3667" t="str">
        <f>LEFT(N3667,SEARCH("/",N3667,1)-1)</f>
        <v>publishing</v>
      </c>
      <c r="R3667" t="str">
        <f>RIGHT(N3667,LEN(N3667)-SEARCH("/",N3667,1))</f>
        <v>translations</v>
      </c>
      <c r="S3667" s="14">
        <f>INT((((J3667/60)/60)/24)+DATE(1970,1,1))</f>
        <v>42479</v>
      </c>
      <c r="T3667" s="14">
        <f>INT((((I3667/60)/60)/24)+DATE(1970,1,1))</f>
        <v>42524</v>
      </c>
    </row>
    <row r="3668" spans="1:20" ht="45" x14ac:dyDescent="0.25">
      <c r="A3668">
        <v>2773</v>
      </c>
      <c r="B3668" s="3" t="s">
        <v>2773</v>
      </c>
      <c r="C3668" s="3" t="s">
        <v>6883</v>
      </c>
      <c r="D3668" s="6">
        <v>530</v>
      </c>
      <c r="E3668" s="6">
        <v>1</v>
      </c>
      <c r="F3668" t="s">
        <v>8221</v>
      </c>
      <c r="G3668" t="s">
        <v>8229</v>
      </c>
      <c r="H3668" t="s">
        <v>8251</v>
      </c>
      <c r="I3668">
        <v>1461530721</v>
      </c>
      <c r="J3668">
        <v>1460666721</v>
      </c>
      <c r="K3668" t="b">
        <v>0</v>
      </c>
      <c r="L3668">
        <v>1</v>
      </c>
      <c r="M3668" t="b">
        <v>0</v>
      </c>
      <c r="N3668" t="s">
        <v>8304</v>
      </c>
      <c r="O3668" s="9">
        <f>+E3668/D3668*100</f>
        <v>0.18867924528301888</v>
      </c>
      <c r="P3668" s="11">
        <f>AVERAGE(E3668/L3668)</f>
        <v>1</v>
      </c>
      <c r="Q3668" t="str">
        <f>LEFT(N3668,SEARCH("/",N3668,1)-1)</f>
        <v>publishing</v>
      </c>
      <c r="R3668" t="str">
        <f>RIGHT(N3668,LEN(N3668)-SEARCH("/",N3668,1))</f>
        <v>children's books</v>
      </c>
      <c r="S3668" s="14">
        <f>INT((((J3668/60)/60)/24)+DATE(1970,1,1))</f>
        <v>42474</v>
      </c>
      <c r="T3668" s="14">
        <f>INT((((I3668/60)/60)/24)+DATE(1970,1,1))</f>
        <v>42484</v>
      </c>
    </row>
    <row r="3669" spans="1:20" ht="60" x14ac:dyDescent="0.25">
      <c r="A3669">
        <v>1414</v>
      </c>
      <c r="B3669" s="3" t="s">
        <v>1415</v>
      </c>
      <c r="C3669" s="3" t="s">
        <v>5524</v>
      </c>
      <c r="D3669" s="6">
        <v>500</v>
      </c>
      <c r="E3669" s="6">
        <v>1</v>
      </c>
      <c r="F3669" t="s">
        <v>8221</v>
      </c>
      <c r="G3669" t="s">
        <v>8224</v>
      </c>
      <c r="H3669" t="s">
        <v>8246</v>
      </c>
      <c r="I3669">
        <v>1483423467</v>
      </c>
      <c r="J3669">
        <v>1480831467</v>
      </c>
      <c r="K3669" t="b">
        <v>0</v>
      </c>
      <c r="L3669">
        <v>1</v>
      </c>
      <c r="M3669" t="b">
        <v>0</v>
      </c>
      <c r="N3669" t="s">
        <v>8287</v>
      </c>
      <c r="O3669" s="9">
        <f>+E3669/D3669*100</f>
        <v>0.2</v>
      </c>
      <c r="P3669" s="11">
        <f>AVERAGE(E3669/L3669)</f>
        <v>1</v>
      </c>
      <c r="Q3669" t="str">
        <f>LEFT(N3669,SEARCH("/",N3669,1)-1)</f>
        <v>publishing</v>
      </c>
      <c r="R3669" t="str">
        <f>RIGHT(N3669,LEN(N3669)-SEARCH("/",N3669,1))</f>
        <v>translations</v>
      </c>
      <c r="S3669" s="14">
        <f>INT((((J3669/60)/60)/24)+DATE(1970,1,1))</f>
        <v>42708</v>
      </c>
      <c r="T3669" s="14">
        <f>INT((((I3669/60)/60)/24)+DATE(1970,1,1))</f>
        <v>42738</v>
      </c>
    </row>
    <row r="3670" spans="1:20" ht="30" x14ac:dyDescent="0.25">
      <c r="A3670">
        <v>619</v>
      </c>
      <c r="B3670" s="3" t="s">
        <v>620</v>
      </c>
      <c r="C3670" s="3" t="s">
        <v>4729</v>
      </c>
      <c r="D3670" s="6">
        <v>2500000</v>
      </c>
      <c r="E3670" s="6">
        <v>1</v>
      </c>
      <c r="F3670" t="s">
        <v>8220</v>
      </c>
      <c r="G3670" t="s">
        <v>8224</v>
      </c>
      <c r="H3670" t="s">
        <v>8246</v>
      </c>
      <c r="I3670">
        <v>1416933390</v>
      </c>
      <c r="J3670">
        <v>1411745790</v>
      </c>
      <c r="K3670" t="b">
        <v>0</v>
      </c>
      <c r="L3670">
        <v>1</v>
      </c>
      <c r="M3670" t="b">
        <v>0</v>
      </c>
      <c r="N3670" t="s">
        <v>8272</v>
      </c>
      <c r="O3670" s="9">
        <f>+E3670/D3670*100</f>
        <v>3.9999999999999996E-5</v>
      </c>
      <c r="P3670" s="11">
        <f>AVERAGE(E3670/L3670)</f>
        <v>1</v>
      </c>
      <c r="Q3670" t="str">
        <f>LEFT(N3670,SEARCH("/",N3670,1)-1)</f>
        <v>technology</v>
      </c>
      <c r="R3670" t="str">
        <f>RIGHT(N3670,LEN(N3670)-SEARCH("/",N3670,1))</f>
        <v>web</v>
      </c>
      <c r="S3670" s="14">
        <f>INT((((J3670/60)/60)/24)+DATE(1970,1,1))</f>
        <v>41908</v>
      </c>
      <c r="T3670" s="14">
        <f>INT((((I3670/60)/60)/24)+DATE(1970,1,1))</f>
        <v>41968</v>
      </c>
    </row>
    <row r="3671" spans="1:20" ht="30" x14ac:dyDescent="0.25">
      <c r="A3671">
        <v>639</v>
      </c>
      <c r="B3671" s="3" t="s">
        <v>640</v>
      </c>
      <c r="C3671" s="3" t="s">
        <v>4749</v>
      </c>
      <c r="D3671" s="6">
        <v>1000000</v>
      </c>
      <c r="E3671" s="6">
        <v>1</v>
      </c>
      <c r="F3671" t="s">
        <v>8220</v>
      </c>
      <c r="G3671" t="s">
        <v>8224</v>
      </c>
      <c r="H3671" t="s">
        <v>8246</v>
      </c>
      <c r="I3671">
        <v>1413208795</v>
      </c>
      <c r="J3671">
        <v>1408024795</v>
      </c>
      <c r="K3671" t="b">
        <v>0</v>
      </c>
      <c r="L3671">
        <v>1</v>
      </c>
      <c r="M3671" t="b">
        <v>0</v>
      </c>
      <c r="N3671" t="s">
        <v>8272</v>
      </c>
      <c r="O3671" s="9">
        <f>+E3671/D3671*100</f>
        <v>9.9999999999999991E-5</v>
      </c>
      <c r="P3671" s="11">
        <f>AVERAGE(E3671/L3671)</f>
        <v>1</v>
      </c>
      <c r="Q3671" t="str">
        <f>LEFT(N3671,SEARCH("/",N3671,1)-1)</f>
        <v>technology</v>
      </c>
      <c r="R3671" t="str">
        <f>RIGHT(N3671,LEN(N3671)-SEARCH("/",N3671,1))</f>
        <v>web</v>
      </c>
      <c r="S3671" s="14">
        <f>INT((((J3671/60)/60)/24)+DATE(1970,1,1))</f>
        <v>41865</v>
      </c>
      <c r="T3671" s="14">
        <f>INT((((I3671/60)/60)/24)+DATE(1970,1,1))</f>
        <v>41925</v>
      </c>
    </row>
    <row r="3672" spans="1:20" ht="45" x14ac:dyDescent="0.25">
      <c r="A3672">
        <v>542</v>
      </c>
      <c r="B3672" s="3" t="s">
        <v>543</v>
      </c>
      <c r="C3672" s="3" t="s">
        <v>4652</v>
      </c>
      <c r="D3672" s="6">
        <v>250000</v>
      </c>
      <c r="E3672" s="6">
        <v>1</v>
      </c>
      <c r="F3672" t="s">
        <v>8221</v>
      </c>
      <c r="G3672" t="s">
        <v>8224</v>
      </c>
      <c r="H3672" t="s">
        <v>8246</v>
      </c>
      <c r="I3672">
        <v>1462293716</v>
      </c>
      <c r="J3672">
        <v>1457113316</v>
      </c>
      <c r="K3672" t="b">
        <v>0</v>
      </c>
      <c r="L3672">
        <v>1</v>
      </c>
      <c r="M3672" t="b">
        <v>0</v>
      </c>
      <c r="N3672" t="s">
        <v>8272</v>
      </c>
      <c r="O3672" s="9">
        <f>+E3672/D3672*100</f>
        <v>3.9999999999999996E-4</v>
      </c>
      <c r="P3672" s="11">
        <f>AVERAGE(E3672/L3672)</f>
        <v>1</v>
      </c>
      <c r="Q3672" t="str">
        <f>LEFT(N3672,SEARCH("/",N3672,1)-1)</f>
        <v>technology</v>
      </c>
      <c r="R3672" t="str">
        <f>RIGHT(N3672,LEN(N3672)-SEARCH("/",N3672,1))</f>
        <v>web</v>
      </c>
      <c r="S3672" s="14">
        <f>INT((((J3672/60)/60)/24)+DATE(1970,1,1))</f>
        <v>42433</v>
      </c>
      <c r="T3672" s="14">
        <f>INT((((I3672/60)/60)/24)+DATE(1970,1,1))</f>
        <v>42493</v>
      </c>
    </row>
    <row r="3673" spans="1:20" ht="30" x14ac:dyDescent="0.25">
      <c r="A3673">
        <v>696</v>
      </c>
      <c r="B3673" s="3" t="s">
        <v>697</v>
      </c>
      <c r="C3673" s="3" t="s">
        <v>4806</v>
      </c>
      <c r="D3673" s="6">
        <v>175000</v>
      </c>
      <c r="E3673" s="6">
        <v>1</v>
      </c>
      <c r="F3673" t="s">
        <v>8221</v>
      </c>
      <c r="G3673" t="s">
        <v>8233</v>
      </c>
      <c r="H3673" t="s">
        <v>8249</v>
      </c>
      <c r="I3673">
        <v>1406326502</v>
      </c>
      <c r="J3673">
        <v>1403734502</v>
      </c>
      <c r="K3673" t="b">
        <v>0</v>
      </c>
      <c r="L3673">
        <v>1</v>
      </c>
      <c r="M3673" t="b">
        <v>0</v>
      </c>
      <c r="N3673" t="s">
        <v>8273</v>
      </c>
      <c r="O3673" s="9">
        <f>+E3673/D3673*100</f>
        <v>5.7142857142857147E-4</v>
      </c>
      <c r="P3673" s="11">
        <f>AVERAGE(E3673/L3673)</f>
        <v>1</v>
      </c>
      <c r="Q3673" t="str">
        <f>LEFT(N3673,SEARCH("/",N3673,1)-1)</f>
        <v>technology</v>
      </c>
      <c r="R3673" t="str">
        <f>RIGHT(N3673,LEN(N3673)-SEARCH("/",N3673,1))</f>
        <v>wearables</v>
      </c>
      <c r="S3673" s="14">
        <f>INT((((J3673/60)/60)/24)+DATE(1970,1,1))</f>
        <v>41815</v>
      </c>
      <c r="T3673" s="14">
        <f>INT((((I3673/60)/60)/24)+DATE(1970,1,1))</f>
        <v>41845</v>
      </c>
    </row>
    <row r="3674" spans="1:20" ht="45" x14ac:dyDescent="0.25">
      <c r="A3674">
        <v>576</v>
      </c>
      <c r="B3674" s="3" t="s">
        <v>577</v>
      </c>
      <c r="C3674" s="3" t="s">
        <v>4686</v>
      </c>
      <c r="D3674" s="6">
        <v>80000</v>
      </c>
      <c r="E3674" s="6">
        <v>1</v>
      </c>
      <c r="F3674" t="s">
        <v>8221</v>
      </c>
      <c r="G3674" t="s">
        <v>8224</v>
      </c>
      <c r="H3674" t="s">
        <v>8246</v>
      </c>
      <c r="I3674">
        <v>1427537952</v>
      </c>
      <c r="J3674">
        <v>1422357552</v>
      </c>
      <c r="K3674" t="b">
        <v>0</v>
      </c>
      <c r="L3674">
        <v>1</v>
      </c>
      <c r="M3674" t="b">
        <v>0</v>
      </c>
      <c r="N3674" t="s">
        <v>8272</v>
      </c>
      <c r="O3674" s="9">
        <f>+E3674/D3674*100</f>
        <v>1.25E-3</v>
      </c>
      <c r="P3674" s="11">
        <f>AVERAGE(E3674/L3674)</f>
        <v>1</v>
      </c>
      <c r="Q3674" t="str">
        <f>LEFT(N3674,SEARCH("/",N3674,1)-1)</f>
        <v>technology</v>
      </c>
      <c r="R3674" t="str">
        <f>RIGHT(N3674,LEN(N3674)-SEARCH("/",N3674,1))</f>
        <v>web</v>
      </c>
      <c r="S3674" s="14">
        <f>INT((((J3674/60)/60)/24)+DATE(1970,1,1))</f>
        <v>42031</v>
      </c>
      <c r="T3674" s="14">
        <f>INT((((I3674/60)/60)/24)+DATE(1970,1,1))</f>
        <v>42091</v>
      </c>
    </row>
    <row r="3675" spans="1:20" ht="45" x14ac:dyDescent="0.25">
      <c r="A3675">
        <v>1316</v>
      </c>
      <c r="B3675" s="3" t="s">
        <v>1317</v>
      </c>
      <c r="C3675" s="3" t="s">
        <v>5426</v>
      </c>
      <c r="D3675" s="6">
        <v>75000</v>
      </c>
      <c r="E3675" s="6">
        <v>1</v>
      </c>
      <c r="F3675" t="s">
        <v>8220</v>
      </c>
      <c r="G3675" t="s">
        <v>8224</v>
      </c>
      <c r="H3675" t="s">
        <v>8246</v>
      </c>
      <c r="I3675">
        <v>1456700709</v>
      </c>
      <c r="J3675">
        <v>1453676709</v>
      </c>
      <c r="K3675" t="b">
        <v>0</v>
      </c>
      <c r="L3675">
        <v>1</v>
      </c>
      <c r="M3675" t="b">
        <v>0</v>
      </c>
      <c r="N3675" t="s">
        <v>8273</v>
      </c>
      <c r="O3675" s="9">
        <f>+E3675/D3675*100</f>
        <v>1.3333333333333333E-3</v>
      </c>
      <c r="P3675" s="11">
        <f>AVERAGE(E3675/L3675)</f>
        <v>1</v>
      </c>
      <c r="Q3675" t="str">
        <f>LEFT(N3675,SEARCH("/",N3675,1)-1)</f>
        <v>technology</v>
      </c>
      <c r="R3675" t="str">
        <f>RIGHT(N3675,LEN(N3675)-SEARCH("/",N3675,1))</f>
        <v>wearables</v>
      </c>
      <c r="S3675" s="14">
        <f>INT((((J3675/60)/60)/24)+DATE(1970,1,1))</f>
        <v>42393</v>
      </c>
      <c r="T3675" s="14">
        <f>INT((((I3675/60)/60)/24)+DATE(1970,1,1))</f>
        <v>42428</v>
      </c>
    </row>
    <row r="3676" spans="1:20" ht="60" x14ac:dyDescent="0.25">
      <c r="A3676">
        <v>564</v>
      </c>
      <c r="B3676" s="3" t="s">
        <v>565</v>
      </c>
      <c r="C3676" s="3" t="s">
        <v>4674</v>
      </c>
      <c r="D3676" s="6">
        <v>18000</v>
      </c>
      <c r="E3676" s="6">
        <v>1</v>
      </c>
      <c r="F3676" t="s">
        <v>8221</v>
      </c>
      <c r="G3676" t="s">
        <v>8230</v>
      </c>
      <c r="H3676" t="s">
        <v>8249</v>
      </c>
      <c r="I3676">
        <v>1457822275</v>
      </c>
      <c r="J3676">
        <v>1455230275</v>
      </c>
      <c r="K3676" t="b">
        <v>0</v>
      </c>
      <c r="L3676">
        <v>1</v>
      </c>
      <c r="M3676" t="b">
        <v>0</v>
      </c>
      <c r="N3676" t="s">
        <v>8272</v>
      </c>
      <c r="O3676" s="9">
        <f>+E3676/D3676*100</f>
        <v>5.5555555555555558E-3</v>
      </c>
      <c r="P3676" s="11">
        <f>AVERAGE(E3676/L3676)</f>
        <v>1</v>
      </c>
      <c r="Q3676" t="str">
        <f>LEFT(N3676,SEARCH("/",N3676,1)-1)</f>
        <v>technology</v>
      </c>
      <c r="R3676" t="str">
        <f>RIGHT(N3676,LEN(N3676)-SEARCH("/",N3676,1))</f>
        <v>web</v>
      </c>
      <c r="S3676" s="14">
        <f>INT((((J3676/60)/60)/24)+DATE(1970,1,1))</f>
        <v>42411</v>
      </c>
      <c r="T3676" s="14">
        <f>INT((((I3676/60)/60)/24)+DATE(1970,1,1))</f>
        <v>42441</v>
      </c>
    </row>
    <row r="3677" spans="1:20" ht="60" x14ac:dyDescent="0.25">
      <c r="A3677">
        <v>540</v>
      </c>
      <c r="B3677" s="3" t="s">
        <v>541</v>
      </c>
      <c r="C3677" s="3" t="s">
        <v>4650</v>
      </c>
      <c r="D3677" s="6">
        <v>15000</v>
      </c>
      <c r="E3677" s="6">
        <v>1</v>
      </c>
      <c r="F3677" t="s">
        <v>8221</v>
      </c>
      <c r="G3677" t="s">
        <v>8224</v>
      </c>
      <c r="H3677" t="s">
        <v>8246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8272</v>
      </c>
      <c r="O3677" s="9">
        <f>+E3677/D3677*100</f>
        <v>6.6666666666666671E-3</v>
      </c>
      <c r="P3677" s="11">
        <f>AVERAGE(E3677/L3677)</f>
        <v>1</v>
      </c>
      <c r="Q3677" t="str">
        <f>LEFT(N3677,SEARCH("/",N3677,1)-1)</f>
        <v>technology</v>
      </c>
      <c r="R3677" t="str">
        <f>RIGHT(N3677,LEN(N3677)-SEARCH("/",N3677,1))</f>
        <v>web</v>
      </c>
      <c r="S3677" s="14">
        <f>INT((((J3677/60)/60)/24)+DATE(1970,1,1))</f>
        <v>42009</v>
      </c>
      <c r="T3677" s="14">
        <f>INT((((I3677/60)/60)/24)+DATE(1970,1,1))</f>
        <v>42039</v>
      </c>
    </row>
    <row r="3678" spans="1:20" ht="45" x14ac:dyDescent="0.25">
      <c r="A3678">
        <v>583</v>
      </c>
      <c r="B3678" s="3" t="s">
        <v>584</v>
      </c>
      <c r="C3678" s="3" t="s">
        <v>4693</v>
      </c>
      <c r="D3678" s="6">
        <v>9000</v>
      </c>
      <c r="E3678" s="6">
        <v>1</v>
      </c>
      <c r="F3678" t="s">
        <v>8221</v>
      </c>
      <c r="G3678" t="s">
        <v>8224</v>
      </c>
      <c r="H3678" t="s">
        <v>8246</v>
      </c>
      <c r="I3678">
        <v>1426800687</v>
      </c>
      <c r="J3678">
        <v>1424212287</v>
      </c>
      <c r="K3678" t="b">
        <v>0</v>
      </c>
      <c r="L3678">
        <v>1</v>
      </c>
      <c r="M3678" t="b">
        <v>0</v>
      </c>
      <c r="N3678" t="s">
        <v>8272</v>
      </c>
      <c r="O3678" s="9">
        <f>+E3678/D3678*100</f>
        <v>1.1111111111111112E-2</v>
      </c>
      <c r="P3678" s="11">
        <f>AVERAGE(E3678/L3678)</f>
        <v>1</v>
      </c>
      <c r="Q3678" t="str">
        <f>LEFT(N3678,SEARCH("/",N3678,1)-1)</f>
        <v>technology</v>
      </c>
      <c r="R3678" t="str">
        <f>RIGHT(N3678,LEN(N3678)-SEARCH("/",N3678,1))</f>
        <v>web</v>
      </c>
      <c r="S3678" s="14">
        <f>INT((((J3678/60)/60)/24)+DATE(1970,1,1))</f>
        <v>42052</v>
      </c>
      <c r="T3678" s="14">
        <f>INT((((I3678/60)/60)/24)+DATE(1970,1,1))</f>
        <v>42082</v>
      </c>
    </row>
    <row r="3679" spans="1:20" x14ac:dyDescent="0.25">
      <c r="A3679">
        <v>589</v>
      </c>
      <c r="B3679" s="3" t="s">
        <v>590</v>
      </c>
      <c r="C3679" s="3" t="s">
        <v>4699</v>
      </c>
      <c r="D3679" s="6">
        <v>7500</v>
      </c>
      <c r="E3679" s="6">
        <v>1</v>
      </c>
      <c r="F3679" t="s">
        <v>8221</v>
      </c>
      <c r="G3679" t="s">
        <v>8224</v>
      </c>
      <c r="H3679" t="s">
        <v>8246</v>
      </c>
      <c r="I3679">
        <v>1436366699</v>
      </c>
      <c r="J3679">
        <v>1435070699</v>
      </c>
      <c r="K3679" t="b">
        <v>0</v>
      </c>
      <c r="L3679">
        <v>1</v>
      </c>
      <c r="M3679" t="b">
        <v>0</v>
      </c>
      <c r="N3679" t="s">
        <v>8272</v>
      </c>
      <c r="O3679" s="9">
        <f>+E3679/D3679*100</f>
        <v>1.3333333333333334E-2</v>
      </c>
      <c r="P3679" s="11">
        <f>AVERAGE(E3679/L3679)</f>
        <v>1</v>
      </c>
      <c r="Q3679" t="str">
        <f>LEFT(N3679,SEARCH("/",N3679,1)-1)</f>
        <v>technology</v>
      </c>
      <c r="R3679" t="str">
        <f>RIGHT(N3679,LEN(N3679)-SEARCH("/",N3679,1))</f>
        <v>web</v>
      </c>
      <c r="S3679" s="14">
        <f>INT((((J3679/60)/60)/24)+DATE(1970,1,1))</f>
        <v>42178</v>
      </c>
      <c r="T3679" s="14">
        <f>INT((((I3679/60)/60)/24)+DATE(1970,1,1))</f>
        <v>42193</v>
      </c>
    </row>
    <row r="3680" spans="1:20" ht="60" x14ac:dyDescent="0.25">
      <c r="A3680">
        <v>566</v>
      </c>
      <c r="B3680" s="3" t="s">
        <v>567</v>
      </c>
      <c r="C3680" s="3" t="s">
        <v>4676</v>
      </c>
      <c r="D3680" s="6">
        <v>5000</v>
      </c>
      <c r="E3680" s="6">
        <v>1</v>
      </c>
      <c r="F3680" t="s">
        <v>8221</v>
      </c>
      <c r="G3680" t="s">
        <v>8224</v>
      </c>
      <c r="H3680" t="s">
        <v>8246</v>
      </c>
      <c r="I3680">
        <v>1468513533</v>
      </c>
      <c r="J3680">
        <v>1465921533</v>
      </c>
      <c r="K3680" t="b">
        <v>0</v>
      </c>
      <c r="L3680">
        <v>1</v>
      </c>
      <c r="M3680" t="b">
        <v>0</v>
      </c>
      <c r="N3680" t="s">
        <v>8272</v>
      </c>
      <c r="O3680" s="9">
        <f>+E3680/D3680*100</f>
        <v>0.02</v>
      </c>
      <c r="P3680" s="11">
        <f>AVERAGE(E3680/L3680)</f>
        <v>1</v>
      </c>
      <c r="Q3680" t="str">
        <f>LEFT(N3680,SEARCH("/",N3680,1)-1)</f>
        <v>technology</v>
      </c>
      <c r="R3680" t="str">
        <f>RIGHT(N3680,LEN(N3680)-SEARCH("/",N3680,1))</f>
        <v>web</v>
      </c>
      <c r="S3680" s="14">
        <f>INT((((J3680/60)/60)/24)+DATE(1970,1,1))</f>
        <v>42535</v>
      </c>
      <c r="T3680" s="14">
        <f>INT((((I3680/60)/60)/24)+DATE(1970,1,1))</f>
        <v>42565</v>
      </c>
    </row>
    <row r="3681" spans="1:20" ht="45" x14ac:dyDescent="0.25">
      <c r="A3681">
        <v>634</v>
      </c>
      <c r="B3681" s="3" t="s">
        <v>635</v>
      </c>
      <c r="C3681" s="3" t="s">
        <v>4744</v>
      </c>
      <c r="D3681" s="6">
        <v>5000</v>
      </c>
      <c r="E3681" s="6">
        <v>1</v>
      </c>
      <c r="F3681" t="s">
        <v>8220</v>
      </c>
      <c r="G3681" t="s">
        <v>8224</v>
      </c>
      <c r="H3681" t="s">
        <v>8246</v>
      </c>
      <c r="I3681">
        <v>1424989029</v>
      </c>
      <c r="J3681">
        <v>1422397029</v>
      </c>
      <c r="K3681" t="b">
        <v>0</v>
      </c>
      <c r="L3681">
        <v>1</v>
      </c>
      <c r="M3681" t="b">
        <v>0</v>
      </c>
      <c r="N3681" t="s">
        <v>8272</v>
      </c>
      <c r="O3681" s="9">
        <f>+E3681/D3681*100</f>
        <v>0.02</v>
      </c>
      <c r="P3681" s="11">
        <f>AVERAGE(E3681/L3681)</f>
        <v>1</v>
      </c>
      <c r="Q3681" t="str">
        <f>LEFT(N3681,SEARCH("/",N3681,1)-1)</f>
        <v>technology</v>
      </c>
      <c r="R3681" t="str">
        <f>RIGHT(N3681,LEN(N3681)-SEARCH("/",N3681,1))</f>
        <v>web</v>
      </c>
      <c r="S3681" s="14">
        <f>INT((((J3681/60)/60)/24)+DATE(1970,1,1))</f>
        <v>42031</v>
      </c>
      <c r="T3681" s="14">
        <f>INT((((I3681/60)/60)/24)+DATE(1970,1,1))</f>
        <v>42061</v>
      </c>
    </row>
    <row r="3682" spans="1:20" ht="60" x14ac:dyDescent="0.25">
      <c r="A3682">
        <v>580</v>
      </c>
      <c r="B3682" s="3" t="s">
        <v>581</v>
      </c>
      <c r="C3682" s="3" t="s">
        <v>4690</v>
      </c>
      <c r="D3682" s="6">
        <v>3000</v>
      </c>
      <c r="E3682" s="6">
        <v>1</v>
      </c>
      <c r="F3682" t="s">
        <v>8221</v>
      </c>
      <c r="G3682" t="s">
        <v>8224</v>
      </c>
      <c r="H3682" t="s">
        <v>8246</v>
      </c>
      <c r="I3682">
        <v>1474580867</v>
      </c>
      <c r="J3682">
        <v>1471988867</v>
      </c>
      <c r="K3682" t="b">
        <v>0</v>
      </c>
      <c r="L3682">
        <v>1</v>
      </c>
      <c r="M3682" t="b">
        <v>0</v>
      </c>
      <c r="N3682" t="s">
        <v>8272</v>
      </c>
      <c r="O3682" s="9">
        <f>+E3682/D3682*100</f>
        <v>3.3333333333333333E-2</v>
      </c>
      <c r="P3682" s="11">
        <f>AVERAGE(E3682/L3682)</f>
        <v>1</v>
      </c>
      <c r="Q3682" t="str">
        <f>LEFT(N3682,SEARCH("/",N3682,1)-1)</f>
        <v>technology</v>
      </c>
      <c r="R3682" t="str">
        <f>RIGHT(N3682,LEN(N3682)-SEARCH("/",N3682,1))</f>
        <v>web</v>
      </c>
      <c r="S3682" s="14">
        <f>INT((((J3682/60)/60)/24)+DATE(1970,1,1))</f>
        <v>42605</v>
      </c>
      <c r="T3682" s="14">
        <f>INT((((I3682/60)/60)/24)+DATE(1970,1,1))</f>
        <v>42635</v>
      </c>
    </row>
    <row r="3683" spans="1:20" ht="60" x14ac:dyDescent="0.25">
      <c r="A3683">
        <v>681</v>
      </c>
      <c r="B3683" s="3" t="s">
        <v>682</v>
      </c>
      <c r="C3683" s="3" t="s">
        <v>4791</v>
      </c>
      <c r="D3683" s="6">
        <v>2500</v>
      </c>
      <c r="E3683" s="6">
        <v>1</v>
      </c>
      <c r="F3683" t="s">
        <v>8221</v>
      </c>
      <c r="G3683" t="s">
        <v>8224</v>
      </c>
      <c r="H3683" t="s">
        <v>8246</v>
      </c>
      <c r="I3683">
        <v>1477509604</v>
      </c>
      <c r="J3683">
        <v>1474917604</v>
      </c>
      <c r="K3683" t="b">
        <v>0</v>
      </c>
      <c r="L3683">
        <v>1</v>
      </c>
      <c r="M3683" t="b">
        <v>0</v>
      </c>
      <c r="N3683" t="s">
        <v>8273</v>
      </c>
      <c r="O3683" s="9">
        <f>+E3683/D3683*100</f>
        <v>0.04</v>
      </c>
      <c r="P3683" s="11">
        <f>AVERAGE(E3683/L3683)</f>
        <v>1</v>
      </c>
      <c r="Q3683" t="str">
        <f>LEFT(N3683,SEARCH("/",N3683,1)-1)</f>
        <v>technology</v>
      </c>
      <c r="R3683" t="str">
        <f>RIGHT(N3683,LEN(N3683)-SEARCH("/",N3683,1))</f>
        <v>wearables</v>
      </c>
      <c r="S3683" s="14">
        <f>INT((((J3683/60)/60)/24)+DATE(1970,1,1))</f>
        <v>42639</v>
      </c>
      <c r="T3683" s="14">
        <f>INT((((I3683/60)/60)/24)+DATE(1970,1,1))</f>
        <v>42669</v>
      </c>
    </row>
    <row r="3684" spans="1:20" ht="60" x14ac:dyDescent="0.25">
      <c r="A3684">
        <v>2344</v>
      </c>
      <c r="B3684" s="3" t="s">
        <v>2345</v>
      </c>
      <c r="C3684" s="3" t="s">
        <v>6454</v>
      </c>
      <c r="D3684" s="6">
        <v>1000</v>
      </c>
      <c r="E3684" s="6">
        <v>1</v>
      </c>
      <c r="F3684" t="s">
        <v>8220</v>
      </c>
      <c r="G3684" t="s">
        <v>8229</v>
      </c>
      <c r="H3684" t="s">
        <v>8251</v>
      </c>
      <c r="I3684">
        <v>1466789269</v>
      </c>
      <c r="J3684">
        <v>1464197269</v>
      </c>
      <c r="K3684" t="b">
        <v>0</v>
      </c>
      <c r="L3684">
        <v>1</v>
      </c>
      <c r="M3684" t="b">
        <v>0</v>
      </c>
      <c r="N3684" t="s">
        <v>8272</v>
      </c>
      <c r="O3684" s="9">
        <f>+E3684/D3684*100</f>
        <v>0.1</v>
      </c>
      <c r="P3684" s="11">
        <f>AVERAGE(E3684/L3684)</f>
        <v>1</v>
      </c>
      <c r="Q3684" t="str">
        <f>LEFT(N3684,SEARCH("/",N3684,1)-1)</f>
        <v>technology</v>
      </c>
      <c r="R3684" t="str">
        <f>RIGHT(N3684,LEN(N3684)-SEARCH("/",N3684,1))</f>
        <v>web</v>
      </c>
      <c r="S3684" s="14">
        <f>INT((((J3684/60)/60)/24)+DATE(1970,1,1))</f>
        <v>42515</v>
      </c>
      <c r="T3684" s="14">
        <f>INT((((I3684/60)/60)/24)+DATE(1970,1,1))</f>
        <v>42545</v>
      </c>
    </row>
    <row r="3685" spans="1:20" ht="60" x14ac:dyDescent="0.25">
      <c r="A3685">
        <v>3951</v>
      </c>
      <c r="B3685" s="3" t="s">
        <v>3948</v>
      </c>
      <c r="C3685" s="3" t="s">
        <v>6961</v>
      </c>
      <c r="D3685" s="6">
        <v>200000</v>
      </c>
      <c r="E3685" s="6">
        <v>1</v>
      </c>
      <c r="F3685" t="s">
        <v>8221</v>
      </c>
      <c r="G3685" t="s">
        <v>8241</v>
      </c>
      <c r="H3685" t="s">
        <v>8249</v>
      </c>
      <c r="I3685">
        <v>1462301342</v>
      </c>
      <c r="J3685">
        <v>1457120942</v>
      </c>
      <c r="K3685" t="b">
        <v>0</v>
      </c>
      <c r="L3685">
        <v>1</v>
      </c>
      <c r="M3685" t="b">
        <v>0</v>
      </c>
      <c r="N3685" t="s">
        <v>8271</v>
      </c>
      <c r="O3685" s="9">
        <f>+E3685/D3685*100</f>
        <v>5.0000000000000001E-4</v>
      </c>
      <c r="P3685" s="11">
        <f>AVERAGE(E3685/L3685)</f>
        <v>1</v>
      </c>
      <c r="Q3685" t="str">
        <f>LEFT(N3685,SEARCH("/",N3685,1)-1)</f>
        <v>theater</v>
      </c>
      <c r="R3685" t="str">
        <f>RIGHT(N3685,LEN(N3685)-SEARCH("/",N3685,1))</f>
        <v>plays</v>
      </c>
      <c r="S3685" s="14">
        <f>INT((((J3685/60)/60)/24)+DATE(1970,1,1))</f>
        <v>42433</v>
      </c>
      <c r="T3685" s="14">
        <f>INT((((I3685/60)/60)/24)+DATE(1970,1,1))</f>
        <v>42493</v>
      </c>
    </row>
    <row r="3686" spans="1:20" ht="60" x14ac:dyDescent="0.25">
      <c r="A3686">
        <v>3200</v>
      </c>
      <c r="B3686" s="3" t="s">
        <v>3200</v>
      </c>
      <c r="C3686" s="3" t="s">
        <v>7310</v>
      </c>
      <c r="D3686" s="6">
        <v>50000</v>
      </c>
      <c r="E3686" s="6">
        <v>1</v>
      </c>
      <c r="F3686" t="s">
        <v>8221</v>
      </c>
      <c r="G3686" t="s">
        <v>8224</v>
      </c>
      <c r="H3686" t="s">
        <v>8246</v>
      </c>
      <c r="I3686">
        <v>1461994440</v>
      </c>
      <c r="J3686">
        <v>1459410101</v>
      </c>
      <c r="K3686" t="b">
        <v>0</v>
      </c>
      <c r="L3686">
        <v>1</v>
      </c>
      <c r="M3686" t="b">
        <v>0</v>
      </c>
      <c r="N3686" t="s">
        <v>8305</v>
      </c>
      <c r="O3686" s="9">
        <f>+E3686/D3686*100</f>
        <v>2E-3</v>
      </c>
      <c r="P3686" s="11">
        <f>AVERAGE(E3686/L3686)</f>
        <v>1</v>
      </c>
      <c r="Q3686" t="str">
        <f>LEFT(N3686,SEARCH("/",N3686,1)-1)</f>
        <v>theater</v>
      </c>
      <c r="R3686" t="str">
        <f>RIGHT(N3686,LEN(N3686)-SEARCH("/",N3686,1))</f>
        <v>musical</v>
      </c>
      <c r="S3686" s="14">
        <f>INT((((J3686/60)/60)/24)+DATE(1970,1,1))</f>
        <v>42460</v>
      </c>
      <c r="T3686" s="14">
        <f>INT((((I3686/60)/60)/24)+DATE(1970,1,1))</f>
        <v>42490</v>
      </c>
    </row>
    <row r="3687" spans="1:20" ht="45" x14ac:dyDescent="0.25">
      <c r="A3687">
        <v>2910</v>
      </c>
      <c r="B3687" s="3" t="s">
        <v>2910</v>
      </c>
      <c r="C3687" s="3" t="s">
        <v>7020</v>
      </c>
      <c r="D3687" s="6">
        <v>30000</v>
      </c>
      <c r="E3687" s="6">
        <v>1</v>
      </c>
      <c r="F3687" t="s">
        <v>8221</v>
      </c>
      <c r="G3687" t="s">
        <v>8225</v>
      </c>
      <c r="H3687" t="s">
        <v>8247</v>
      </c>
      <c r="I3687">
        <v>1434139887</v>
      </c>
      <c r="J3687">
        <v>1428955887</v>
      </c>
      <c r="K3687" t="b">
        <v>0</v>
      </c>
      <c r="L3687">
        <v>1</v>
      </c>
      <c r="M3687" t="b">
        <v>0</v>
      </c>
      <c r="N3687" t="s">
        <v>8271</v>
      </c>
      <c r="O3687" s="9">
        <f>+E3687/D3687*100</f>
        <v>3.3333333333333335E-3</v>
      </c>
      <c r="P3687" s="11">
        <f>AVERAGE(E3687/L3687)</f>
        <v>1</v>
      </c>
      <c r="Q3687" t="str">
        <f>LEFT(N3687,SEARCH("/",N3687,1)-1)</f>
        <v>theater</v>
      </c>
      <c r="R3687" t="str">
        <f>RIGHT(N3687,LEN(N3687)-SEARCH("/",N3687,1))</f>
        <v>plays</v>
      </c>
      <c r="S3687" s="14">
        <f>INT((((J3687/60)/60)/24)+DATE(1970,1,1))</f>
        <v>42107</v>
      </c>
      <c r="T3687" s="14">
        <f>INT((((I3687/60)/60)/24)+DATE(1970,1,1))</f>
        <v>42167</v>
      </c>
    </row>
    <row r="3688" spans="1:20" ht="30" x14ac:dyDescent="0.25">
      <c r="A3688">
        <v>2914</v>
      </c>
      <c r="B3688" s="3" t="s">
        <v>2914</v>
      </c>
      <c r="C3688" s="3" t="s">
        <v>7024</v>
      </c>
      <c r="D3688" s="6">
        <v>25000</v>
      </c>
      <c r="E3688" s="6">
        <v>1</v>
      </c>
      <c r="F3688" t="s">
        <v>8221</v>
      </c>
      <c r="G3688" t="s">
        <v>8225</v>
      </c>
      <c r="H3688" t="s">
        <v>8247</v>
      </c>
      <c r="I3688">
        <v>1426365994</v>
      </c>
      <c r="J3688">
        <v>1421185594</v>
      </c>
      <c r="K3688" t="b">
        <v>0</v>
      </c>
      <c r="L3688">
        <v>1</v>
      </c>
      <c r="M3688" t="b">
        <v>0</v>
      </c>
      <c r="N3688" t="s">
        <v>8271</v>
      </c>
      <c r="O3688" s="9">
        <f>+E3688/D3688*100</f>
        <v>4.0000000000000001E-3</v>
      </c>
      <c r="P3688" s="11">
        <f>AVERAGE(E3688/L3688)</f>
        <v>1</v>
      </c>
      <c r="Q3688" t="str">
        <f>LEFT(N3688,SEARCH("/",N3688,1)-1)</f>
        <v>theater</v>
      </c>
      <c r="R3688" t="str">
        <f>RIGHT(N3688,LEN(N3688)-SEARCH("/",N3688,1))</f>
        <v>plays</v>
      </c>
      <c r="S3688" s="14">
        <f>INT((((J3688/60)/60)/24)+DATE(1970,1,1))</f>
        <v>42017</v>
      </c>
      <c r="T3688" s="14">
        <f>INT((((I3688/60)/60)/24)+DATE(1970,1,1))</f>
        <v>42077</v>
      </c>
    </row>
    <row r="3689" spans="1:20" ht="60" x14ac:dyDescent="0.25">
      <c r="A3689">
        <v>2941</v>
      </c>
      <c r="B3689" s="3" t="s">
        <v>2941</v>
      </c>
      <c r="C3689" s="3" t="s">
        <v>7051</v>
      </c>
      <c r="D3689" s="6">
        <v>25000</v>
      </c>
      <c r="E3689" s="6">
        <v>1</v>
      </c>
      <c r="F3689" t="s">
        <v>8221</v>
      </c>
      <c r="G3689" t="s">
        <v>8224</v>
      </c>
      <c r="H3689" t="s">
        <v>8246</v>
      </c>
      <c r="I3689">
        <v>1425250955</v>
      </c>
      <c r="J3689">
        <v>1422658955</v>
      </c>
      <c r="K3689" t="b">
        <v>0</v>
      </c>
      <c r="L3689">
        <v>1</v>
      </c>
      <c r="M3689" t="b">
        <v>0</v>
      </c>
      <c r="N3689" t="s">
        <v>8303</v>
      </c>
      <c r="O3689" s="9">
        <f>+E3689/D3689*100</f>
        <v>4.0000000000000001E-3</v>
      </c>
      <c r="P3689" s="11">
        <f>AVERAGE(E3689/L3689)</f>
        <v>1</v>
      </c>
      <c r="Q3689" t="str">
        <f>LEFT(N3689,SEARCH("/",N3689,1)-1)</f>
        <v>theater</v>
      </c>
      <c r="R3689" t="str">
        <f>RIGHT(N3689,LEN(N3689)-SEARCH("/",N3689,1))</f>
        <v>spaces</v>
      </c>
      <c r="S3689" s="14">
        <f>INT((((J3689/60)/60)/24)+DATE(1970,1,1))</f>
        <v>42034</v>
      </c>
      <c r="T3689" s="14">
        <f>INT((((I3689/60)/60)/24)+DATE(1970,1,1))</f>
        <v>42064</v>
      </c>
    </row>
    <row r="3690" spans="1:20" ht="60" x14ac:dyDescent="0.25">
      <c r="A3690">
        <v>3639</v>
      </c>
      <c r="B3690" s="3" t="s">
        <v>3637</v>
      </c>
      <c r="C3690" s="3" t="s">
        <v>7749</v>
      </c>
      <c r="D3690" s="6">
        <v>25000</v>
      </c>
      <c r="E3690" s="6">
        <v>1</v>
      </c>
      <c r="F3690" t="s">
        <v>8221</v>
      </c>
      <c r="G3690" t="s">
        <v>8224</v>
      </c>
      <c r="H3690" t="s">
        <v>8246</v>
      </c>
      <c r="I3690">
        <v>1475853060</v>
      </c>
      <c r="J3690">
        <v>1470672906</v>
      </c>
      <c r="K3690" t="b">
        <v>0</v>
      </c>
      <c r="L3690">
        <v>1</v>
      </c>
      <c r="M3690" t="b">
        <v>0</v>
      </c>
      <c r="N3690" t="s">
        <v>8305</v>
      </c>
      <c r="O3690" s="9">
        <f>+E3690/D3690*100</f>
        <v>4.0000000000000001E-3</v>
      </c>
      <c r="P3690" s="11">
        <f>AVERAGE(E3690/L3690)</f>
        <v>1</v>
      </c>
      <c r="Q3690" t="str">
        <f>LEFT(N3690,SEARCH("/",N3690,1)-1)</f>
        <v>theater</v>
      </c>
      <c r="R3690" t="str">
        <f>RIGHT(N3690,LEN(N3690)-SEARCH("/",N3690,1))</f>
        <v>musical</v>
      </c>
      <c r="S3690" s="14">
        <f>INT((((J3690/60)/60)/24)+DATE(1970,1,1))</f>
        <v>42590</v>
      </c>
      <c r="T3690" s="14">
        <f>INT((((I3690/60)/60)/24)+DATE(1970,1,1))</f>
        <v>42650</v>
      </c>
    </row>
    <row r="3691" spans="1:20" ht="60" x14ac:dyDescent="0.25">
      <c r="A3691">
        <v>3796</v>
      </c>
      <c r="B3691" s="3" t="s">
        <v>3793</v>
      </c>
      <c r="C3691" s="3" t="s">
        <v>7906</v>
      </c>
      <c r="D3691" s="6">
        <v>22500</v>
      </c>
      <c r="E3691" s="6">
        <v>1</v>
      </c>
      <c r="F3691" t="s">
        <v>8221</v>
      </c>
      <c r="G3691" t="s">
        <v>8224</v>
      </c>
      <c r="H3691" t="s">
        <v>8246</v>
      </c>
      <c r="I3691">
        <v>1484354556</v>
      </c>
      <c r="J3691">
        <v>1479170556</v>
      </c>
      <c r="K3691" t="b">
        <v>0</v>
      </c>
      <c r="L3691">
        <v>1</v>
      </c>
      <c r="M3691" t="b">
        <v>0</v>
      </c>
      <c r="N3691" t="s">
        <v>8305</v>
      </c>
      <c r="O3691" s="9">
        <f>+E3691/D3691*100</f>
        <v>4.4444444444444444E-3</v>
      </c>
      <c r="P3691" s="11">
        <f>AVERAGE(E3691/L3691)</f>
        <v>1</v>
      </c>
      <c r="Q3691" t="str">
        <f>LEFT(N3691,SEARCH("/",N3691,1)-1)</f>
        <v>theater</v>
      </c>
      <c r="R3691" t="str">
        <f>RIGHT(N3691,LEN(N3691)-SEARCH("/",N3691,1))</f>
        <v>musical</v>
      </c>
      <c r="S3691" s="14">
        <f>INT((((J3691/60)/60)/24)+DATE(1970,1,1))</f>
        <v>42689</v>
      </c>
      <c r="T3691" s="14">
        <f>INT((((I3691/60)/60)/24)+DATE(1970,1,1))</f>
        <v>42749</v>
      </c>
    </row>
    <row r="3692" spans="1:20" ht="60" x14ac:dyDescent="0.25">
      <c r="A3692">
        <v>3055</v>
      </c>
      <c r="B3692" s="3" t="s">
        <v>3055</v>
      </c>
      <c r="C3692" s="3" t="s">
        <v>7165</v>
      </c>
      <c r="D3692" s="6">
        <v>20000</v>
      </c>
      <c r="E3692" s="6">
        <v>1</v>
      </c>
      <c r="F3692" t="s">
        <v>8221</v>
      </c>
      <c r="G3692" t="s">
        <v>8224</v>
      </c>
      <c r="H3692" t="s">
        <v>8246</v>
      </c>
      <c r="I3692">
        <v>1420844390</v>
      </c>
      <c r="J3692">
        <v>1415660390</v>
      </c>
      <c r="K3692" t="b">
        <v>0</v>
      </c>
      <c r="L3692">
        <v>1</v>
      </c>
      <c r="M3692" t="b">
        <v>0</v>
      </c>
      <c r="N3692" t="s">
        <v>8303</v>
      </c>
      <c r="O3692" s="9">
        <f>+E3692/D3692*100</f>
        <v>5.0000000000000001E-3</v>
      </c>
      <c r="P3692" s="11">
        <f>AVERAGE(E3692/L3692)</f>
        <v>1</v>
      </c>
      <c r="Q3692" t="str">
        <f>LEFT(N3692,SEARCH("/",N3692,1)-1)</f>
        <v>theater</v>
      </c>
      <c r="R3692" t="str">
        <f>RIGHT(N3692,LEN(N3692)-SEARCH("/",N3692,1))</f>
        <v>spaces</v>
      </c>
      <c r="S3692" s="14">
        <f>INT((((J3692/60)/60)/24)+DATE(1970,1,1))</f>
        <v>41953</v>
      </c>
      <c r="T3692" s="14">
        <f>INT((((I3692/60)/60)/24)+DATE(1970,1,1))</f>
        <v>42013</v>
      </c>
    </row>
    <row r="3693" spans="1:20" ht="45" x14ac:dyDescent="0.25">
      <c r="A3693">
        <v>3912</v>
      </c>
      <c r="B3693" s="3" t="s">
        <v>3909</v>
      </c>
      <c r="C3693" s="3" t="s">
        <v>8020</v>
      </c>
      <c r="D3693" s="6">
        <v>15000</v>
      </c>
      <c r="E3693" s="6">
        <v>1</v>
      </c>
      <c r="F3693" t="s">
        <v>8221</v>
      </c>
      <c r="G3693" t="s">
        <v>8224</v>
      </c>
      <c r="H3693" t="s">
        <v>8246</v>
      </c>
      <c r="I3693">
        <v>1429936500</v>
      </c>
      <c r="J3693">
        <v>1424759330</v>
      </c>
      <c r="K3693" t="b">
        <v>0</v>
      </c>
      <c r="L3693">
        <v>1</v>
      </c>
      <c r="M3693" t="b">
        <v>0</v>
      </c>
      <c r="N3693" t="s">
        <v>8271</v>
      </c>
      <c r="O3693" s="9">
        <f>+E3693/D3693*100</f>
        <v>6.6666666666666671E-3</v>
      </c>
      <c r="P3693" s="11">
        <f>AVERAGE(E3693/L3693)</f>
        <v>1</v>
      </c>
      <c r="Q3693" t="str">
        <f>LEFT(N3693,SEARCH("/",N3693,1)-1)</f>
        <v>theater</v>
      </c>
      <c r="R3693" t="str">
        <f>RIGHT(N3693,LEN(N3693)-SEARCH("/",N3693,1))</f>
        <v>plays</v>
      </c>
      <c r="S3693" s="14">
        <f>INT((((J3693/60)/60)/24)+DATE(1970,1,1))</f>
        <v>42059</v>
      </c>
      <c r="T3693" s="14">
        <f>INT((((I3693/60)/60)/24)+DATE(1970,1,1))</f>
        <v>42119</v>
      </c>
    </row>
    <row r="3694" spans="1:20" ht="60" x14ac:dyDescent="0.25">
      <c r="A3694">
        <v>3932</v>
      </c>
      <c r="B3694" s="3" t="s">
        <v>3929</v>
      </c>
      <c r="C3694" s="3" t="s">
        <v>8040</v>
      </c>
      <c r="D3694" s="6">
        <v>12000</v>
      </c>
      <c r="E3694" s="6">
        <v>1</v>
      </c>
      <c r="F3694" t="s">
        <v>8221</v>
      </c>
      <c r="G3694" t="s">
        <v>8224</v>
      </c>
      <c r="H3694" t="s">
        <v>8246</v>
      </c>
      <c r="I3694">
        <v>1458097364</v>
      </c>
      <c r="J3694">
        <v>1455508964</v>
      </c>
      <c r="K3694" t="b">
        <v>0</v>
      </c>
      <c r="L3694">
        <v>1</v>
      </c>
      <c r="M3694" t="b">
        <v>0</v>
      </c>
      <c r="N3694" t="s">
        <v>8271</v>
      </c>
      <c r="O3694" s="9">
        <f>+E3694/D3694*100</f>
        <v>8.3333333333333332E-3</v>
      </c>
      <c r="P3694" s="11">
        <f>AVERAGE(E3694/L3694)</f>
        <v>1</v>
      </c>
      <c r="Q3694" t="str">
        <f>LEFT(N3694,SEARCH("/",N3694,1)-1)</f>
        <v>theater</v>
      </c>
      <c r="R3694" t="str">
        <f>RIGHT(N3694,LEN(N3694)-SEARCH("/",N3694,1))</f>
        <v>plays</v>
      </c>
      <c r="S3694" s="14">
        <f>INT((((J3694/60)/60)/24)+DATE(1970,1,1))</f>
        <v>42415</v>
      </c>
      <c r="T3694" s="14">
        <f>INT((((I3694/60)/60)/24)+DATE(1970,1,1))</f>
        <v>42445</v>
      </c>
    </row>
    <row r="3695" spans="1:20" ht="30" x14ac:dyDescent="0.25">
      <c r="A3695">
        <v>3862</v>
      </c>
      <c r="B3695" s="3" t="s">
        <v>3859</v>
      </c>
      <c r="C3695" s="3" t="s">
        <v>7971</v>
      </c>
      <c r="D3695" s="6">
        <v>7500</v>
      </c>
      <c r="E3695" s="6">
        <v>1</v>
      </c>
      <c r="F3695" t="s">
        <v>8221</v>
      </c>
      <c r="G3695" t="s">
        <v>8224</v>
      </c>
      <c r="H3695" t="s">
        <v>8246</v>
      </c>
      <c r="I3695">
        <v>1473699540</v>
      </c>
      <c r="J3695">
        <v>1472451356</v>
      </c>
      <c r="K3695" t="b">
        <v>0</v>
      </c>
      <c r="L3695">
        <v>1</v>
      </c>
      <c r="M3695" t="b">
        <v>0</v>
      </c>
      <c r="N3695" t="s">
        <v>8271</v>
      </c>
      <c r="O3695" s="9">
        <f>+E3695/D3695*100</f>
        <v>1.3333333333333334E-2</v>
      </c>
      <c r="P3695" s="11">
        <f>AVERAGE(E3695/L3695)</f>
        <v>1</v>
      </c>
      <c r="Q3695" t="str">
        <f>LEFT(N3695,SEARCH("/",N3695,1)-1)</f>
        <v>theater</v>
      </c>
      <c r="R3695" t="str">
        <f>RIGHT(N3695,LEN(N3695)-SEARCH("/",N3695,1))</f>
        <v>plays</v>
      </c>
      <c r="S3695" s="14">
        <f>INT((((J3695/60)/60)/24)+DATE(1970,1,1))</f>
        <v>42611</v>
      </c>
      <c r="T3695" s="14">
        <f>INT((((I3695/60)/60)/24)+DATE(1970,1,1))</f>
        <v>42625</v>
      </c>
    </row>
    <row r="3696" spans="1:20" ht="60" x14ac:dyDescent="0.25">
      <c r="A3696">
        <v>4015</v>
      </c>
      <c r="B3696" s="3" t="s">
        <v>4011</v>
      </c>
      <c r="C3696" s="3" t="s">
        <v>8120</v>
      </c>
      <c r="D3696" s="6">
        <v>7000</v>
      </c>
      <c r="E3696" s="6">
        <v>1</v>
      </c>
      <c r="F3696" t="s">
        <v>8221</v>
      </c>
      <c r="G3696" t="s">
        <v>8224</v>
      </c>
      <c r="H3696" t="s">
        <v>8246</v>
      </c>
      <c r="I3696">
        <v>1437331463</v>
      </c>
      <c r="J3696">
        <v>1434739463</v>
      </c>
      <c r="K3696" t="b">
        <v>0</v>
      </c>
      <c r="L3696">
        <v>1</v>
      </c>
      <c r="M3696" t="b">
        <v>0</v>
      </c>
      <c r="N3696" t="s">
        <v>8271</v>
      </c>
      <c r="O3696" s="9">
        <f>+E3696/D3696*100</f>
        <v>1.4285714285714287E-2</v>
      </c>
      <c r="P3696" s="11">
        <f>AVERAGE(E3696/L3696)</f>
        <v>1</v>
      </c>
      <c r="Q3696" t="str">
        <f>LEFT(N3696,SEARCH("/",N3696,1)-1)</f>
        <v>theater</v>
      </c>
      <c r="R3696" t="str">
        <f>RIGHT(N3696,LEN(N3696)-SEARCH("/",N3696,1))</f>
        <v>plays</v>
      </c>
      <c r="S3696" s="14">
        <f>INT((((J3696/60)/60)/24)+DATE(1970,1,1))</f>
        <v>42174</v>
      </c>
      <c r="T3696" s="14">
        <f>INT((((I3696/60)/60)/24)+DATE(1970,1,1))</f>
        <v>42204</v>
      </c>
    </row>
    <row r="3697" spans="1:20" ht="60" x14ac:dyDescent="0.25">
      <c r="A3697">
        <v>3856</v>
      </c>
      <c r="B3697" s="3" t="s">
        <v>3853</v>
      </c>
      <c r="C3697" s="3" t="s">
        <v>7965</v>
      </c>
      <c r="D3697" s="6">
        <v>5000</v>
      </c>
      <c r="E3697" s="6">
        <v>1</v>
      </c>
      <c r="F3697" t="s">
        <v>8221</v>
      </c>
      <c r="G3697" t="s">
        <v>8224</v>
      </c>
      <c r="H3697" t="s">
        <v>8246</v>
      </c>
      <c r="I3697">
        <v>1425833403</v>
      </c>
      <c r="J3697">
        <v>1423245003</v>
      </c>
      <c r="K3697" t="b">
        <v>0</v>
      </c>
      <c r="L3697">
        <v>1</v>
      </c>
      <c r="M3697" t="b">
        <v>0</v>
      </c>
      <c r="N3697" t="s">
        <v>8271</v>
      </c>
      <c r="O3697" s="9">
        <f>+E3697/D3697*100</f>
        <v>0.02</v>
      </c>
      <c r="P3697" s="11">
        <f>AVERAGE(E3697/L3697)</f>
        <v>1</v>
      </c>
      <c r="Q3697" t="str">
        <f>LEFT(N3697,SEARCH("/",N3697,1)-1)</f>
        <v>theater</v>
      </c>
      <c r="R3697" t="str">
        <f>RIGHT(N3697,LEN(N3697)-SEARCH("/",N3697,1))</f>
        <v>plays</v>
      </c>
      <c r="S3697" s="14">
        <f>INT((((J3697/60)/60)/24)+DATE(1970,1,1))</f>
        <v>42041</v>
      </c>
      <c r="T3697" s="14">
        <f>INT((((I3697/60)/60)/24)+DATE(1970,1,1))</f>
        <v>42071</v>
      </c>
    </row>
    <row r="3698" spans="1:20" ht="60" x14ac:dyDescent="0.25">
      <c r="A3698">
        <v>4045</v>
      </c>
      <c r="B3698" s="3" t="s">
        <v>4041</v>
      </c>
      <c r="C3698" s="3" t="s">
        <v>8149</v>
      </c>
      <c r="D3698" s="6">
        <v>5000</v>
      </c>
      <c r="E3698" s="6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9">
        <f>+E3698/D3698*100</f>
        <v>0.02</v>
      </c>
      <c r="P3698" s="11">
        <f>AVERAGE(E3698/L3698)</f>
        <v>1</v>
      </c>
      <c r="Q3698" t="str">
        <f>LEFT(N3698,SEARCH("/",N3698,1)-1)</f>
        <v>theater</v>
      </c>
      <c r="R3698" t="str">
        <f>RIGHT(N3698,LEN(N3698)-SEARCH("/",N3698,1))</f>
        <v>plays</v>
      </c>
      <c r="S3698" s="14">
        <f>INT((((J3698/60)/60)/24)+DATE(1970,1,1))</f>
        <v>41842</v>
      </c>
      <c r="T3698" s="14">
        <f>INT((((I3698/60)/60)/24)+DATE(1970,1,1))</f>
        <v>41872</v>
      </c>
    </row>
    <row r="3699" spans="1:20" ht="60" x14ac:dyDescent="0.25">
      <c r="A3699">
        <v>3630</v>
      </c>
      <c r="B3699" s="3" t="s">
        <v>3628</v>
      </c>
      <c r="C3699" s="3" t="s">
        <v>7740</v>
      </c>
      <c r="D3699" s="6">
        <v>3000</v>
      </c>
      <c r="E3699" s="6">
        <v>1</v>
      </c>
      <c r="F3699" t="s">
        <v>8221</v>
      </c>
      <c r="G3699" t="s">
        <v>8225</v>
      </c>
      <c r="H3699" t="s">
        <v>8247</v>
      </c>
      <c r="I3699">
        <v>1417295990</v>
      </c>
      <c r="J3699">
        <v>1414700390</v>
      </c>
      <c r="K3699" t="b">
        <v>0</v>
      </c>
      <c r="L3699">
        <v>1</v>
      </c>
      <c r="M3699" t="b">
        <v>0</v>
      </c>
      <c r="N3699" t="s">
        <v>8305</v>
      </c>
      <c r="O3699" s="9">
        <f>+E3699/D3699*100</f>
        <v>3.3333333333333333E-2</v>
      </c>
      <c r="P3699" s="11">
        <f>AVERAGE(E3699/L3699)</f>
        <v>1</v>
      </c>
      <c r="Q3699" t="str">
        <f>LEFT(N3699,SEARCH("/",N3699,1)-1)</f>
        <v>theater</v>
      </c>
      <c r="R3699" t="str">
        <f>RIGHT(N3699,LEN(N3699)-SEARCH("/",N3699,1))</f>
        <v>musical</v>
      </c>
      <c r="S3699" s="14">
        <f>INT((((J3699/60)/60)/24)+DATE(1970,1,1))</f>
        <v>41942</v>
      </c>
      <c r="T3699" s="14">
        <f>INT((((I3699/60)/60)/24)+DATE(1970,1,1))</f>
        <v>41972</v>
      </c>
    </row>
    <row r="3700" spans="1:20" ht="45" x14ac:dyDescent="0.25">
      <c r="A3700">
        <v>3859</v>
      </c>
      <c r="B3700" s="3" t="s">
        <v>3856</v>
      </c>
      <c r="C3700" s="3" t="s">
        <v>7968</v>
      </c>
      <c r="D3700" s="6">
        <v>2500</v>
      </c>
      <c r="E3700" s="6">
        <v>1</v>
      </c>
      <c r="F3700" t="s">
        <v>8221</v>
      </c>
      <c r="G3700" t="s">
        <v>8224</v>
      </c>
      <c r="H3700" t="s">
        <v>8246</v>
      </c>
      <c r="I3700">
        <v>1403730000</v>
      </c>
      <c r="J3700">
        <v>1401485207</v>
      </c>
      <c r="K3700" t="b">
        <v>0</v>
      </c>
      <c r="L3700">
        <v>1</v>
      </c>
      <c r="M3700" t="b">
        <v>0</v>
      </c>
      <c r="N3700" t="s">
        <v>8271</v>
      </c>
      <c r="O3700" s="9">
        <f>+E3700/D3700*100</f>
        <v>0.04</v>
      </c>
      <c r="P3700" s="11">
        <f>AVERAGE(E3700/L3700)</f>
        <v>1</v>
      </c>
      <c r="Q3700" t="str">
        <f>LEFT(N3700,SEARCH("/",N3700,1)-1)</f>
        <v>theater</v>
      </c>
      <c r="R3700" t="str">
        <f>RIGHT(N3700,LEN(N3700)-SEARCH("/",N3700,1))</f>
        <v>plays</v>
      </c>
      <c r="S3700" s="14">
        <f>INT((((J3700/60)/60)/24)+DATE(1970,1,1))</f>
        <v>41789</v>
      </c>
      <c r="T3700" s="14">
        <f>INT((((I3700/60)/60)/24)+DATE(1970,1,1))</f>
        <v>41815</v>
      </c>
    </row>
    <row r="3701" spans="1:20" ht="60" x14ac:dyDescent="0.25">
      <c r="A3701">
        <v>4112</v>
      </c>
      <c r="B3701" s="3" t="s">
        <v>4108</v>
      </c>
      <c r="C3701" s="3" t="s">
        <v>6961</v>
      </c>
      <c r="D3701" s="6">
        <v>2500</v>
      </c>
      <c r="E3701" s="6">
        <v>1</v>
      </c>
      <c r="F3701" t="s">
        <v>8221</v>
      </c>
      <c r="G3701" t="s">
        <v>8241</v>
      </c>
      <c r="H3701" t="s">
        <v>8249</v>
      </c>
      <c r="I3701">
        <v>1456617600</v>
      </c>
      <c r="J3701">
        <v>1454280186</v>
      </c>
      <c r="K3701" t="b">
        <v>0</v>
      </c>
      <c r="L3701">
        <v>1</v>
      </c>
      <c r="M3701" t="b">
        <v>0</v>
      </c>
      <c r="N3701" t="s">
        <v>8271</v>
      </c>
      <c r="O3701" s="9">
        <f>+E3701/D3701*100</f>
        <v>0.04</v>
      </c>
      <c r="P3701" s="11">
        <f>AVERAGE(E3701/L3701)</f>
        <v>1</v>
      </c>
      <c r="Q3701" t="str">
        <f>LEFT(N3701,SEARCH("/",N3701,1)-1)</f>
        <v>theater</v>
      </c>
      <c r="R3701" t="str">
        <f>RIGHT(N3701,LEN(N3701)-SEARCH("/",N3701,1))</f>
        <v>plays</v>
      </c>
      <c r="S3701" s="14">
        <f>INT((((J3701/60)/60)/24)+DATE(1970,1,1))</f>
        <v>42400</v>
      </c>
      <c r="T3701" s="14">
        <f>INT((((I3701/60)/60)/24)+DATE(1970,1,1))</f>
        <v>42428</v>
      </c>
    </row>
    <row r="3702" spans="1:20" ht="60" x14ac:dyDescent="0.25">
      <c r="A3702">
        <v>4050</v>
      </c>
      <c r="B3702" s="3" t="s">
        <v>4046</v>
      </c>
      <c r="C3702" s="3" t="s">
        <v>8154</v>
      </c>
      <c r="D3702" s="6">
        <v>1500</v>
      </c>
      <c r="E3702" s="6">
        <v>1</v>
      </c>
      <c r="F3702" t="s">
        <v>8221</v>
      </c>
      <c r="G3702" t="s">
        <v>8224</v>
      </c>
      <c r="H3702" t="s">
        <v>8246</v>
      </c>
      <c r="I3702">
        <v>1414077391</v>
      </c>
      <c r="J3702">
        <v>1411485391</v>
      </c>
      <c r="K3702" t="b">
        <v>0</v>
      </c>
      <c r="L3702">
        <v>1</v>
      </c>
      <c r="M3702" t="b">
        <v>0</v>
      </c>
      <c r="N3702" t="s">
        <v>8271</v>
      </c>
      <c r="O3702" s="9">
        <f>+E3702/D3702*100</f>
        <v>6.6666666666666666E-2</v>
      </c>
      <c r="P3702" s="11">
        <f>AVERAGE(E3702/L3702)</f>
        <v>1</v>
      </c>
      <c r="Q3702" t="str">
        <f>LEFT(N3702,SEARCH("/",N3702,1)-1)</f>
        <v>theater</v>
      </c>
      <c r="R3702" t="str">
        <f>RIGHT(N3702,LEN(N3702)-SEARCH("/",N3702,1))</f>
        <v>plays</v>
      </c>
      <c r="S3702" s="14">
        <f>INT((((J3702/60)/60)/24)+DATE(1970,1,1))</f>
        <v>41905</v>
      </c>
      <c r="T3702" s="14">
        <f>INT((((I3702/60)/60)/24)+DATE(1970,1,1))</f>
        <v>41935</v>
      </c>
    </row>
    <row r="3703" spans="1:20" ht="45" x14ac:dyDescent="0.25">
      <c r="A3703">
        <v>3117</v>
      </c>
      <c r="B3703" s="3" t="s">
        <v>3117</v>
      </c>
      <c r="C3703" s="3" t="s">
        <v>7227</v>
      </c>
      <c r="D3703" s="6">
        <v>1000</v>
      </c>
      <c r="E3703" s="6">
        <v>1</v>
      </c>
      <c r="F3703" t="s">
        <v>8221</v>
      </c>
      <c r="G3703" t="s">
        <v>8225</v>
      </c>
      <c r="H3703" t="s">
        <v>8247</v>
      </c>
      <c r="I3703">
        <v>1464354720</v>
      </c>
      <c r="J3703">
        <v>1463648360</v>
      </c>
      <c r="K3703" t="b">
        <v>0</v>
      </c>
      <c r="L3703">
        <v>1</v>
      </c>
      <c r="M3703" t="b">
        <v>0</v>
      </c>
      <c r="N3703" t="s">
        <v>8303</v>
      </c>
      <c r="O3703" s="9">
        <f>+E3703/D3703*100</f>
        <v>0.1</v>
      </c>
      <c r="P3703" s="11">
        <f>AVERAGE(E3703/L3703)</f>
        <v>1</v>
      </c>
      <c r="Q3703" t="str">
        <f>LEFT(N3703,SEARCH("/",N3703,1)-1)</f>
        <v>theater</v>
      </c>
      <c r="R3703" t="str">
        <f>RIGHT(N3703,LEN(N3703)-SEARCH("/",N3703,1))</f>
        <v>spaces</v>
      </c>
      <c r="S3703" s="14">
        <f>INT((((J3703/60)/60)/24)+DATE(1970,1,1))</f>
        <v>42509</v>
      </c>
      <c r="T3703" s="14">
        <f>INT((((I3703/60)/60)/24)+DATE(1970,1,1))</f>
        <v>42517</v>
      </c>
    </row>
    <row r="3704" spans="1:20" ht="60" x14ac:dyDescent="0.25">
      <c r="A3704">
        <v>3645</v>
      </c>
      <c r="B3704" s="3" t="s">
        <v>3643</v>
      </c>
      <c r="C3704" s="3" t="s">
        <v>7755</v>
      </c>
      <c r="D3704" s="6">
        <v>1000</v>
      </c>
      <c r="E3704" s="6">
        <v>1</v>
      </c>
      <c r="F3704" t="s">
        <v>8221</v>
      </c>
      <c r="G3704" t="s">
        <v>8229</v>
      </c>
      <c r="H3704" t="s">
        <v>8251</v>
      </c>
      <c r="I3704">
        <v>1479773838</v>
      </c>
      <c r="J3704">
        <v>1477178238</v>
      </c>
      <c r="K3704" t="b">
        <v>0</v>
      </c>
      <c r="L3704">
        <v>1</v>
      </c>
      <c r="M3704" t="b">
        <v>0</v>
      </c>
      <c r="N3704" t="s">
        <v>8305</v>
      </c>
      <c r="O3704" s="9">
        <f>+E3704/D3704*100</f>
        <v>0.1</v>
      </c>
      <c r="P3704" s="11">
        <f>AVERAGE(E3704/L3704)</f>
        <v>1</v>
      </c>
      <c r="Q3704" t="str">
        <f>LEFT(N3704,SEARCH("/",N3704,1)-1)</f>
        <v>theater</v>
      </c>
      <c r="R3704" t="str">
        <f>RIGHT(N3704,LEN(N3704)-SEARCH("/",N3704,1))</f>
        <v>musical</v>
      </c>
      <c r="S3704" s="14">
        <f>INT((((J3704/60)/60)/24)+DATE(1970,1,1))</f>
        <v>42665</v>
      </c>
      <c r="T3704" s="14">
        <f>INT((((I3704/60)/60)/24)+DATE(1970,1,1))</f>
        <v>42696</v>
      </c>
    </row>
    <row r="3705" spans="1:20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6">
        <v>1</v>
      </c>
      <c r="F3705" t="s">
        <v>8221</v>
      </c>
      <c r="G3705" t="s">
        <v>8224</v>
      </c>
      <c r="H3705" t="s">
        <v>8246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8271</v>
      </c>
      <c r="O3705" s="9">
        <f>+E3705/D3705*100</f>
        <v>0.2</v>
      </c>
      <c r="P3705" s="11">
        <f>AVERAGE(E3705/L3705)</f>
        <v>1</v>
      </c>
      <c r="Q3705" t="str">
        <f>LEFT(N3705,SEARCH("/",N3705,1)-1)</f>
        <v>theater</v>
      </c>
      <c r="R3705" t="str">
        <f>RIGHT(N3705,LEN(N3705)-SEARCH("/",N3705,1))</f>
        <v>plays</v>
      </c>
      <c r="S3705" s="14">
        <f>INT((((J3705/60)/60)/24)+DATE(1970,1,1))</f>
        <v>41890</v>
      </c>
      <c r="T3705" s="14">
        <f>INT((((I3705/60)/60)/24)+DATE(1970,1,1))</f>
        <v>41920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9">
        <f>+E3706/D3706*100</f>
        <v>0</v>
      </c>
      <c r="P3706" s="11" t="e">
        <f>AVERAGE(E3706/L3706)</f>
        <v>#DIV/0!</v>
      </c>
      <c r="Q3706" t="str">
        <f>LEFT(N3706,SEARCH("/",N3706,1)-1)</f>
        <v>film &amp; video</v>
      </c>
      <c r="R3706" t="str">
        <f>RIGHT(N3706,LEN(N3706)-SEARCH("/",N3706,1))</f>
        <v>science fiction</v>
      </c>
      <c r="S3706" s="14">
        <f>INT((((J3706/60)/60)/24)+DATE(1970,1,1))</f>
        <v>42593</v>
      </c>
      <c r="T3706" s="14">
        <f>INT((((I3706/60)/60)/24)+DATE(1970,1,1))</f>
        <v>42653</v>
      </c>
    </row>
    <row r="3707" spans="1:20" ht="60" x14ac:dyDescent="0.25">
      <c r="A3707">
        <v>492</v>
      </c>
      <c r="B3707" s="3" t="s">
        <v>493</v>
      </c>
      <c r="C3707" s="3" t="s">
        <v>4602</v>
      </c>
      <c r="D3707" s="6">
        <v>10000000</v>
      </c>
      <c r="E3707" s="6">
        <v>0</v>
      </c>
      <c r="F3707" t="s">
        <v>8221</v>
      </c>
      <c r="G3707" t="s">
        <v>8235</v>
      </c>
      <c r="H3707" t="s">
        <v>8255</v>
      </c>
      <c r="I3707">
        <v>1476319830</v>
      </c>
      <c r="J3707">
        <v>1471135830</v>
      </c>
      <c r="K3707" t="b">
        <v>0</v>
      </c>
      <c r="L3707">
        <v>0</v>
      </c>
      <c r="M3707" t="b">
        <v>0</v>
      </c>
      <c r="N3707" t="s">
        <v>8270</v>
      </c>
      <c r="O3707" s="9">
        <f>+E3707/D3707*100</f>
        <v>0</v>
      </c>
      <c r="P3707" s="11" t="e">
        <f>AVERAGE(E3707/L3707)</f>
        <v>#DIV/0!</v>
      </c>
      <c r="Q3707" t="str">
        <f>LEFT(N3707,SEARCH("/",N3707,1)-1)</f>
        <v>film &amp; video</v>
      </c>
      <c r="R3707" t="str">
        <f>RIGHT(N3707,LEN(N3707)-SEARCH("/",N3707,1))</f>
        <v>animation</v>
      </c>
      <c r="S3707" s="14">
        <f>INT((((J3707/60)/60)/24)+DATE(1970,1,1))</f>
        <v>42596</v>
      </c>
      <c r="T3707" s="14">
        <f>INT((((I3707/60)/60)/24)+DATE(1970,1,1))</f>
        <v>42656</v>
      </c>
    </row>
    <row r="3708" spans="1:20" ht="60" x14ac:dyDescent="0.25">
      <c r="A3708">
        <v>224</v>
      </c>
      <c r="B3708" s="3" t="s">
        <v>226</v>
      </c>
      <c r="C3708" s="3" t="s">
        <v>4334</v>
      </c>
      <c r="D3708" s="6">
        <v>6000000</v>
      </c>
      <c r="E3708" s="6">
        <v>0</v>
      </c>
      <c r="F3708" t="s">
        <v>8221</v>
      </c>
      <c r="G3708" t="s">
        <v>8226</v>
      </c>
      <c r="H3708" t="s">
        <v>8248</v>
      </c>
      <c r="I3708">
        <v>1436506726</v>
      </c>
      <c r="J3708">
        <v>1431322726</v>
      </c>
      <c r="K3708" t="b">
        <v>0</v>
      </c>
      <c r="L3708">
        <v>0</v>
      </c>
      <c r="M3708" t="b">
        <v>0</v>
      </c>
      <c r="N3708" t="s">
        <v>8268</v>
      </c>
      <c r="O3708" s="9">
        <f>+E3708/D3708*100</f>
        <v>0</v>
      </c>
      <c r="P3708" s="11" t="e">
        <f>AVERAGE(E3708/L3708)</f>
        <v>#DIV/0!</v>
      </c>
      <c r="Q3708" t="str">
        <f>LEFT(N3708,SEARCH("/",N3708,1)-1)</f>
        <v>film &amp; video</v>
      </c>
      <c r="R3708" t="str">
        <f>RIGHT(N3708,LEN(N3708)-SEARCH("/",N3708,1))</f>
        <v>drama</v>
      </c>
      <c r="S3708" s="14">
        <f>INT((((J3708/60)/60)/24)+DATE(1970,1,1))</f>
        <v>42135</v>
      </c>
      <c r="T3708" s="14">
        <f>INT((((I3708/60)/60)/24)+DATE(1970,1,1))</f>
        <v>42195</v>
      </c>
    </row>
    <row r="3709" spans="1:20" ht="60" x14ac:dyDescent="0.25">
      <c r="A3709">
        <v>163</v>
      </c>
      <c r="B3709" s="3" t="s">
        <v>165</v>
      </c>
      <c r="C3709" s="3" t="s">
        <v>4273</v>
      </c>
      <c r="D3709" s="6">
        <v>2000000</v>
      </c>
      <c r="E3709" s="6">
        <v>0</v>
      </c>
      <c r="F3709" t="s">
        <v>8221</v>
      </c>
      <c r="G3709" t="s">
        <v>8224</v>
      </c>
      <c r="H3709" t="s">
        <v>8246</v>
      </c>
      <c r="I3709">
        <v>1443657600</v>
      </c>
      <c r="J3709">
        <v>1440716654</v>
      </c>
      <c r="K3709" t="b">
        <v>0</v>
      </c>
      <c r="L3709">
        <v>0</v>
      </c>
      <c r="M3709" t="b">
        <v>0</v>
      </c>
      <c r="N3709" t="s">
        <v>8268</v>
      </c>
      <c r="O3709" s="9">
        <f>+E3709/D3709*100</f>
        <v>0</v>
      </c>
      <c r="P3709" s="11" t="e">
        <f>AVERAGE(E3709/L3709)</f>
        <v>#DIV/0!</v>
      </c>
      <c r="Q3709" t="str">
        <f>LEFT(N3709,SEARCH("/",N3709,1)-1)</f>
        <v>film &amp; video</v>
      </c>
      <c r="R3709" t="str">
        <f>RIGHT(N3709,LEN(N3709)-SEARCH("/",N3709,1))</f>
        <v>drama</v>
      </c>
      <c r="S3709" s="14">
        <f>INT((((J3709/60)/60)/24)+DATE(1970,1,1))</f>
        <v>42243</v>
      </c>
      <c r="T3709" s="14">
        <f>INT((((I3709/60)/60)/24)+DATE(1970,1,1))</f>
        <v>42278</v>
      </c>
    </row>
    <row r="3710" spans="1:20" ht="45" x14ac:dyDescent="0.25">
      <c r="A3710">
        <v>195</v>
      </c>
      <c r="B3710" s="3" t="s">
        <v>197</v>
      </c>
      <c r="C3710" s="3" t="s">
        <v>4305</v>
      </c>
      <c r="D3710" s="6">
        <v>2000000</v>
      </c>
      <c r="E3710" s="6">
        <v>0</v>
      </c>
      <c r="F3710" t="s">
        <v>8221</v>
      </c>
      <c r="G3710" t="s">
        <v>8224</v>
      </c>
      <c r="H3710" t="s">
        <v>8246</v>
      </c>
      <c r="I3710">
        <v>1436544332</v>
      </c>
      <c r="J3710">
        <v>1431360332</v>
      </c>
      <c r="K3710" t="b">
        <v>0</v>
      </c>
      <c r="L3710">
        <v>0</v>
      </c>
      <c r="M3710" t="b">
        <v>0</v>
      </c>
      <c r="N3710" t="s">
        <v>8268</v>
      </c>
      <c r="O3710" s="9">
        <f>+E3710/D3710*100</f>
        <v>0</v>
      </c>
      <c r="P3710" s="11" t="e">
        <f>AVERAGE(E3710/L3710)</f>
        <v>#DIV/0!</v>
      </c>
      <c r="Q3710" t="str">
        <f>LEFT(N3710,SEARCH("/",N3710,1)-1)</f>
        <v>film &amp; video</v>
      </c>
      <c r="R3710" t="str">
        <f>RIGHT(N3710,LEN(N3710)-SEARCH("/",N3710,1))</f>
        <v>drama</v>
      </c>
      <c r="S3710" s="14">
        <f>INT((((J3710/60)/60)/24)+DATE(1970,1,1))</f>
        <v>42135</v>
      </c>
      <c r="T3710" s="14">
        <f>INT((((I3710/60)/60)/24)+DATE(1970,1,1))</f>
        <v>42195</v>
      </c>
    </row>
    <row r="3711" spans="1:20" ht="60" x14ac:dyDescent="0.25">
      <c r="A3711">
        <v>223</v>
      </c>
      <c r="B3711" s="3" t="s">
        <v>225</v>
      </c>
      <c r="C3711" s="3" t="s">
        <v>4333</v>
      </c>
      <c r="D3711" s="6">
        <v>1500000</v>
      </c>
      <c r="E3711" s="6">
        <v>0</v>
      </c>
      <c r="F3711" t="s">
        <v>8221</v>
      </c>
      <c r="G3711" t="s">
        <v>8224</v>
      </c>
      <c r="H3711" t="s">
        <v>8246</v>
      </c>
      <c r="I3711">
        <v>1463879100</v>
      </c>
      <c r="J3711">
        <v>1461287350</v>
      </c>
      <c r="K3711" t="b">
        <v>0</v>
      </c>
      <c r="L3711">
        <v>0</v>
      </c>
      <c r="M3711" t="b">
        <v>0</v>
      </c>
      <c r="N3711" t="s">
        <v>8268</v>
      </c>
      <c r="O3711" s="9">
        <f>+E3711/D3711*100</f>
        <v>0</v>
      </c>
      <c r="P3711" s="11" t="e">
        <f>AVERAGE(E3711/L3711)</f>
        <v>#DIV/0!</v>
      </c>
      <c r="Q3711" t="str">
        <f>LEFT(N3711,SEARCH("/",N3711,1)-1)</f>
        <v>film &amp; video</v>
      </c>
      <c r="R3711" t="str">
        <f>RIGHT(N3711,LEN(N3711)-SEARCH("/",N3711,1))</f>
        <v>drama</v>
      </c>
      <c r="S3711" s="14">
        <f>INT((((J3711/60)/60)/24)+DATE(1970,1,1))</f>
        <v>42482</v>
      </c>
      <c r="T3711" s="14">
        <f>INT((((I3711/60)/60)/24)+DATE(1970,1,1))</f>
        <v>42512</v>
      </c>
    </row>
    <row r="3712" spans="1:20" ht="60" x14ac:dyDescent="0.25">
      <c r="A3712">
        <v>231</v>
      </c>
      <c r="B3712" s="3" t="s">
        <v>233</v>
      </c>
      <c r="C3712" s="3" t="s">
        <v>4341</v>
      </c>
      <c r="D3712" s="6">
        <v>1500000</v>
      </c>
      <c r="E3712" s="6">
        <v>0</v>
      </c>
      <c r="F3712" t="s">
        <v>8221</v>
      </c>
      <c r="G3712" t="s">
        <v>8224</v>
      </c>
      <c r="H3712" t="s">
        <v>8246</v>
      </c>
      <c r="I3712">
        <v>1451775651</v>
      </c>
      <c r="J3712">
        <v>1449183651</v>
      </c>
      <c r="K3712" t="b">
        <v>0</v>
      </c>
      <c r="L3712">
        <v>0</v>
      </c>
      <c r="M3712" t="b">
        <v>0</v>
      </c>
      <c r="N3712" t="s">
        <v>8268</v>
      </c>
      <c r="O3712" s="9">
        <f>+E3712/D3712*100</f>
        <v>0</v>
      </c>
      <c r="P3712" s="11" t="e">
        <f>AVERAGE(E3712/L3712)</f>
        <v>#DIV/0!</v>
      </c>
      <c r="Q3712" t="str">
        <f>LEFT(N3712,SEARCH("/",N3712,1)-1)</f>
        <v>film &amp; video</v>
      </c>
      <c r="R3712" t="str">
        <f>RIGHT(N3712,LEN(N3712)-SEARCH("/",N3712,1))</f>
        <v>drama</v>
      </c>
      <c r="S3712" s="14">
        <f>INT((((J3712/60)/60)/24)+DATE(1970,1,1))</f>
        <v>42341</v>
      </c>
      <c r="T3712" s="14">
        <f>INT((((I3712/60)/60)/24)+DATE(1970,1,1))</f>
        <v>42371</v>
      </c>
    </row>
    <row r="3713" spans="1:20" ht="45" x14ac:dyDescent="0.25">
      <c r="A3713">
        <v>178</v>
      </c>
      <c r="B3713" s="3" t="s">
        <v>180</v>
      </c>
      <c r="C3713" s="3" t="s">
        <v>4288</v>
      </c>
      <c r="D3713" s="6">
        <v>500000</v>
      </c>
      <c r="E3713" s="6">
        <v>0</v>
      </c>
      <c r="F3713" t="s">
        <v>8221</v>
      </c>
      <c r="G3713" t="s">
        <v>8227</v>
      </c>
      <c r="H3713" t="s">
        <v>8249</v>
      </c>
      <c r="I3713">
        <v>1448582145</v>
      </c>
      <c r="J3713">
        <v>1445986545</v>
      </c>
      <c r="K3713" t="b">
        <v>0</v>
      </c>
      <c r="L3713">
        <v>0</v>
      </c>
      <c r="M3713" t="b">
        <v>0</v>
      </c>
      <c r="N3713" t="s">
        <v>8268</v>
      </c>
      <c r="O3713" s="9">
        <f>+E3713/D3713*100</f>
        <v>0</v>
      </c>
      <c r="P3713" s="11" t="e">
        <f>AVERAGE(E3713/L3713)</f>
        <v>#DIV/0!</v>
      </c>
      <c r="Q3713" t="str">
        <f>LEFT(N3713,SEARCH("/",N3713,1)-1)</f>
        <v>film &amp; video</v>
      </c>
      <c r="R3713" t="str">
        <f>RIGHT(N3713,LEN(N3713)-SEARCH("/",N3713,1))</f>
        <v>drama</v>
      </c>
      <c r="S3713" s="14">
        <f>INT((((J3713/60)/60)/24)+DATE(1970,1,1))</f>
        <v>42304</v>
      </c>
      <c r="T3713" s="14">
        <f>INT((((I3713/60)/60)/24)+DATE(1970,1,1))</f>
        <v>42334</v>
      </c>
    </row>
    <row r="3714" spans="1:20" ht="45" x14ac:dyDescent="0.25">
      <c r="A3714">
        <v>233</v>
      </c>
      <c r="B3714" s="3" t="s">
        <v>235</v>
      </c>
      <c r="C3714" s="3" t="s">
        <v>4343</v>
      </c>
      <c r="D3714" s="6">
        <v>350000</v>
      </c>
      <c r="E3714" s="6">
        <v>0</v>
      </c>
      <c r="F3714" t="s">
        <v>8221</v>
      </c>
      <c r="G3714" t="s">
        <v>8224</v>
      </c>
      <c r="H3714" t="s">
        <v>8246</v>
      </c>
      <c r="I3714">
        <v>1475185972</v>
      </c>
      <c r="J3714">
        <v>1472593972</v>
      </c>
      <c r="K3714" t="b">
        <v>0</v>
      </c>
      <c r="L3714">
        <v>0</v>
      </c>
      <c r="M3714" t="b">
        <v>0</v>
      </c>
      <c r="N3714" t="s">
        <v>8268</v>
      </c>
      <c r="O3714" s="9">
        <f>+E3714/D3714*100</f>
        <v>0</v>
      </c>
      <c r="P3714" s="11" t="e">
        <f>AVERAGE(E3714/L3714)</f>
        <v>#DIV/0!</v>
      </c>
      <c r="Q3714" t="str">
        <f>LEFT(N3714,SEARCH("/",N3714,1)-1)</f>
        <v>film &amp; video</v>
      </c>
      <c r="R3714" t="str">
        <f>RIGHT(N3714,LEN(N3714)-SEARCH("/",N3714,1))</f>
        <v>drama</v>
      </c>
      <c r="S3714" s="14">
        <f>INT((((J3714/60)/60)/24)+DATE(1970,1,1))</f>
        <v>42612</v>
      </c>
      <c r="T3714" s="14">
        <f>INT((((I3714/60)/60)/24)+DATE(1970,1,1))</f>
        <v>42642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9">
        <f>+E3715/D3715*100</f>
        <v>0</v>
      </c>
      <c r="P3715" s="11" t="e">
        <f>AVERAGE(E3715/L3715)</f>
        <v>#DIV/0!</v>
      </c>
      <c r="Q3715" t="str">
        <f>LEFT(N3715,SEARCH("/",N3715,1)-1)</f>
        <v>film &amp; video</v>
      </c>
      <c r="R3715" t="str">
        <f>RIGHT(N3715,LEN(N3715)-SEARCH("/",N3715,1))</f>
        <v>science fiction</v>
      </c>
      <c r="S3715" s="14">
        <f>INT((((J3715/60)/60)/24)+DATE(1970,1,1))</f>
        <v>42053</v>
      </c>
      <c r="T3715" s="14">
        <f>INT((((I3715/60)/60)/24)+DATE(1970,1,1))</f>
        <v>42083</v>
      </c>
    </row>
    <row r="3716" spans="1:20" ht="60" x14ac:dyDescent="0.25">
      <c r="A3716">
        <v>236</v>
      </c>
      <c r="B3716" s="3" t="s">
        <v>238</v>
      </c>
      <c r="C3716" s="3" t="s">
        <v>4346</v>
      </c>
      <c r="D3716" s="6">
        <v>150000</v>
      </c>
      <c r="E3716" s="6">
        <v>0</v>
      </c>
      <c r="F3716" t="s">
        <v>8221</v>
      </c>
      <c r="G3716" t="s">
        <v>8224</v>
      </c>
      <c r="H3716" t="s">
        <v>8246</v>
      </c>
      <c r="I3716">
        <v>1451952000</v>
      </c>
      <c r="J3716">
        <v>1447380099</v>
      </c>
      <c r="K3716" t="b">
        <v>0</v>
      </c>
      <c r="L3716">
        <v>0</v>
      </c>
      <c r="M3716" t="b">
        <v>0</v>
      </c>
      <c r="N3716" t="s">
        <v>8268</v>
      </c>
      <c r="O3716" s="9">
        <f>+E3716/D3716*100</f>
        <v>0</v>
      </c>
      <c r="P3716" s="11" t="e">
        <f>AVERAGE(E3716/L3716)</f>
        <v>#DIV/0!</v>
      </c>
      <c r="Q3716" t="str">
        <f>LEFT(N3716,SEARCH("/",N3716,1)-1)</f>
        <v>film &amp; video</v>
      </c>
      <c r="R3716" t="str">
        <f>RIGHT(N3716,LEN(N3716)-SEARCH("/",N3716,1))</f>
        <v>drama</v>
      </c>
      <c r="S3716" s="14">
        <f>INT((((J3716/60)/60)/24)+DATE(1970,1,1))</f>
        <v>42321</v>
      </c>
      <c r="T3716" s="14">
        <f>INT((((I3716/60)/60)/24)+DATE(1970,1,1))</f>
        <v>42374</v>
      </c>
    </row>
    <row r="3717" spans="1:20" ht="60" x14ac:dyDescent="0.25">
      <c r="A3717">
        <v>462</v>
      </c>
      <c r="B3717" s="3" t="s">
        <v>463</v>
      </c>
      <c r="C3717" s="3" t="s">
        <v>4572</v>
      </c>
      <c r="D3717" s="6">
        <v>100000</v>
      </c>
      <c r="E3717" s="6">
        <v>0</v>
      </c>
      <c r="F3717" t="s">
        <v>8221</v>
      </c>
      <c r="G3717" t="s">
        <v>8224</v>
      </c>
      <c r="H3717" t="s">
        <v>8246</v>
      </c>
      <c r="I3717">
        <v>1312945341</v>
      </c>
      <c r="J3717">
        <v>1307761341</v>
      </c>
      <c r="K3717" t="b">
        <v>0</v>
      </c>
      <c r="L3717">
        <v>0</v>
      </c>
      <c r="M3717" t="b">
        <v>0</v>
      </c>
      <c r="N3717" t="s">
        <v>8270</v>
      </c>
      <c r="O3717" s="9">
        <f>+E3717/D3717*100</f>
        <v>0</v>
      </c>
      <c r="P3717" s="11" t="e">
        <f>AVERAGE(E3717/L3717)</f>
        <v>#DIV/0!</v>
      </c>
      <c r="Q3717" t="str">
        <f>LEFT(N3717,SEARCH("/",N3717,1)-1)</f>
        <v>film &amp; video</v>
      </c>
      <c r="R3717" t="str">
        <f>RIGHT(N3717,LEN(N3717)-SEARCH("/",N3717,1))</f>
        <v>animation</v>
      </c>
      <c r="S3717" s="14">
        <f>INT((((J3717/60)/60)/24)+DATE(1970,1,1))</f>
        <v>40705</v>
      </c>
      <c r="T3717" s="14">
        <f>INT((((I3717/60)/60)/24)+DATE(1970,1,1))</f>
        <v>40765</v>
      </c>
    </row>
    <row r="3718" spans="1:20" ht="45" x14ac:dyDescent="0.25">
      <c r="A3718">
        <v>172</v>
      </c>
      <c r="B3718" s="3" t="s">
        <v>174</v>
      </c>
      <c r="C3718" s="3" t="s">
        <v>4282</v>
      </c>
      <c r="D3718" s="6">
        <v>95000</v>
      </c>
      <c r="E3718" s="6">
        <v>0</v>
      </c>
      <c r="F3718" t="s">
        <v>8221</v>
      </c>
      <c r="G3718" t="s">
        <v>8224</v>
      </c>
      <c r="H3718" t="s">
        <v>8246</v>
      </c>
      <c r="I3718">
        <v>1426753723</v>
      </c>
      <c r="J3718">
        <v>1423733323</v>
      </c>
      <c r="K3718" t="b">
        <v>0</v>
      </c>
      <c r="L3718">
        <v>0</v>
      </c>
      <c r="M3718" t="b">
        <v>0</v>
      </c>
      <c r="N3718" t="s">
        <v>8268</v>
      </c>
      <c r="O3718" s="9">
        <f>+E3718/D3718*100</f>
        <v>0</v>
      </c>
      <c r="P3718" s="11" t="e">
        <f>AVERAGE(E3718/L3718)</f>
        <v>#DIV/0!</v>
      </c>
      <c r="Q3718" t="str">
        <f>LEFT(N3718,SEARCH("/",N3718,1)-1)</f>
        <v>film &amp; video</v>
      </c>
      <c r="R3718" t="str">
        <f>RIGHT(N3718,LEN(N3718)-SEARCH("/",N3718,1))</f>
        <v>drama</v>
      </c>
      <c r="S3718" s="14">
        <f>INT((((J3718/60)/60)/24)+DATE(1970,1,1))</f>
        <v>42047</v>
      </c>
      <c r="T3718" s="14">
        <f>INT((((I3718/60)/60)/24)+DATE(1970,1,1))</f>
        <v>42082</v>
      </c>
    </row>
    <row r="3719" spans="1:20" ht="45" x14ac:dyDescent="0.25">
      <c r="A3719">
        <v>133</v>
      </c>
      <c r="B3719" s="3" t="s">
        <v>135</v>
      </c>
      <c r="C3719" s="3" t="s">
        <v>4244</v>
      </c>
      <c r="D3719" s="6">
        <v>71764</v>
      </c>
      <c r="E3719" s="6">
        <v>0</v>
      </c>
      <c r="F3719" t="s">
        <v>8220</v>
      </c>
      <c r="G3719" t="s">
        <v>8224</v>
      </c>
      <c r="H3719" t="s">
        <v>8246</v>
      </c>
      <c r="I3719">
        <v>1464715860</v>
      </c>
      <c r="J3719">
        <v>1462130584</v>
      </c>
      <c r="K3719" t="b">
        <v>0</v>
      </c>
      <c r="L3719">
        <v>0</v>
      </c>
      <c r="M3719" t="b">
        <v>0</v>
      </c>
      <c r="N3719" t="s">
        <v>8267</v>
      </c>
      <c r="O3719" s="9">
        <f>+E3719/D3719*100</f>
        <v>0</v>
      </c>
      <c r="P3719" s="11" t="e">
        <f>AVERAGE(E3719/L3719)</f>
        <v>#DIV/0!</v>
      </c>
      <c r="Q3719" t="str">
        <f>LEFT(N3719,SEARCH("/",N3719,1)-1)</f>
        <v>film &amp; video</v>
      </c>
      <c r="R3719" t="str">
        <f>RIGHT(N3719,LEN(N3719)-SEARCH("/",N3719,1))</f>
        <v>science fiction</v>
      </c>
      <c r="S3719" s="14">
        <f>INT((((J3719/60)/60)/24)+DATE(1970,1,1))</f>
        <v>42491</v>
      </c>
      <c r="T3719" s="14">
        <f>INT((((I3719/60)/60)/24)+DATE(1970,1,1))</f>
        <v>42521</v>
      </c>
    </row>
    <row r="3720" spans="1:20" ht="60" x14ac:dyDescent="0.25">
      <c r="A3720">
        <v>137</v>
      </c>
      <c r="B3720" s="3" t="s">
        <v>139</v>
      </c>
      <c r="C3720" s="3" t="s">
        <v>4247</v>
      </c>
      <c r="D3720" s="6">
        <v>55000</v>
      </c>
      <c r="E3720" s="6">
        <v>0</v>
      </c>
      <c r="F3720" t="s">
        <v>8220</v>
      </c>
      <c r="G3720" t="s">
        <v>8232</v>
      </c>
      <c r="H3720" t="s">
        <v>8253</v>
      </c>
      <c r="I3720">
        <v>1444657593</v>
      </c>
      <c r="J3720">
        <v>1440337593</v>
      </c>
      <c r="K3720" t="b">
        <v>0</v>
      </c>
      <c r="L3720">
        <v>0</v>
      </c>
      <c r="M3720" t="b">
        <v>0</v>
      </c>
      <c r="N3720" t="s">
        <v>8267</v>
      </c>
      <c r="O3720" s="9">
        <f>+E3720/D3720*100</f>
        <v>0</v>
      </c>
      <c r="P3720" s="11" t="e">
        <f>AVERAGE(E3720/L3720)</f>
        <v>#DIV/0!</v>
      </c>
      <c r="Q3720" t="str">
        <f>LEFT(N3720,SEARCH("/",N3720,1)-1)</f>
        <v>film &amp; video</v>
      </c>
      <c r="R3720" t="str">
        <f>RIGHT(N3720,LEN(N3720)-SEARCH("/",N3720,1))</f>
        <v>science fiction</v>
      </c>
      <c r="S3720" s="14">
        <f>INT((((J3720/60)/60)/24)+DATE(1970,1,1))</f>
        <v>42239</v>
      </c>
      <c r="T3720" s="14">
        <f>INT((((I3720/60)/60)/24)+DATE(1970,1,1))</f>
        <v>42289</v>
      </c>
    </row>
    <row r="3721" spans="1:20" ht="60" x14ac:dyDescent="0.25">
      <c r="A3721">
        <v>208</v>
      </c>
      <c r="B3721" s="3" t="s">
        <v>210</v>
      </c>
      <c r="C3721" s="3" t="s">
        <v>4318</v>
      </c>
      <c r="D3721" s="6">
        <v>50000</v>
      </c>
      <c r="E3721" s="6">
        <v>0</v>
      </c>
      <c r="F3721" t="s">
        <v>8221</v>
      </c>
      <c r="G3721" t="s">
        <v>8226</v>
      </c>
      <c r="H3721" t="s">
        <v>8248</v>
      </c>
      <c r="I3721">
        <v>1418719967</v>
      </c>
      <c r="J3721">
        <v>1416127967</v>
      </c>
      <c r="K3721" t="b">
        <v>0</v>
      </c>
      <c r="L3721">
        <v>0</v>
      </c>
      <c r="M3721" t="b">
        <v>0</v>
      </c>
      <c r="N3721" t="s">
        <v>8268</v>
      </c>
      <c r="O3721" s="9">
        <f>+E3721/D3721*100</f>
        <v>0</v>
      </c>
      <c r="P3721" s="11" t="e">
        <f>AVERAGE(E3721/L3721)</f>
        <v>#DIV/0!</v>
      </c>
      <c r="Q3721" t="str">
        <f>LEFT(N3721,SEARCH("/",N3721,1)-1)</f>
        <v>film &amp; video</v>
      </c>
      <c r="R3721" t="str">
        <f>RIGHT(N3721,LEN(N3721)-SEARCH("/",N3721,1))</f>
        <v>drama</v>
      </c>
      <c r="S3721" s="14">
        <f>INT((((J3721/60)/60)/24)+DATE(1970,1,1))</f>
        <v>41959</v>
      </c>
      <c r="T3721" s="14">
        <f>INT((((I3721/60)/60)/24)+DATE(1970,1,1))</f>
        <v>41989</v>
      </c>
    </row>
    <row r="3722" spans="1:20" ht="30" x14ac:dyDescent="0.25">
      <c r="A3722">
        <v>221</v>
      </c>
      <c r="B3722" s="3" t="s">
        <v>223</v>
      </c>
      <c r="C3722" s="3" t="s">
        <v>4331</v>
      </c>
      <c r="D3722" s="6">
        <v>50000</v>
      </c>
      <c r="E3722" s="6">
        <v>0</v>
      </c>
      <c r="F3722" t="s">
        <v>8221</v>
      </c>
      <c r="G3722" t="s">
        <v>8224</v>
      </c>
      <c r="H3722" t="s">
        <v>8246</v>
      </c>
      <c r="I3722">
        <v>1427569564</v>
      </c>
      <c r="J3722">
        <v>1422389164</v>
      </c>
      <c r="K3722" t="b">
        <v>0</v>
      </c>
      <c r="L3722">
        <v>0</v>
      </c>
      <c r="M3722" t="b">
        <v>0</v>
      </c>
      <c r="N3722" t="s">
        <v>8268</v>
      </c>
      <c r="O3722" s="9">
        <f>+E3722/D3722*100</f>
        <v>0</v>
      </c>
      <c r="P3722" s="11" t="e">
        <f>AVERAGE(E3722/L3722)</f>
        <v>#DIV/0!</v>
      </c>
      <c r="Q3722" t="str">
        <f>LEFT(N3722,SEARCH("/",N3722,1)-1)</f>
        <v>film &amp; video</v>
      </c>
      <c r="R3722" t="str">
        <f>RIGHT(N3722,LEN(N3722)-SEARCH("/",N3722,1))</f>
        <v>drama</v>
      </c>
      <c r="S3722" s="14">
        <f>INT((((J3722/60)/60)/24)+DATE(1970,1,1))</f>
        <v>42031</v>
      </c>
      <c r="T3722" s="14">
        <f>INT((((I3722/60)/60)/24)+DATE(1970,1,1))</f>
        <v>42091</v>
      </c>
    </row>
    <row r="3723" spans="1:20" ht="60" x14ac:dyDescent="0.25">
      <c r="A3723">
        <v>487</v>
      </c>
      <c r="B3723" s="3" t="s">
        <v>488</v>
      </c>
      <c r="C3723" s="3" t="s">
        <v>4597</v>
      </c>
      <c r="D3723" s="6">
        <v>50000</v>
      </c>
      <c r="E3723" s="6">
        <v>0</v>
      </c>
      <c r="F3723" t="s">
        <v>8221</v>
      </c>
      <c r="G3723" t="s">
        <v>8229</v>
      </c>
      <c r="H3723" t="s">
        <v>8251</v>
      </c>
      <c r="I3723">
        <v>1482678994</v>
      </c>
      <c r="J3723">
        <v>1477491394</v>
      </c>
      <c r="K3723" t="b">
        <v>0</v>
      </c>
      <c r="L3723">
        <v>0</v>
      </c>
      <c r="M3723" t="b">
        <v>0</v>
      </c>
      <c r="N3723" t="s">
        <v>8270</v>
      </c>
      <c r="O3723" s="9">
        <f>+E3723/D3723*100</f>
        <v>0</v>
      </c>
      <c r="P3723" s="11" t="e">
        <f>AVERAGE(E3723/L3723)</f>
        <v>#DIV/0!</v>
      </c>
      <c r="Q3723" t="str">
        <f>LEFT(N3723,SEARCH("/",N3723,1)-1)</f>
        <v>film &amp; video</v>
      </c>
      <c r="R3723" t="str">
        <f>RIGHT(N3723,LEN(N3723)-SEARCH("/",N3723,1))</f>
        <v>animation</v>
      </c>
      <c r="S3723" s="14">
        <f>INT((((J3723/60)/60)/24)+DATE(1970,1,1))</f>
        <v>42669</v>
      </c>
      <c r="T3723" s="14">
        <f>INT((((I3723/60)/60)/24)+DATE(1970,1,1))</f>
        <v>42729</v>
      </c>
    </row>
    <row r="3724" spans="1:20" ht="45" x14ac:dyDescent="0.25">
      <c r="A3724">
        <v>493</v>
      </c>
      <c r="B3724" s="3" t="s">
        <v>494</v>
      </c>
      <c r="C3724" s="3" t="s">
        <v>4603</v>
      </c>
      <c r="D3724" s="6">
        <v>30000</v>
      </c>
      <c r="E3724" s="6">
        <v>0</v>
      </c>
      <c r="F3724" t="s">
        <v>8221</v>
      </c>
      <c r="G3724" t="s">
        <v>8225</v>
      </c>
      <c r="H3724" t="s">
        <v>8247</v>
      </c>
      <c r="I3724">
        <v>1432142738</v>
      </c>
      <c r="J3724">
        <v>1429550738</v>
      </c>
      <c r="K3724" t="b">
        <v>0</v>
      </c>
      <c r="L3724">
        <v>0</v>
      </c>
      <c r="M3724" t="b">
        <v>0</v>
      </c>
      <c r="N3724" t="s">
        <v>8270</v>
      </c>
      <c r="O3724" s="9">
        <f>+E3724/D3724*100</f>
        <v>0</v>
      </c>
      <c r="P3724" s="11" t="e">
        <f>AVERAGE(E3724/L3724)</f>
        <v>#DIV/0!</v>
      </c>
      <c r="Q3724" t="str">
        <f>LEFT(N3724,SEARCH("/",N3724,1)-1)</f>
        <v>film &amp; video</v>
      </c>
      <c r="R3724" t="str">
        <f>RIGHT(N3724,LEN(N3724)-SEARCH("/",N3724,1))</f>
        <v>animation</v>
      </c>
      <c r="S3724" s="14">
        <f>INT((((J3724/60)/60)/24)+DATE(1970,1,1))</f>
        <v>42114</v>
      </c>
      <c r="T3724" s="14">
        <f>INT((((I3724/60)/60)/24)+DATE(1970,1,1))</f>
        <v>42144</v>
      </c>
    </row>
    <row r="3725" spans="1:20" ht="45" x14ac:dyDescent="0.25">
      <c r="A3725">
        <v>227</v>
      </c>
      <c r="B3725" s="3" t="s">
        <v>229</v>
      </c>
      <c r="C3725" s="3" t="s">
        <v>4337</v>
      </c>
      <c r="D3725" s="6">
        <v>28000</v>
      </c>
      <c r="E3725" s="6">
        <v>0</v>
      </c>
      <c r="F3725" t="s">
        <v>8221</v>
      </c>
      <c r="G3725" t="s">
        <v>8224</v>
      </c>
      <c r="H3725" t="s">
        <v>8246</v>
      </c>
      <c r="I3725">
        <v>1436477241</v>
      </c>
      <c r="J3725">
        <v>1433885241</v>
      </c>
      <c r="K3725" t="b">
        <v>0</v>
      </c>
      <c r="L3725">
        <v>0</v>
      </c>
      <c r="M3725" t="b">
        <v>0</v>
      </c>
      <c r="N3725" t="s">
        <v>8268</v>
      </c>
      <c r="O3725" s="9">
        <f>+E3725/D3725*100</f>
        <v>0</v>
      </c>
      <c r="P3725" s="11" t="e">
        <f>AVERAGE(E3725/L3725)</f>
        <v>#DIV/0!</v>
      </c>
      <c r="Q3725" t="str">
        <f>LEFT(N3725,SEARCH("/",N3725,1)-1)</f>
        <v>film &amp; video</v>
      </c>
      <c r="R3725" t="str">
        <f>RIGHT(N3725,LEN(N3725)-SEARCH("/",N3725,1))</f>
        <v>drama</v>
      </c>
      <c r="S3725" s="14">
        <f>INT((((J3725/60)/60)/24)+DATE(1970,1,1))</f>
        <v>42164</v>
      </c>
      <c r="T3725" s="14">
        <f>INT((((I3725/60)/60)/24)+DATE(1970,1,1))</f>
        <v>42194</v>
      </c>
    </row>
    <row r="3726" spans="1:20" ht="60" x14ac:dyDescent="0.25">
      <c r="A3726">
        <v>238</v>
      </c>
      <c r="B3726" s="3" t="s">
        <v>240</v>
      </c>
      <c r="C3726" s="3" t="s">
        <v>4348</v>
      </c>
      <c r="D3726" s="6">
        <v>26000</v>
      </c>
      <c r="E3726" s="6">
        <v>0</v>
      </c>
      <c r="F3726" t="s">
        <v>8221</v>
      </c>
      <c r="G3726" t="s">
        <v>8224</v>
      </c>
      <c r="H3726" t="s">
        <v>8246</v>
      </c>
      <c r="I3726">
        <v>1483088400</v>
      </c>
      <c r="J3726">
        <v>1481324760</v>
      </c>
      <c r="K3726" t="b">
        <v>0</v>
      </c>
      <c r="L3726">
        <v>0</v>
      </c>
      <c r="M3726" t="b">
        <v>0</v>
      </c>
      <c r="N3726" t="s">
        <v>8268</v>
      </c>
      <c r="O3726" s="9">
        <f>+E3726/D3726*100</f>
        <v>0</v>
      </c>
      <c r="P3726" s="11" t="e">
        <f>AVERAGE(E3726/L3726)</f>
        <v>#DIV/0!</v>
      </c>
      <c r="Q3726" t="str">
        <f>LEFT(N3726,SEARCH("/",N3726,1)-1)</f>
        <v>film &amp; video</v>
      </c>
      <c r="R3726" t="str">
        <f>RIGHT(N3726,LEN(N3726)-SEARCH("/",N3726,1))</f>
        <v>drama</v>
      </c>
      <c r="S3726" s="14">
        <f>INT((((J3726/60)/60)/24)+DATE(1970,1,1))</f>
        <v>42713</v>
      </c>
      <c r="T3726" s="14">
        <f>INT((((I3726/60)/60)/24)+DATE(1970,1,1))</f>
        <v>42734</v>
      </c>
    </row>
    <row r="3727" spans="1:20" ht="60" x14ac:dyDescent="0.25">
      <c r="A3727">
        <v>209</v>
      </c>
      <c r="B3727" s="3" t="s">
        <v>211</v>
      </c>
      <c r="C3727" s="3" t="s">
        <v>4319</v>
      </c>
      <c r="D3727" s="6">
        <v>25000</v>
      </c>
      <c r="E3727" s="6">
        <v>0</v>
      </c>
      <c r="F3727" t="s">
        <v>8221</v>
      </c>
      <c r="G3727" t="s">
        <v>8224</v>
      </c>
      <c r="H3727" t="s">
        <v>8246</v>
      </c>
      <c r="I3727">
        <v>1436566135</v>
      </c>
      <c r="J3727">
        <v>1433974135</v>
      </c>
      <c r="K3727" t="b">
        <v>0</v>
      </c>
      <c r="L3727">
        <v>0</v>
      </c>
      <c r="M3727" t="b">
        <v>0</v>
      </c>
      <c r="N3727" t="s">
        <v>8268</v>
      </c>
      <c r="O3727" s="9">
        <f>+E3727/D3727*100</f>
        <v>0</v>
      </c>
      <c r="P3727" s="11" t="e">
        <f>AVERAGE(E3727/L3727)</f>
        <v>#DIV/0!</v>
      </c>
      <c r="Q3727" t="str">
        <f>LEFT(N3727,SEARCH("/",N3727,1)-1)</f>
        <v>film &amp; video</v>
      </c>
      <c r="R3727" t="str">
        <f>RIGHT(N3727,LEN(N3727)-SEARCH("/",N3727,1))</f>
        <v>drama</v>
      </c>
      <c r="S3727" s="14">
        <f>INT((((J3727/60)/60)/24)+DATE(1970,1,1))</f>
        <v>42165</v>
      </c>
      <c r="T3727" s="14">
        <f>INT((((I3727/60)/60)/24)+DATE(1970,1,1))</f>
        <v>42195</v>
      </c>
    </row>
    <row r="3728" spans="1:20" ht="60" x14ac:dyDescent="0.25">
      <c r="A3728">
        <v>129</v>
      </c>
      <c r="B3728" s="3" t="s">
        <v>131</v>
      </c>
      <c r="C3728" s="3" t="s">
        <v>4240</v>
      </c>
      <c r="D3728" s="6">
        <v>20000</v>
      </c>
      <c r="E3728" s="6">
        <v>0</v>
      </c>
      <c r="F3728" t="s">
        <v>8220</v>
      </c>
      <c r="G3728" t="s">
        <v>8224</v>
      </c>
      <c r="H3728" t="s">
        <v>8246</v>
      </c>
      <c r="I3728">
        <v>1414708183</v>
      </c>
      <c r="J3728">
        <v>1409524183</v>
      </c>
      <c r="K3728" t="b">
        <v>0</v>
      </c>
      <c r="L3728">
        <v>0</v>
      </c>
      <c r="M3728" t="b">
        <v>0</v>
      </c>
      <c r="N3728" t="s">
        <v>8267</v>
      </c>
      <c r="O3728" s="9">
        <f>+E3728/D3728*100</f>
        <v>0</v>
      </c>
      <c r="P3728" s="11" t="e">
        <f>AVERAGE(E3728/L3728)</f>
        <v>#DIV/0!</v>
      </c>
      <c r="Q3728" t="str">
        <f>LEFT(N3728,SEARCH("/",N3728,1)-1)</f>
        <v>film &amp; video</v>
      </c>
      <c r="R3728" t="str">
        <f>RIGHT(N3728,LEN(N3728)-SEARCH("/",N3728,1))</f>
        <v>science fiction</v>
      </c>
      <c r="S3728" s="14">
        <f>INT((((J3728/60)/60)/24)+DATE(1970,1,1))</f>
        <v>41882</v>
      </c>
      <c r="T3728" s="14">
        <f>INT((((I3728/60)/60)/24)+DATE(1970,1,1))</f>
        <v>41942</v>
      </c>
    </row>
    <row r="3729" spans="1:20" ht="60" x14ac:dyDescent="0.25">
      <c r="A3729">
        <v>451</v>
      </c>
      <c r="B3729" s="3" t="s">
        <v>452</v>
      </c>
      <c r="C3729" s="3" t="s">
        <v>4561</v>
      </c>
      <c r="D3729" s="6">
        <v>20000</v>
      </c>
      <c r="E3729" s="6">
        <v>0</v>
      </c>
      <c r="F3729" t="s">
        <v>8221</v>
      </c>
      <c r="G3729" t="s">
        <v>8224</v>
      </c>
      <c r="H3729" t="s">
        <v>8246</v>
      </c>
      <c r="I3729">
        <v>1390669791</v>
      </c>
      <c r="J3729">
        <v>1388077791</v>
      </c>
      <c r="K3729" t="b">
        <v>0</v>
      </c>
      <c r="L3729">
        <v>0</v>
      </c>
      <c r="M3729" t="b">
        <v>0</v>
      </c>
      <c r="N3729" t="s">
        <v>8270</v>
      </c>
      <c r="O3729" s="9">
        <f>+E3729/D3729*100</f>
        <v>0</v>
      </c>
      <c r="P3729" s="11" t="e">
        <f>AVERAGE(E3729/L3729)</f>
        <v>#DIV/0!</v>
      </c>
      <c r="Q3729" t="str">
        <f>LEFT(N3729,SEARCH("/",N3729,1)-1)</f>
        <v>film &amp; video</v>
      </c>
      <c r="R3729" t="str">
        <f>RIGHT(N3729,LEN(N3729)-SEARCH("/",N3729,1))</f>
        <v>animation</v>
      </c>
      <c r="S3729" s="14">
        <f>INT((((J3729/60)/60)/24)+DATE(1970,1,1))</f>
        <v>41634</v>
      </c>
      <c r="T3729" s="14">
        <f>INT((((I3729/60)/60)/24)+DATE(1970,1,1))</f>
        <v>41664</v>
      </c>
    </row>
    <row r="3730" spans="1:20" ht="60" x14ac:dyDescent="0.25">
      <c r="A3730">
        <v>457</v>
      </c>
      <c r="B3730" s="3" t="s">
        <v>458</v>
      </c>
      <c r="C3730" s="3" t="s">
        <v>4567</v>
      </c>
      <c r="D3730" s="6">
        <v>20000</v>
      </c>
      <c r="E3730" s="6">
        <v>0</v>
      </c>
      <c r="F3730" t="s">
        <v>8221</v>
      </c>
      <c r="G3730" t="s">
        <v>8229</v>
      </c>
      <c r="H3730" t="s">
        <v>8251</v>
      </c>
      <c r="I3730">
        <v>1408213512</v>
      </c>
      <c r="J3730">
        <v>1405621512</v>
      </c>
      <c r="K3730" t="b">
        <v>0</v>
      </c>
      <c r="L3730">
        <v>0</v>
      </c>
      <c r="M3730" t="b">
        <v>0</v>
      </c>
      <c r="N3730" t="s">
        <v>8270</v>
      </c>
      <c r="O3730" s="9">
        <f>+E3730/D3730*100</f>
        <v>0</v>
      </c>
      <c r="P3730" s="11" t="e">
        <f>AVERAGE(E3730/L3730)</f>
        <v>#DIV/0!</v>
      </c>
      <c r="Q3730" t="str">
        <f>LEFT(N3730,SEARCH("/",N3730,1)-1)</f>
        <v>film &amp; video</v>
      </c>
      <c r="R3730" t="str">
        <f>RIGHT(N3730,LEN(N3730)-SEARCH("/",N3730,1))</f>
        <v>animation</v>
      </c>
      <c r="S3730" s="14">
        <f>INT((((J3730/60)/60)/24)+DATE(1970,1,1))</f>
        <v>41837</v>
      </c>
      <c r="T3730" s="14">
        <f>INT((((I3730/60)/60)/24)+DATE(1970,1,1))</f>
        <v>41867</v>
      </c>
    </row>
    <row r="3731" spans="1:20" ht="30" x14ac:dyDescent="0.25">
      <c r="A3731">
        <v>165</v>
      </c>
      <c r="B3731" s="3" t="s">
        <v>167</v>
      </c>
      <c r="C3731" s="3" t="s">
        <v>4275</v>
      </c>
      <c r="D3731" s="6">
        <v>17000</v>
      </c>
      <c r="E3731" s="6">
        <v>0</v>
      </c>
      <c r="F3731" t="s">
        <v>8221</v>
      </c>
      <c r="G3731" t="s">
        <v>8225</v>
      </c>
      <c r="H3731" t="s">
        <v>8247</v>
      </c>
      <c r="I3731">
        <v>1452613724</v>
      </c>
      <c r="J3731">
        <v>1450021724</v>
      </c>
      <c r="K3731" t="b">
        <v>0</v>
      </c>
      <c r="L3731">
        <v>0</v>
      </c>
      <c r="M3731" t="b">
        <v>0</v>
      </c>
      <c r="N3731" t="s">
        <v>8268</v>
      </c>
      <c r="O3731" s="9">
        <f>+E3731/D3731*100</f>
        <v>0</v>
      </c>
      <c r="P3731" s="11" t="e">
        <f>AVERAGE(E3731/L3731)</f>
        <v>#DIV/0!</v>
      </c>
      <c r="Q3731" t="str">
        <f>LEFT(N3731,SEARCH("/",N3731,1)-1)</f>
        <v>film &amp; video</v>
      </c>
      <c r="R3731" t="str">
        <f>RIGHT(N3731,LEN(N3731)-SEARCH("/",N3731,1))</f>
        <v>drama</v>
      </c>
      <c r="S3731" s="14">
        <f>INT((((J3731/60)/60)/24)+DATE(1970,1,1))</f>
        <v>42351</v>
      </c>
      <c r="T3731" s="14">
        <f>INT((((I3731/60)/60)/24)+DATE(1970,1,1))</f>
        <v>42381</v>
      </c>
    </row>
    <row r="3732" spans="1:20" ht="45" x14ac:dyDescent="0.25">
      <c r="A3732">
        <v>510</v>
      </c>
      <c r="B3732" s="3" t="s">
        <v>511</v>
      </c>
      <c r="C3732" s="3" t="s">
        <v>4620</v>
      </c>
      <c r="D3732" s="6">
        <v>14000</v>
      </c>
      <c r="E3732" s="6">
        <v>0</v>
      </c>
      <c r="F3732" t="s">
        <v>8221</v>
      </c>
      <c r="G3732" t="s">
        <v>8224</v>
      </c>
      <c r="H3732" t="s">
        <v>8246</v>
      </c>
      <c r="I3732">
        <v>1456805639</v>
      </c>
      <c r="J3732">
        <v>1454213639</v>
      </c>
      <c r="K3732" t="b">
        <v>0</v>
      </c>
      <c r="L3732">
        <v>0</v>
      </c>
      <c r="M3732" t="b">
        <v>0</v>
      </c>
      <c r="N3732" t="s">
        <v>8270</v>
      </c>
      <c r="O3732" s="9">
        <f>+E3732/D3732*100</f>
        <v>0</v>
      </c>
      <c r="P3732" s="11" t="e">
        <f>AVERAGE(E3732/L3732)</f>
        <v>#DIV/0!</v>
      </c>
      <c r="Q3732" t="str">
        <f>LEFT(N3732,SEARCH("/",N3732,1)-1)</f>
        <v>film &amp; video</v>
      </c>
      <c r="R3732" t="str">
        <f>RIGHT(N3732,LEN(N3732)-SEARCH("/",N3732,1))</f>
        <v>animation</v>
      </c>
      <c r="S3732" s="14">
        <f>INT((((J3732/60)/60)/24)+DATE(1970,1,1))</f>
        <v>42400</v>
      </c>
      <c r="T3732" s="14">
        <f>INT((((I3732/60)/60)/24)+DATE(1970,1,1))</f>
        <v>42430</v>
      </c>
    </row>
    <row r="3733" spans="1:20" ht="45" x14ac:dyDescent="0.25">
      <c r="A3733">
        <v>206</v>
      </c>
      <c r="B3733" s="3" t="s">
        <v>208</v>
      </c>
      <c r="C3733" s="3" t="s">
        <v>4316</v>
      </c>
      <c r="D3733" s="6">
        <v>12700</v>
      </c>
      <c r="E3733" s="6">
        <v>0</v>
      </c>
      <c r="F3733" t="s">
        <v>8221</v>
      </c>
      <c r="G3733" t="s">
        <v>8224</v>
      </c>
      <c r="H3733" t="s">
        <v>8246</v>
      </c>
      <c r="I3733">
        <v>1470441983</v>
      </c>
      <c r="J3733">
        <v>1468627583</v>
      </c>
      <c r="K3733" t="b">
        <v>0</v>
      </c>
      <c r="L3733">
        <v>0</v>
      </c>
      <c r="M3733" t="b">
        <v>0</v>
      </c>
      <c r="N3733" t="s">
        <v>8268</v>
      </c>
      <c r="O3733" s="9">
        <f>+E3733/D3733*100</f>
        <v>0</v>
      </c>
      <c r="P3733" s="11" t="e">
        <f>AVERAGE(E3733/L3733)</f>
        <v>#DIV/0!</v>
      </c>
      <c r="Q3733" t="str">
        <f>LEFT(N3733,SEARCH("/",N3733,1)-1)</f>
        <v>film &amp; video</v>
      </c>
      <c r="R3733" t="str">
        <f>RIGHT(N3733,LEN(N3733)-SEARCH("/",N3733,1))</f>
        <v>drama</v>
      </c>
      <c r="S3733" s="14">
        <f>INT((((J3733/60)/60)/24)+DATE(1970,1,1))</f>
        <v>42567</v>
      </c>
      <c r="T3733" s="14">
        <f>INT((((I3733/60)/60)/24)+DATE(1970,1,1))</f>
        <v>42588</v>
      </c>
    </row>
    <row r="3734" spans="1:20" ht="45" x14ac:dyDescent="0.25">
      <c r="A3734">
        <v>488</v>
      </c>
      <c r="B3734" s="3" t="s">
        <v>489</v>
      </c>
      <c r="C3734" s="3" t="s">
        <v>4598</v>
      </c>
      <c r="D3734" s="6">
        <v>12000</v>
      </c>
      <c r="E3734" s="6">
        <v>0</v>
      </c>
      <c r="F3734" t="s">
        <v>8221</v>
      </c>
      <c r="G3734" t="s">
        <v>8224</v>
      </c>
      <c r="H3734" t="s">
        <v>8246</v>
      </c>
      <c r="I3734">
        <v>1483924700</v>
      </c>
      <c r="J3734">
        <v>1481332700</v>
      </c>
      <c r="K3734" t="b">
        <v>0</v>
      </c>
      <c r="L3734">
        <v>0</v>
      </c>
      <c r="M3734" t="b">
        <v>0</v>
      </c>
      <c r="N3734" t="s">
        <v>8270</v>
      </c>
      <c r="O3734" s="9">
        <f>+E3734/D3734*100</f>
        <v>0</v>
      </c>
      <c r="P3734" s="11" t="e">
        <f>AVERAGE(E3734/L3734)</f>
        <v>#DIV/0!</v>
      </c>
      <c r="Q3734" t="str">
        <f>LEFT(N3734,SEARCH("/",N3734,1)-1)</f>
        <v>film &amp; video</v>
      </c>
      <c r="R3734" t="str">
        <f>RIGHT(N3734,LEN(N3734)-SEARCH("/",N3734,1))</f>
        <v>animation</v>
      </c>
      <c r="S3734" s="14">
        <f>INT((((J3734/60)/60)/24)+DATE(1970,1,1))</f>
        <v>42714</v>
      </c>
      <c r="T3734" s="14">
        <f>INT((((I3734/60)/60)/24)+DATE(1970,1,1))</f>
        <v>42744</v>
      </c>
    </row>
    <row r="3735" spans="1:20" ht="60" x14ac:dyDescent="0.25">
      <c r="A3735">
        <v>199</v>
      </c>
      <c r="B3735" s="3" t="s">
        <v>201</v>
      </c>
      <c r="C3735" s="3" t="s">
        <v>4309</v>
      </c>
      <c r="D3735" s="6">
        <v>10000</v>
      </c>
      <c r="E3735" s="6">
        <v>0</v>
      </c>
      <c r="F3735" t="s">
        <v>8221</v>
      </c>
      <c r="G3735" t="s">
        <v>8224</v>
      </c>
      <c r="H3735" t="s">
        <v>8246</v>
      </c>
      <c r="I3735">
        <v>1472698702</v>
      </c>
      <c r="J3735">
        <v>1470106702</v>
      </c>
      <c r="K3735" t="b">
        <v>0</v>
      </c>
      <c r="L3735">
        <v>0</v>
      </c>
      <c r="M3735" t="b">
        <v>0</v>
      </c>
      <c r="N3735" t="s">
        <v>8268</v>
      </c>
      <c r="O3735" s="9">
        <f>+E3735/D3735*100</f>
        <v>0</v>
      </c>
      <c r="P3735" s="11" t="e">
        <f>AVERAGE(E3735/L3735)</f>
        <v>#DIV/0!</v>
      </c>
      <c r="Q3735" t="str">
        <f>LEFT(N3735,SEARCH("/",N3735,1)-1)</f>
        <v>film &amp; video</v>
      </c>
      <c r="R3735" t="str">
        <f>RIGHT(N3735,LEN(N3735)-SEARCH("/",N3735,1))</f>
        <v>drama</v>
      </c>
      <c r="S3735" s="14">
        <f>INT((((J3735/60)/60)/24)+DATE(1970,1,1))</f>
        <v>42584</v>
      </c>
      <c r="T3735" s="14">
        <f>INT((((I3735/60)/60)/24)+DATE(1970,1,1))</f>
        <v>42614</v>
      </c>
    </row>
    <row r="3736" spans="1:20" ht="45" x14ac:dyDescent="0.25">
      <c r="A3736">
        <v>235</v>
      </c>
      <c r="B3736" s="3" t="s">
        <v>237</v>
      </c>
      <c r="C3736" s="3" t="s">
        <v>4345</v>
      </c>
      <c r="D3736" s="6">
        <v>10000</v>
      </c>
      <c r="E3736" s="6">
        <v>0</v>
      </c>
      <c r="F3736" t="s">
        <v>8221</v>
      </c>
      <c r="G3736" t="s">
        <v>8224</v>
      </c>
      <c r="H3736" t="s">
        <v>8246</v>
      </c>
      <c r="I3736">
        <v>1436478497</v>
      </c>
      <c r="J3736">
        <v>1433886497</v>
      </c>
      <c r="K3736" t="b">
        <v>0</v>
      </c>
      <c r="L3736">
        <v>0</v>
      </c>
      <c r="M3736" t="b">
        <v>0</v>
      </c>
      <c r="N3736" t="s">
        <v>8268</v>
      </c>
      <c r="O3736" s="9">
        <f>+E3736/D3736*100</f>
        <v>0</v>
      </c>
      <c r="P3736" s="11" t="e">
        <f>AVERAGE(E3736/L3736)</f>
        <v>#DIV/0!</v>
      </c>
      <c r="Q3736" t="str">
        <f>LEFT(N3736,SEARCH("/",N3736,1)-1)</f>
        <v>film &amp; video</v>
      </c>
      <c r="R3736" t="str">
        <f>RIGHT(N3736,LEN(N3736)-SEARCH("/",N3736,1))</f>
        <v>drama</v>
      </c>
      <c r="S3736" s="14">
        <f>INT((((J3736/60)/60)/24)+DATE(1970,1,1))</f>
        <v>42164</v>
      </c>
      <c r="T3736" s="14">
        <f>INT((((I3736/60)/60)/24)+DATE(1970,1,1))</f>
        <v>42194</v>
      </c>
    </row>
    <row r="3737" spans="1:20" ht="45" x14ac:dyDescent="0.25">
      <c r="A3737">
        <v>478</v>
      </c>
      <c r="B3737" s="3" t="s">
        <v>479</v>
      </c>
      <c r="C3737" s="3" t="s">
        <v>4588</v>
      </c>
      <c r="D3737" s="6">
        <v>10000</v>
      </c>
      <c r="E3737" s="6">
        <v>0</v>
      </c>
      <c r="F3737" t="s">
        <v>8221</v>
      </c>
      <c r="G3737" t="s">
        <v>8224</v>
      </c>
      <c r="H3737" t="s">
        <v>8246</v>
      </c>
      <c r="I3737">
        <v>1427921509</v>
      </c>
      <c r="J3737">
        <v>1425333109</v>
      </c>
      <c r="K3737" t="b">
        <v>0</v>
      </c>
      <c r="L3737">
        <v>0</v>
      </c>
      <c r="M3737" t="b">
        <v>0</v>
      </c>
      <c r="N3737" t="s">
        <v>8270</v>
      </c>
      <c r="O3737" s="9">
        <f>+E3737/D3737*100</f>
        <v>0</v>
      </c>
      <c r="P3737" s="11" t="e">
        <f>AVERAGE(E3737/L3737)</f>
        <v>#DIV/0!</v>
      </c>
      <c r="Q3737" t="str">
        <f>LEFT(N3737,SEARCH("/",N3737,1)-1)</f>
        <v>film &amp; video</v>
      </c>
      <c r="R3737" t="str">
        <f>RIGHT(N3737,LEN(N3737)-SEARCH("/",N3737,1))</f>
        <v>animation</v>
      </c>
      <c r="S3737" s="14">
        <f>INT((((J3737/60)/60)/24)+DATE(1970,1,1))</f>
        <v>42065</v>
      </c>
      <c r="T3737" s="14">
        <f>INT((((I3737/60)/60)/24)+DATE(1970,1,1))</f>
        <v>42095</v>
      </c>
    </row>
    <row r="3738" spans="1:20" ht="45" x14ac:dyDescent="0.25">
      <c r="A3738">
        <v>491</v>
      </c>
      <c r="B3738" s="3" t="s">
        <v>492</v>
      </c>
      <c r="C3738" s="3" t="s">
        <v>4601</v>
      </c>
      <c r="D3738" s="6">
        <v>10000</v>
      </c>
      <c r="E3738" s="6">
        <v>0</v>
      </c>
      <c r="F3738" t="s">
        <v>8221</v>
      </c>
      <c r="G3738" t="s">
        <v>8224</v>
      </c>
      <c r="H3738" t="s">
        <v>8246</v>
      </c>
      <c r="I3738">
        <v>1453937699</v>
      </c>
      <c r="J3738">
        <v>1451345699</v>
      </c>
      <c r="K3738" t="b">
        <v>0</v>
      </c>
      <c r="L3738">
        <v>0</v>
      </c>
      <c r="M3738" t="b">
        <v>0</v>
      </c>
      <c r="N3738" t="s">
        <v>8270</v>
      </c>
      <c r="O3738" s="9">
        <f>+E3738/D3738*100</f>
        <v>0</v>
      </c>
      <c r="P3738" s="11" t="e">
        <f>AVERAGE(E3738/L3738)</f>
        <v>#DIV/0!</v>
      </c>
      <c r="Q3738" t="str">
        <f>LEFT(N3738,SEARCH("/",N3738,1)-1)</f>
        <v>film &amp; video</v>
      </c>
      <c r="R3738" t="str">
        <f>RIGHT(N3738,LEN(N3738)-SEARCH("/",N3738,1))</f>
        <v>animation</v>
      </c>
      <c r="S3738" s="14">
        <f>INT((((J3738/60)/60)/24)+DATE(1970,1,1))</f>
        <v>42366</v>
      </c>
      <c r="T3738" s="14">
        <f>INT((((I3738/60)/60)/24)+DATE(1970,1,1))</f>
        <v>42396</v>
      </c>
    </row>
    <row r="3739" spans="1:20" ht="60" x14ac:dyDescent="0.25">
      <c r="A3739">
        <v>501</v>
      </c>
      <c r="B3739" s="3" t="s">
        <v>502</v>
      </c>
      <c r="C3739" s="3" t="s">
        <v>4611</v>
      </c>
      <c r="D3739" s="6">
        <v>10000</v>
      </c>
      <c r="E3739" s="6">
        <v>0</v>
      </c>
      <c r="F3739" t="s">
        <v>8221</v>
      </c>
      <c r="G3739" t="s">
        <v>8224</v>
      </c>
      <c r="H3739" t="s">
        <v>8246</v>
      </c>
      <c r="I3739">
        <v>1310189851</v>
      </c>
      <c r="J3739">
        <v>1307597851</v>
      </c>
      <c r="K3739" t="b">
        <v>0</v>
      </c>
      <c r="L3739">
        <v>0</v>
      </c>
      <c r="M3739" t="b">
        <v>0</v>
      </c>
      <c r="N3739" t="s">
        <v>8270</v>
      </c>
      <c r="O3739" s="9">
        <f>+E3739/D3739*100</f>
        <v>0</v>
      </c>
      <c r="P3739" s="11" t="e">
        <f>AVERAGE(E3739/L3739)</f>
        <v>#DIV/0!</v>
      </c>
      <c r="Q3739" t="str">
        <f>LEFT(N3739,SEARCH("/",N3739,1)-1)</f>
        <v>film &amp; video</v>
      </c>
      <c r="R3739" t="str">
        <f>RIGHT(N3739,LEN(N3739)-SEARCH("/",N3739,1))</f>
        <v>animation</v>
      </c>
      <c r="S3739" s="14">
        <f>INT((((J3739/60)/60)/24)+DATE(1970,1,1))</f>
        <v>40703</v>
      </c>
      <c r="T3739" s="14">
        <f>INT((((I3739/60)/60)/24)+DATE(1970,1,1))</f>
        <v>40733</v>
      </c>
    </row>
    <row r="3740" spans="1:20" ht="30" x14ac:dyDescent="0.25">
      <c r="A3740">
        <v>228</v>
      </c>
      <c r="B3740" s="3" t="s">
        <v>230</v>
      </c>
      <c r="C3740" s="3" t="s">
        <v>4338</v>
      </c>
      <c r="D3740" s="6">
        <v>8000</v>
      </c>
      <c r="E3740" s="6">
        <v>0</v>
      </c>
      <c r="F3740" t="s">
        <v>8221</v>
      </c>
      <c r="G3740" t="s">
        <v>8225</v>
      </c>
      <c r="H3740" t="s">
        <v>8247</v>
      </c>
      <c r="I3740">
        <v>1433176105</v>
      </c>
      <c r="J3740">
        <v>1427992105</v>
      </c>
      <c r="K3740" t="b">
        <v>0</v>
      </c>
      <c r="L3740">
        <v>0</v>
      </c>
      <c r="M3740" t="b">
        <v>0</v>
      </c>
      <c r="N3740" t="s">
        <v>8268</v>
      </c>
      <c r="O3740" s="9">
        <f>+E3740/D3740*100</f>
        <v>0</v>
      </c>
      <c r="P3740" s="11" t="e">
        <f>AVERAGE(E3740/L3740)</f>
        <v>#DIV/0!</v>
      </c>
      <c r="Q3740" t="str">
        <f>LEFT(N3740,SEARCH("/",N3740,1)-1)</f>
        <v>film &amp; video</v>
      </c>
      <c r="R3740" t="str">
        <f>RIGHT(N3740,LEN(N3740)-SEARCH("/",N3740,1))</f>
        <v>drama</v>
      </c>
      <c r="S3740" s="14">
        <f>INT((((J3740/60)/60)/24)+DATE(1970,1,1))</f>
        <v>42096</v>
      </c>
      <c r="T3740" s="14">
        <f>INT((((I3740/60)/60)/24)+DATE(1970,1,1))</f>
        <v>42156</v>
      </c>
    </row>
    <row r="3741" spans="1:20" ht="60" x14ac:dyDescent="0.25">
      <c r="A3741">
        <v>468</v>
      </c>
      <c r="B3741" s="3" t="s">
        <v>469</v>
      </c>
      <c r="C3741" s="3" t="s">
        <v>4578</v>
      </c>
      <c r="D3741" s="6">
        <v>7500</v>
      </c>
      <c r="E3741" s="6">
        <v>0</v>
      </c>
      <c r="F3741" t="s">
        <v>8221</v>
      </c>
      <c r="G3741" t="s">
        <v>8224</v>
      </c>
      <c r="H3741" t="s">
        <v>8246</v>
      </c>
      <c r="I3741">
        <v>1341978665</v>
      </c>
      <c r="J3741">
        <v>1336795283</v>
      </c>
      <c r="K3741" t="b">
        <v>0</v>
      </c>
      <c r="L3741">
        <v>0</v>
      </c>
      <c r="M3741" t="b">
        <v>0</v>
      </c>
      <c r="N3741" t="s">
        <v>8270</v>
      </c>
      <c r="O3741" s="9">
        <f>+E3741/D3741*100</f>
        <v>0</v>
      </c>
      <c r="P3741" s="11" t="e">
        <f>AVERAGE(E3741/L3741)</f>
        <v>#DIV/0!</v>
      </c>
      <c r="Q3741" t="str">
        <f>LEFT(N3741,SEARCH("/",N3741,1)-1)</f>
        <v>film &amp; video</v>
      </c>
      <c r="R3741" t="str">
        <f>RIGHT(N3741,LEN(N3741)-SEARCH("/",N3741,1))</f>
        <v>animation</v>
      </c>
      <c r="S3741" s="14">
        <f>INT((((J3741/60)/60)/24)+DATE(1970,1,1))</f>
        <v>41041</v>
      </c>
      <c r="T3741" s="14">
        <f>INT((((I3741/60)/60)/24)+DATE(1970,1,1))</f>
        <v>41101</v>
      </c>
    </row>
    <row r="3742" spans="1:20" ht="60" x14ac:dyDescent="0.25">
      <c r="A3742">
        <v>518</v>
      </c>
      <c r="B3742" s="3" t="s">
        <v>519</v>
      </c>
      <c r="C3742" s="3" t="s">
        <v>4628</v>
      </c>
      <c r="D3742" s="6">
        <v>7175</v>
      </c>
      <c r="E3742" s="6">
        <v>0</v>
      </c>
      <c r="F3742" t="s">
        <v>8221</v>
      </c>
      <c r="G3742" t="s">
        <v>8224</v>
      </c>
      <c r="H3742" t="s">
        <v>8246</v>
      </c>
      <c r="I3742">
        <v>1441550760</v>
      </c>
      <c r="J3742">
        <v>1438958824</v>
      </c>
      <c r="K3742" t="b">
        <v>0</v>
      </c>
      <c r="L3742">
        <v>0</v>
      </c>
      <c r="M3742" t="b">
        <v>0</v>
      </c>
      <c r="N3742" t="s">
        <v>8270</v>
      </c>
      <c r="O3742" s="9">
        <f>+E3742/D3742*100</f>
        <v>0</v>
      </c>
      <c r="P3742" s="11" t="e">
        <f>AVERAGE(E3742/L3742)</f>
        <v>#DIV/0!</v>
      </c>
      <c r="Q3742" t="str">
        <f>LEFT(N3742,SEARCH("/",N3742,1)-1)</f>
        <v>film &amp; video</v>
      </c>
      <c r="R3742" t="str">
        <f>RIGHT(N3742,LEN(N3742)-SEARCH("/",N3742,1))</f>
        <v>animation</v>
      </c>
      <c r="S3742" s="14">
        <f>INT((((J3742/60)/60)/24)+DATE(1970,1,1))</f>
        <v>42223</v>
      </c>
      <c r="T3742" s="14">
        <f>INT((((I3742/60)/60)/24)+DATE(1970,1,1))</f>
        <v>42253</v>
      </c>
    </row>
    <row r="3743" spans="1:20" ht="30" x14ac:dyDescent="0.25">
      <c r="A3743">
        <v>147</v>
      </c>
      <c r="B3743" s="3" t="s">
        <v>149</v>
      </c>
      <c r="C3743" s="3" t="s">
        <v>4257</v>
      </c>
      <c r="D3743" s="6">
        <v>7000</v>
      </c>
      <c r="E3743" s="6">
        <v>0</v>
      </c>
      <c r="F3743" t="s">
        <v>8220</v>
      </c>
      <c r="G3743" t="s">
        <v>8225</v>
      </c>
      <c r="H3743" t="s">
        <v>8247</v>
      </c>
      <c r="I3743">
        <v>1420741080</v>
      </c>
      <c r="J3743">
        <v>1417026340</v>
      </c>
      <c r="K3743" t="b">
        <v>0</v>
      </c>
      <c r="L3743">
        <v>0</v>
      </c>
      <c r="M3743" t="b">
        <v>0</v>
      </c>
      <c r="N3743" t="s">
        <v>8267</v>
      </c>
      <c r="O3743" s="9">
        <f>+E3743/D3743*100</f>
        <v>0</v>
      </c>
      <c r="P3743" s="11" t="e">
        <f>AVERAGE(E3743/L3743)</f>
        <v>#DIV/0!</v>
      </c>
      <c r="Q3743" t="str">
        <f>LEFT(N3743,SEARCH("/",N3743,1)-1)</f>
        <v>film &amp; video</v>
      </c>
      <c r="R3743" t="str">
        <f>RIGHT(N3743,LEN(N3743)-SEARCH("/",N3743,1))</f>
        <v>science fiction</v>
      </c>
      <c r="S3743" s="14">
        <f>INT((((J3743/60)/60)/24)+DATE(1970,1,1))</f>
        <v>41969</v>
      </c>
      <c r="T3743" s="14">
        <f>INT((((I3743/60)/60)/24)+DATE(1970,1,1))</f>
        <v>42012</v>
      </c>
    </row>
    <row r="3744" spans="1:20" ht="45" x14ac:dyDescent="0.25">
      <c r="A3744">
        <v>437</v>
      </c>
      <c r="B3744" s="3" t="s">
        <v>438</v>
      </c>
      <c r="C3744" s="3" t="s">
        <v>4547</v>
      </c>
      <c r="D3744" s="6">
        <v>7000</v>
      </c>
      <c r="E3744" s="6">
        <v>0</v>
      </c>
      <c r="F3744" t="s">
        <v>8221</v>
      </c>
      <c r="G3744" t="s">
        <v>8229</v>
      </c>
      <c r="H3744" t="s">
        <v>8251</v>
      </c>
      <c r="I3744">
        <v>1475912326</v>
      </c>
      <c r="J3744">
        <v>1470728326</v>
      </c>
      <c r="K3744" t="b">
        <v>0</v>
      </c>
      <c r="L3744">
        <v>0</v>
      </c>
      <c r="M3744" t="b">
        <v>0</v>
      </c>
      <c r="N3744" t="s">
        <v>8270</v>
      </c>
      <c r="O3744" s="9">
        <f>+E3744/D3744*100</f>
        <v>0</v>
      </c>
      <c r="P3744" s="11" t="e">
        <f>AVERAGE(E3744/L3744)</f>
        <v>#DIV/0!</v>
      </c>
      <c r="Q3744" t="str">
        <f>LEFT(N3744,SEARCH("/",N3744,1)-1)</f>
        <v>film &amp; video</v>
      </c>
      <c r="R3744" t="str">
        <f>RIGHT(N3744,LEN(N3744)-SEARCH("/",N3744,1))</f>
        <v>animation</v>
      </c>
      <c r="S3744" s="14">
        <f>INT((((J3744/60)/60)/24)+DATE(1970,1,1))</f>
        <v>42591</v>
      </c>
      <c r="T3744" s="14">
        <f>INT((((I3744/60)/60)/24)+DATE(1970,1,1))</f>
        <v>42651</v>
      </c>
    </row>
    <row r="3745" spans="1:20" ht="45" x14ac:dyDescent="0.25">
      <c r="A3745">
        <v>495</v>
      </c>
      <c r="B3745" s="3" t="s">
        <v>496</v>
      </c>
      <c r="C3745" s="3" t="s">
        <v>4605</v>
      </c>
      <c r="D3745" s="6">
        <v>7000</v>
      </c>
      <c r="E3745" s="6">
        <v>0</v>
      </c>
      <c r="F3745" t="s">
        <v>8221</v>
      </c>
      <c r="G3745" t="s">
        <v>8224</v>
      </c>
      <c r="H3745" t="s">
        <v>8246</v>
      </c>
      <c r="I3745">
        <v>1437076305</v>
      </c>
      <c r="J3745">
        <v>1434484305</v>
      </c>
      <c r="K3745" t="b">
        <v>0</v>
      </c>
      <c r="L3745">
        <v>0</v>
      </c>
      <c r="M3745" t="b">
        <v>0</v>
      </c>
      <c r="N3745" t="s">
        <v>8270</v>
      </c>
      <c r="O3745" s="9">
        <f>+E3745/D3745*100</f>
        <v>0</v>
      </c>
      <c r="P3745" s="11" t="e">
        <f>AVERAGE(E3745/L3745)</f>
        <v>#DIV/0!</v>
      </c>
      <c r="Q3745" t="str">
        <f>LEFT(N3745,SEARCH("/",N3745,1)-1)</f>
        <v>film &amp; video</v>
      </c>
      <c r="R3745" t="str">
        <f>RIGHT(N3745,LEN(N3745)-SEARCH("/",N3745,1))</f>
        <v>animation</v>
      </c>
      <c r="S3745" s="14">
        <f>INT((((J3745/60)/60)/24)+DATE(1970,1,1))</f>
        <v>42171</v>
      </c>
      <c r="T3745" s="14">
        <f>INT((((I3745/60)/60)/24)+DATE(1970,1,1))</f>
        <v>42201</v>
      </c>
    </row>
    <row r="3746" spans="1:20" ht="60" x14ac:dyDescent="0.25">
      <c r="A3746">
        <v>427</v>
      </c>
      <c r="B3746" s="3" t="s">
        <v>428</v>
      </c>
      <c r="C3746" s="3" t="s">
        <v>4537</v>
      </c>
      <c r="D3746" s="6">
        <v>6500</v>
      </c>
      <c r="E3746" s="6">
        <v>0</v>
      </c>
      <c r="F3746" t="s">
        <v>8221</v>
      </c>
      <c r="G3746" t="s">
        <v>8224</v>
      </c>
      <c r="H3746" t="s">
        <v>8246</v>
      </c>
      <c r="I3746">
        <v>1445540340</v>
      </c>
      <c r="J3746">
        <v>1444340940</v>
      </c>
      <c r="K3746" t="b">
        <v>0</v>
      </c>
      <c r="L3746">
        <v>0</v>
      </c>
      <c r="M3746" t="b">
        <v>0</v>
      </c>
      <c r="N3746" t="s">
        <v>8270</v>
      </c>
      <c r="O3746" s="9">
        <f>+E3746/D3746*100</f>
        <v>0</v>
      </c>
      <c r="P3746" s="11" t="e">
        <f>AVERAGE(E3746/L3746)</f>
        <v>#DIV/0!</v>
      </c>
      <c r="Q3746" t="str">
        <f>LEFT(N3746,SEARCH("/",N3746,1)-1)</f>
        <v>film &amp; video</v>
      </c>
      <c r="R3746" t="str">
        <f>RIGHT(N3746,LEN(N3746)-SEARCH("/",N3746,1))</f>
        <v>animation</v>
      </c>
      <c r="S3746" s="14">
        <f>INT((((J3746/60)/60)/24)+DATE(1970,1,1))</f>
        <v>42285</v>
      </c>
      <c r="T3746" s="14">
        <f>INT((((I3746/60)/60)/24)+DATE(1970,1,1))</f>
        <v>42299</v>
      </c>
    </row>
    <row r="3747" spans="1:20" ht="60" x14ac:dyDescent="0.25">
      <c r="A3747">
        <v>174</v>
      </c>
      <c r="B3747" s="3" t="s">
        <v>176</v>
      </c>
      <c r="C3747" s="3" t="s">
        <v>4284</v>
      </c>
      <c r="D3747" s="6">
        <v>6000</v>
      </c>
      <c r="E3747" s="6">
        <v>0</v>
      </c>
      <c r="F3747" t="s">
        <v>8221</v>
      </c>
      <c r="G3747" t="s">
        <v>8233</v>
      </c>
      <c r="H3747" t="s">
        <v>8249</v>
      </c>
      <c r="I3747">
        <v>1431108776</v>
      </c>
      <c r="J3747">
        <v>1425924776</v>
      </c>
      <c r="K3747" t="b">
        <v>0</v>
      </c>
      <c r="L3747">
        <v>0</v>
      </c>
      <c r="M3747" t="b">
        <v>0</v>
      </c>
      <c r="N3747" t="s">
        <v>8268</v>
      </c>
      <c r="O3747" s="9">
        <f>+E3747/D3747*100</f>
        <v>0</v>
      </c>
      <c r="P3747" s="11" t="e">
        <f>AVERAGE(E3747/L3747)</f>
        <v>#DIV/0!</v>
      </c>
      <c r="Q3747" t="str">
        <f>LEFT(N3747,SEARCH("/",N3747,1)-1)</f>
        <v>film &amp; video</v>
      </c>
      <c r="R3747" t="str">
        <f>RIGHT(N3747,LEN(N3747)-SEARCH("/",N3747,1))</f>
        <v>drama</v>
      </c>
      <c r="S3747" s="14">
        <f>INT((((J3747/60)/60)/24)+DATE(1970,1,1))</f>
        <v>42072</v>
      </c>
      <c r="T3747" s="14">
        <f>INT((((I3747/60)/60)/24)+DATE(1970,1,1))</f>
        <v>42132</v>
      </c>
    </row>
    <row r="3748" spans="1:20" x14ac:dyDescent="0.25">
      <c r="A3748">
        <v>202</v>
      </c>
      <c r="B3748" s="3" t="s">
        <v>204</v>
      </c>
      <c r="C3748" s="3" t="s">
        <v>4312</v>
      </c>
      <c r="D3748" s="6">
        <v>6000</v>
      </c>
      <c r="E3748" s="6">
        <v>0</v>
      </c>
      <c r="F3748" t="s">
        <v>8221</v>
      </c>
      <c r="G3748" t="s">
        <v>8224</v>
      </c>
      <c r="H3748" t="s">
        <v>8246</v>
      </c>
      <c r="I3748">
        <v>1444337940</v>
      </c>
      <c r="J3748">
        <v>1441750564</v>
      </c>
      <c r="K3748" t="b">
        <v>0</v>
      </c>
      <c r="L3748">
        <v>0</v>
      </c>
      <c r="M3748" t="b">
        <v>0</v>
      </c>
      <c r="N3748" t="s">
        <v>8268</v>
      </c>
      <c r="O3748" s="9">
        <f>+E3748/D3748*100</f>
        <v>0</v>
      </c>
      <c r="P3748" s="11" t="e">
        <f>AVERAGE(E3748/L3748)</f>
        <v>#DIV/0!</v>
      </c>
      <c r="Q3748" t="str">
        <f>LEFT(N3748,SEARCH("/",N3748,1)-1)</f>
        <v>film &amp; video</v>
      </c>
      <c r="R3748" t="str">
        <f>RIGHT(N3748,LEN(N3748)-SEARCH("/",N3748,1))</f>
        <v>drama</v>
      </c>
      <c r="S3748" s="14">
        <f>INT((((J3748/60)/60)/24)+DATE(1970,1,1))</f>
        <v>42255</v>
      </c>
      <c r="T3748" s="14">
        <f>INT((((I3748/60)/60)/24)+DATE(1970,1,1))</f>
        <v>42285</v>
      </c>
    </row>
    <row r="3749" spans="1:20" ht="30" x14ac:dyDescent="0.25">
      <c r="A3749">
        <v>469</v>
      </c>
      <c r="B3749" s="3" t="s">
        <v>470</v>
      </c>
      <c r="C3749" s="3" t="s">
        <v>4579</v>
      </c>
      <c r="D3749" s="6">
        <v>6000</v>
      </c>
      <c r="E3749" s="6">
        <v>0</v>
      </c>
      <c r="F3749" t="s">
        <v>8221</v>
      </c>
      <c r="G3749" t="s">
        <v>8225</v>
      </c>
      <c r="H3749" t="s">
        <v>8247</v>
      </c>
      <c r="I3749">
        <v>1409960724</v>
      </c>
      <c r="J3749">
        <v>1404776724</v>
      </c>
      <c r="K3749" t="b">
        <v>0</v>
      </c>
      <c r="L3749">
        <v>0</v>
      </c>
      <c r="M3749" t="b">
        <v>0</v>
      </c>
      <c r="N3749" t="s">
        <v>8270</v>
      </c>
      <c r="O3749" s="9">
        <f>+E3749/D3749*100</f>
        <v>0</v>
      </c>
      <c r="P3749" s="11" t="e">
        <f>AVERAGE(E3749/L3749)</f>
        <v>#DIV/0!</v>
      </c>
      <c r="Q3749" t="str">
        <f>LEFT(N3749,SEARCH("/",N3749,1)-1)</f>
        <v>film &amp; video</v>
      </c>
      <c r="R3749" t="str">
        <f>RIGHT(N3749,LEN(N3749)-SEARCH("/",N3749,1))</f>
        <v>animation</v>
      </c>
      <c r="S3749" s="14">
        <f>INT((((J3749/60)/60)/24)+DATE(1970,1,1))</f>
        <v>41827</v>
      </c>
      <c r="T3749" s="14">
        <f>INT((((I3749/60)/60)/24)+DATE(1970,1,1))</f>
        <v>41887</v>
      </c>
    </row>
    <row r="3750" spans="1:20" ht="60" x14ac:dyDescent="0.25">
      <c r="A3750">
        <v>143</v>
      </c>
      <c r="B3750" s="3" t="s">
        <v>145</v>
      </c>
      <c r="C3750" s="3" t="s">
        <v>4253</v>
      </c>
      <c r="D3750" s="6">
        <v>5500</v>
      </c>
      <c r="E3750" s="6">
        <v>0</v>
      </c>
      <c r="F3750" t="s">
        <v>8220</v>
      </c>
      <c r="G3750" t="s">
        <v>8226</v>
      </c>
      <c r="H3750" t="s">
        <v>8248</v>
      </c>
      <c r="I3750">
        <v>1472882100</v>
      </c>
      <c r="J3750">
        <v>1467941542</v>
      </c>
      <c r="K3750" t="b">
        <v>0</v>
      </c>
      <c r="L3750">
        <v>0</v>
      </c>
      <c r="M3750" t="b">
        <v>0</v>
      </c>
      <c r="N3750" t="s">
        <v>8267</v>
      </c>
      <c r="O3750" s="9">
        <f>+E3750/D3750*100</f>
        <v>0</v>
      </c>
      <c r="P3750" s="11" t="e">
        <f>AVERAGE(E3750/L3750)</f>
        <v>#DIV/0!</v>
      </c>
      <c r="Q3750" t="str">
        <f>LEFT(N3750,SEARCH("/",N3750,1)-1)</f>
        <v>film &amp; video</v>
      </c>
      <c r="R3750" t="str">
        <f>RIGHT(N3750,LEN(N3750)-SEARCH("/",N3750,1))</f>
        <v>science fiction</v>
      </c>
      <c r="S3750" s="14">
        <f>INT((((J3750/60)/60)/24)+DATE(1970,1,1))</f>
        <v>42559</v>
      </c>
      <c r="T3750" s="14">
        <f>INT((((I3750/60)/60)/24)+DATE(1970,1,1))</f>
        <v>42616</v>
      </c>
    </row>
    <row r="3751" spans="1:20" ht="30" x14ac:dyDescent="0.25">
      <c r="A3751">
        <v>134</v>
      </c>
      <c r="B3751" s="3" t="s">
        <v>136</v>
      </c>
      <c r="C3751" s="3" t="s">
        <v>4245</v>
      </c>
      <c r="D3751" s="6">
        <v>5000</v>
      </c>
      <c r="E3751" s="6">
        <v>0</v>
      </c>
      <c r="F3751" t="s">
        <v>8220</v>
      </c>
      <c r="G3751" t="s">
        <v>8224</v>
      </c>
      <c r="H3751" t="s">
        <v>8246</v>
      </c>
      <c r="I3751">
        <v>1441386000</v>
      </c>
      <c r="J3751">
        <v>1438811418</v>
      </c>
      <c r="K3751" t="b">
        <v>0</v>
      </c>
      <c r="L3751">
        <v>0</v>
      </c>
      <c r="M3751" t="b">
        <v>0</v>
      </c>
      <c r="N3751" t="s">
        <v>8267</v>
      </c>
      <c r="O3751" s="9">
        <f>+E3751/D3751*100</f>
        <v>0</v>
      </c>
      <c r="P3751" s="11" t="e">
        <f>AVERAGE(E3751/L3751)</f>
        <v>#DIV/0!</v>
      </c>
      <c r="Q3751" t="str">
        <f>LEFT(N3751,SEARCH("/",N3751,1)-1)</f>
        <v>film &amp; video</v>
      </c>
      <c r="R3751" t="str">
        <f>RIGHT(N3751,LEN(N3751)-SEARCH("/",N3751,1))</f>
        <v>science fiction</v>
      </c>
      <c r="S3751" s="14">
        <f>INT((((J3751/60)/60)/24)+DATE(1970,1,1))</f>
        <v>42221</v>
      </c>
      <c r="T3751" s="14">
        <f>INT((((I3751/60)/60)/24)+DATE(1970,1,1))</f>
        <v>42251</v>
      </c>
    </row>
    <row r="3752" spans="1:20" ht="60" x14ac:dyDescent="0.25">
      <c r="A3752">
        <v>158</v>
      </c>
      <c r="B3752" s="3" t="s">
        <v>160</v>
      </c>
      <c r="C3752" s="3" t="s">
        <v>4268</v>
      </c>
      <c r="D3752" s="6">
        <v>5000</v>
      </c>
      <c r="E3752" s="6">
        <v>0</v>
      </c>
      <c r="F3752" t="s">
        <v>8220</v>
      </c>
      <c r="G3752" t="s">
        <v>8224</v>
      </c>
      <c r="H3752" t="s">
        <v>8246</v>
      </c>
      <c r="I3752">
        <v>1413942628</v>
      </c>
      <c r="J3752">
        <v>1411350628</v>
      </c>
      <c r="K3752" t="b">
        <v>0</v>
      </c>
      <c r="L3752">
        <v>0</v>
      </c>
      <c r="M3752" t="b">
        <v>0</v>
      </c>
      <c r="N3752" t="s">
        <v>8267</v>
      </c>
      <c r="O3752" s="9">
        <f>+E3752/D3752*100</f>
        <v>0</v>
      </c>
      <c r="P3752" s="11" t="e">
        <f>AVERAGE(E3752/L3752)</f>
        <v>#DIV/0!</v>
      </c>
      <c r="Q3752" t="str">
        <f>LEFT(N3752,SEARCH("/",N3752,1)-1)</f>
        <v>film &amp; video</v>
      </c>
      <c r="R3752" t="str">
        <f>RIGHT(N3752,LEN(N3752)-SEARCH("/",N3752,1))</f>
        <v>science fiction</v>
      </c>
      <c r="S3752" s="14">
        <f>INT((((J3752/60)/60)/24)+DATE(1970,1,1))</f>
        <v>41904</v>
      </c>
      <c r="T3752" s="14">
        <f>INT((((I3752/60)/60)/24)+DATE(1970,1,1))</f>
        <v>41934</v>
      </c>
    </row>
    <row r="3753" spans="1:20" ht="60" x14ac:dyDescent="0.25">
      <c r="A3753">
        <v>160</v>
      </c>
      <c r="B3753" s="3" t="s">
        <v>162</v>
      </c>
      <c r="C3753" s="3" t="s">
        <v>4270</v>
      </c>
      <c r="D3753" s="6">
        <v>5000</v>
      </c>
      <c r="E3753" s="6">
        <v>0</v>
      </c>
      <c r="F3753" t="s">
        <v>8221</v>
      </c>
      <c r="G3753" t="s">
        <v>8224</v>
      </c>
      <c r="H3753" t="s">
        <v>8246</v>
      </c>
      <c r="I3753">
        <v>1439675691</v>
      </c>
      <c r="J3753">
        <v>1434491691</v>
      </c>
      <c r="K3753" t="b">
        <v>0</v>
      </c>
      <c r="L3753">
        <v>0</v>
      </c>
      <c r="M3753" t="b">
        <v>0</v>
      </c>
      <c r="N3753" t="s">
        <v>8268</v>
      </c>
      <c r="O3753" s="9">
        <f>+E3753/D3753*100</f>
        <v>0</v>
      </c>
      <c r="P3753" s="11" t="e">
        <f>AVERAGE(E3753/L3753)</f>
        <v>#DIV/0!</v>
      </c>
      <c r="Q3753" t="str">
        <f>LEFT(N3753,SEARCH("/",N3753,1)-1)</f>
        <v>film &amp; video</v>
      </c>
      <c r="R3753" t="str">
        <f>RIGHT(N3753,LEN(N3753)-SEARCH("/",N3753,1))</f>
        <v>drama</v>
      </c>
      <c r="S3753" s="14">
        <f>INT((((J3753/60)/60)/24)+DATE(1970,1,1))</f>
        <v>42171</v>
      </c>
      <c r="T3753" s="14">
        <f>INT((((I3753/60)/60)/24)+DATE(1970,1,1))</f>
        <v>42231</v>
      </c>
    </row>
    <row r="3754" spans="1:20" ht="60" x14ac:dyDescent="0.25">
      <c r="A3754">
        <v>186</v>
      </c>
      <c r="B3754" s="3" t="s">
        <v>188</v>
      </c>
      <c r="C3754" s="3" t="s">
        <v>4296</v>
      </c>
      <c r="D3754" s="6">
        <v>5000</v>
      </c>
      <c r="E3754" s="6">
        <v>0</v>
      </c>
      <c r="F3754" t="s">
        <v>8221</v>
      </c>
      <c r="G3754" t="s">
        <v>8224</v>
      </c>
      <c r="H3754" t="s">
        <v>8246</v>
      </c>
      <c r="I3754">
        <v>1488571200</v>
      </c>
      <c r="J3754">
        <v>1485977434</v>
      </c>
      <c r="K3754" t="b">
        <v>0</v>
      </c>
      <c r="L3754">
        <v>0</v>
      </c>
      <c r="M3754" t="b">
        <v>0</v>
      </c>
      <c r="N3754" t="s">
        <v>8268</v>
      </c>
      <c r="O3754" s="9">
        <f>+E3754/D3754*100</f>
        <v>0</v>
      </c>
      <c r="P3754" s="11" t="e">
        <f>AVERAGE(E3754/L3754)</f>
        <v>#DIV/0!</v>
      </c>
      <c r="Q3754" t="str">
        <f>LEFT(N3754,SEARCH("/",N3754,1)-1)</f>
        <v>film &amp; video</v>
      </c>
      <c r="R3754" t="str">
        <f>RIGHT(N3754,LEN(N3754)-SEARCH("/",N3754,1))</f>
        <v>drama</v>
      </c>
      <c r="S3754" s="14">
        <f>INT((((J3754/60)/60)/24)+DATE(1970,1,1))</f>
        <v>42767</v>
      </c>
      <c r="T3754" s="14">
        <f>INT((((I3754/60)/60)/24)+DATE(1970,1,1))</f>
        <v>42797</v>
      </c>
    </row>
    <row r="3755" spans="1:20" ht="60" x14ac:dyDescent="0.25">
      <c r="A3755">
        <v>429</v>
      </c>
      <c r="B3755" s="3" t="s">
        <v>430</v>
      </c>
      <c r="C3755" s="3" t="s">
        <v>4539</v>
      </c>
      <c r="D3755" s="6">
        <v>5000</v>
      </c>
      <c r="E3755" s="6">
        <v>0</v>
      </c>
      <c r="F3755" t="s">
        <v>8221</v>
      </c>
      <c r="G3755" t="s">
        <v>8224</v>
      </c>
      <c r="H3755" t="s">
        <v>8246</v>
      </c>
      <c r="I3755">
        <v>1259297940</v>
      </c>
      <c r="J3755">
        <v>1252964282</v>
      </c>
      <c r="K3755" t="b">
        <v>0</v>
      </c>
      <c r="L3755">
        <v>0</v>
      </c>
      <c r="M3755" t="b">
        <v>0</v>
      </c>
      <c r="N3755" t="s">
        <v>8270</v>
      </c>
      <c r="O3755" s="9">
        <f>+E3755/D3755*100</f>
        <v>0</v>
      </c>
      <c r="P3755" s="11" t="e">
        <f>AVERAGE(E3755/L3755)</f>
        <v>#DIV/0!</v>
      </c>
      <c r="Q3755" t="str">
        <f>LEFT(N3755,SEARCH("/",N3755,1)-1)</f>
        <v>film &amp; video</v>
      </c>
      <c r="R3755" t="str">
        <f>RIGHT(N3755,LEN(N3755)-SEARCH("/",N3755,1))</f>
        <v>animation</v>
      </c>
      <c r="S3755" s="14">
        <f>INT((((J3755/60)/60)/24)+DATE(1970,1,1))</f>
        <v>40070</v>
      </c>
      <c r="T3755" s="14">
        <f>INT((((I3755/60)/60)/24)+DATE(1970,1,1))</f>
        <v>40144</v>
      </c>
    </row>
    <row r="3756" spans="1:20" ht="30" x14ac:dyDescent="0.25">
      <c r="A3756">
        <v>516</v>
      </c>
      <c r="B3756" s="3" t="s">
        <v>517</v>
      </c>
      <c r="C3756" s="3" t="s">
        <v>4626</v>
      </c>
      <c r="D3756" s="6">
        <v>5000</v>
      </c>
      <c r="E3756" s="6">
        <v>0</v>
      </c>
      <c r="F3756" t="s">
        <v>8221</v>
      </c>
      <c r="G3756" t="s">
        <v>8225</v>
      </c>
      <c r="H3756" t="s">
        <v>8247</v>
      </c>
      <c r="I3756">
        <v>1432752080</v>
      </c>
      <c r="J3756">
        <v>1427568080</v>
      </c>
      <c r="K3756" t="b">
        <v>0</v>
      </c>
      <c r="L3756">
        <v>0</v>
      </c>
      <c r="M3756" t="b">
        <v>0</v>
      </c>
      <c r="N3756" t="s">
        <v>8270</v>
      </c>
      <c r="O3756" s="9">
        <f>+E3756/D3756*100</f>
        <v>0</v>
      </c>
      <c r="P3756" s="11" t="e">
        <f>AVERAGE(E3756/L3756)</f>
        <v>#DIV/0!</v>
      </c>
      <c r="Q3756" t="str">
        <f>LEFT(N3756,SEARCH("/",N3756,1)-1)</f>
        <v>film &amp; video</v>
      </c>
      <c r="R3756" t="str">
        <f>RIGHT(N3756,LEN(N3756)-SEARCH("/",N3756,1))</f>
        <v>animation</v>
      </c>
      <c r="S3756" s="14">
        <f>INT((((J3756/60)/60)/24)+DATE(1970,1,1))</f>
        <v>42091</v>
      </c>
      <c r="T3756" s="14">
        <f>INT((((I3756/60)/60)/24)+DATE(1970,1,1))</f>
        <v>42151</v>
      </c>
    </row>
    <row r="3757" spans="1:20" ht="45" x14ac:dyDescent="0.25">
      <c r="A3757">
        <v>124</v>
      </c>
      <c r="B3757" s="3" t="s">
        <v>126</v>
      </c>
      <c r="C3757" s="3" t="s">
        <v>4235</v>
      </c>
      <c r="D3757" s="6">
        <v>4000</v>
      </c>
      <c r="E3757" s="6">
        <v>0</v>
      </c>
      <c r="F3757" t="s">
        <v>8220</v>
      </c>
      <c r="G3757" t="s">
        <v>8224</v>
      </c>
      <c r="H3757" t="s">
        <v>8246</v>
      </c>
      <c r="I3757">
        <v>1431728242</v>
      </c>
      <c r="J3757">
        <v>1429568242</v>
      </c>
      <c r="K3757" t="b">
        <v>0</v>
      </c>
      <c r="L3757">
        <v>0</v>
      </c>
      <c r="M3757" t="b">
        <v>0</v>
      </c>
      <c r="N3757" t="s">
        <v>8267</v>
      </c>
      <c r="O3757" s="9">
        <f>+E3757/D3757*100</f>
        <v>0</v>
      </c>
      <c r="P3757" s="11" t="e">
        <f>AVERAGE(E3757/L3757)</f>
        <v>#DIV/0!</v>
      </c>
      <c r="Q3757" t="str">
        <f>LEFT(N3757,SEARCH("/",N3757,1)-1)</f>
        <v>film &amp; video</v>
      </c>
      <c r="R3757" t="str">
        <f>RIGHT(N3757,LEN(N3757)-SEARCH("/",N3757,1))</f>
        <v>science fiction</v>
      </c>
      <c r="S3757" s="14">
        <f>INT((((J3757/60)/60)/24)+DATE(1970,1,1))</f>
        <v>42114</v>
      </c>
      <c r="T3757" s="14">
        <f>INT((((I3757/60)/60)/24)+DATE(1970,1,1))</f>
        <v>42139</v>
      </c>
    </row>
    <row r="3758" spans="1:20" ht="60" x14ac:dyDescent="0.25">
      <c r="A3758">
        <v>136</v>
      </c>
      <c r="B3758" s="3" t="s">
        <v>138</v>
      </c>
      <c r="C3758" s="3" t="s">
        <v>4232</v>
      </c>
      <c r="D3758" s="6">
        <v>3000</v>
      </c>
      <c r="E3758" s="6">
        <v>0</v>
      </c>
      <c r="F3758" t="s">
        <v>8220</v>
      </c>
      <c r="G3758" t="s">
        <v>8224</v>
      </c>
      <c r="H3758" t="s">
        <v>8246</v>
      </c>
      <c r="I3758">
        <v>1431771360</v>
      </c>
      <c r="J3758">
        <v>1427968234</v>
      </c>
      <c r="K3758" t="b">
        <v>0</v>
      </c>
      <c r="L3758">
        <v>0</v>
      </c>
      <c r="M3758" t="b">
        <v>0</v>
      </c>
      <c r="N3758" t="s">
        <v>8267</v>
      </c>
      <c r="O3758" s="9">
        <f>+E3758/D3758*100</f>
        <v>0</v>
      </c>
      <c r="P3758" s="11" t="e">
        <f>AVERAGE(E3758/L3758)</f>
        <v>#DIV/0!</v>
      </c>
      <c r="Q3758" t="str">
        <f>LEFT(N3758,SEARCH("/",N3758,1)-1)</f>
        <v>film &amp; video</v>
      </c>
      <c r="R3758" t="str">
        <f>RIGHT(N3758,LEN(N3758)-SEARCH("/",N3758,1))</f>
        <v>science fiction</v>
      </c>
      <c r="S3758" s="14">
        <f>INT((((J3758/60)/60)/24)+DATE(1970,1,1))</f>
        <v>42096</v>
      </c>
      <c r="T3758" s="14">
        <f>INT((((I3758/60)/60)/24)+DATE(1970,1,1))</f>
        <v>42140</v>
      </c>
    </row>
    <row r="3759" spans="1:20" ht="60" x14ac:dyDescent="0.25">
      <c r="A3759">
        <v>229</v>
      </c>
      <c r="B3759" s="3" t="s">
        <v>231</v>
      </c>
      <c r="C3759" s="3" t="s">
        <v>4339</v>
      </c>
      <c r="D3759" s="6">
        <v>3000</v>
      </c>
      <c r="E3759" s="6">
        <v>0</v>
      </c>
      <c r="F3759" t="s">
        <v>8221</v>
      </c>
      <c r="G3759" t="s">
        <v>8236</v>
      </c>
      <c r="H3759" t="s">
        <v>8249</v>
      </c>
      <c r="I3759">
        <v>1455402297</v>
      </c>
      <c r="J3759">
        <v>1452810297</v>
      </c>
      <c r="K3759" t="b">
        <v>0</v>
      </c>
      <c r="L3759">
        <v>0</v>
      </c>
      <c r="M3759" t="b">
        <v>0</v>
      </c>
      <c r="N3759" t="s">
        <v>8268</v>
      </c>
      <c r="O3759" s="9">
        <f>+E3759/D3759*100</f>
        <v>0</v>
      </c>
      <c r="P3759" s="11" t="e">
        <f>AVERAGE(E3759/L3759)</f>
        <v>#DIV/0!</v>
      </c>
      <c r="Q3759" t="str">
        <f>LEFT(N3759,SEARCH("/",N3759,1)-1)</f>
        <v>film &amp; video</v>
      </c>
      <c r="R3759" t="str">
        <f>RIGHT(N3759,LEN(N3759)-SEARCH("/",N3759,1))</f>
        <v>drama</v>
      </c>
      <c r="S3759" s="14">
        <f>INT((((J3759/60)/60)/24)+DATE(1970,1,1))</f>
        <v>42383</v>
      </c>
      <c r="T3759" s="14">
        <f>INT((((I3759/60)/60)/24)+DATE(1970,1,1))</f>
        <v>42413</v>
      </c>
    </row>
    <row r="3760" spans="1:20" ht="60" x14ac:dyDescent="0.25">
      <c r="A3760">
        <v>433</v>
      </c>
      <c r="B3760" s="3" t="s">
        <v>434</v>
      </c>
      <c r="C3760" s="3" t="s">
        <v>4543</v>
      </c>
      <c r="D3760" s="6">
        <v>3000</v>
      </c>
      <c r="E3760" s="6">
        <v>0</v>
      </c>
      <c r="F3760" t="s">
        <v>8221</v>
      </c>
      <c r="G3760" t="s">
        <v>8224</v>
      </c>
      <c r="H3760" t="s">
        <v>8246</v>
      </c>
      <c r="I3760">
        <v>1444576022</v>
      </c>
      <c r="J3760">
        <v>1439392022</v>
      </c>
      <c r="K3760" t="b">
        <v>0</v>
      </c>
      <c r="L3760">
        <v>0</v>
      </c>
      <c r="M3760" t="b">
        <v>0</v>
      </c>
      <c r="N3760" t="s">
        <v>8270</v>
      </c>
      <c r="O3760" s="9">
        <f>+E3760/D3760*100</f>
        <v>0</v>
      </c>
      <c r="P3760" s="11" t="e">
        <f>AVERAGE(E3760/L3760)</f>
        <v>#DIV/0!</v>
      </c>
      <c r="Q3760" t="str">
        <f>LEFT(N3760,SEARCH("/",N3760,1)-1)</f>
        <v>film &amp; video</v>
      </c>
      <c r="R3760" t="str">
        <f>RIGHT(N3760,LEN(N3760)-SEARCH("/",N3760,1))</f>
        <v>animation</v>
      </c>
      <c r="S3760" s="14">
        <f>INT((((J3760/60)/60)/24)+DATE(1970,1,1))</f>
        <v>42228</v>
      </c>
      <c r="T3760" s="14">
        <f>INT((((I3760/60)/60)/24)+DATE(1970,1,1))</f>
        <v>42288</v>
      </c>
    </row>
    <row r="3761" spans="1:20" ht="60" x14ac:dyDescent="0.25">
      <c r="A3761">
        <v>475</v>
      </c>
      <c r="B3761" s="3" t="s">
        <v>476</v>
      </c>
      <c r="C3761" s="3" t="s">
        <v>4585</v>
      </c>
      <c r="D3761" s="6">
        <v>2000</v>
      </c>
      <c r="E3761" s="6">
        <v>0</v>
      </c>
      <c r="F3761" t="s">
        <v>8221</v>
      </c>
      <c r="G3761" t="s">
        <v>8224</v>
      </c>
      <c r="H3761" t="s">
        <v>8246</v>
      </c>
      <c r="I3761">
        <v>1430877843</v>
      </c>
      <c r="J3761">
        <v>1428285843</v>
      </c>
      <c r="K3761" t="b">
        <v>0</v>
      </c>
      <c r="L3761">
        <v>0</v>
      </c>
      <c r="M3761" t="b">
        <v>0</v>
      </c>
      <c r="N3761" t="s">
        <v>8270</v>
      </c>
      <c r="O3761" s="9">
        <f>+E3761/D3761*100</f>
        <v>0</v>
      </c>
      <c r="P3761" s="11" t="e">
        <f>AVERAGE(E3761/L3761)</f>
        <v>#DIV/0!</v>
      </c>
      <c r="Q3761" t="str">
        <f>LEFT(N3761,SEARCH("/",N3761,1)-1)</f>
        <v>film &amp; video</v>
      </c>
      <c r="R3761" t="str">
        <f>RIGHT(N3761,LEN(N3761)-SEARCH("/",N3761,1))</f>
        <v>animation</v>
      </c>
      <c r="S3761" s="14">
        <f>INT((((J3761/60)/60)/24)+DATE(1970,1,1))</f>
        <v>42100</v>
      </c>
      <c r="T3761" s="14">
        <f>INT((((I3761/60)/60)/24)+DATE(1970,1,1))</f>
        <v>42130</v>
      </c>
    </row>
    <row r="3762" spans="1:20" ht="60" x14ac:dyDescent="0.25">
      <c r="A3762">
        <v>176</v>
      </c>
      <c r="B3762" s="3" t="s">
        <v>178</v>
      </c>
      <c r="C3762" s="3" t="s">
        <v>4286</v>
      </c>
      <c r="D3762" s="6">
        <v>1500</v>
      </c>
      <c r="E3762" s="6">
        <v>0</v>
      </c>
      <c r="F3762" t="s">
        <v>8221</v>
      </c>
      <c r="G3762" t="s">
        <v>8224</v>
      </c>
      <c r="H3762" t="s">
        <v>8246</v>
      </c>
      <c r="I3762">
        <v>1438803999</v>
      </c>
      <c r="J3762">
        <v>1436211999</v>
      </c>
      <c r="K3762" t="b">
        <v>0</v>
      </c>
      <c r="L3762">
        <v>0</v>
      </c>
      <c r="M3762" t="b">
        <v>0</v>
      </c>
      <c r="N3762" t="s">
        <v>8268</v>
      </c>
      <c r="O3762" s="9">
        <f>+E3762/D3762*100</f>
        <v>0</v>
      </c>
      <c r="P3762" s="11" t="e">
        <f>AVERAGE(E3762/L3762)</f>
        <v>#DIV/0!</v>
      </c>
      <c r="Q3762" t="str">
        <f>LEFT(N3762,SEARCH("/",N3762,1)-1)</f>
        <v>film &amp; video</v>
      </c>
      <c r="R3762" t="str">
        <f>RIGHT(N3762,LEN(N3762)-SEARCH("/",N3762,1))</f>
        <v>drama</v>
      </c>
      <c r="S3762" s="14">
        <f>INT((((J3762/60)/60)/24)+DATE(1970,1,1))</f>
        <v>42191</v>
      </c>
      <c r="T3762" s="14">
        <f>INT((((I3762/60)/60)/24)+DATE(1970,1,1))</f>
        <v>42221</v>
      </c>
    </row>
    <row r="3763" spans="1:20" ht="60" x14ac:dyDescent="0.25">
      <c r="A3763">
        <v>188</v>
      </c>
      <c r="B3763" s="3" t="s">
        <v>190</v>
      </c>
      <c r="C3763" s="3" t="s">
        <v>4298</v>
      </c>
      <c r="D3763" s="6">
        <v>1500</v>
      </c>
      <c r="E3763" s="6">
        <v>0</v>
      </c>
      <c r="F3763" t="s">
        <v>8221</v>
      </c>
      <c r="G3763" t="s">
        <v>8224</v>
      </c>
      <c r="H3763" t="s">
        <v>8246</v>
      </c>
      <c r="I3763">
        <v>1409891015</v>
      </c>
      <c r="J3763">
        <v>1407299015</v>
      </c>
      <c r="K3763" t="b">
        <v>0</v>
      </c>
      <c r="L3763">
        <v>0</v>
      </c>
      <c r="M3763" t="b">
        <v>0</v>
      </c>
      <c r="N3763" t="s">
        <v>8268</v>
      </c>
      <c r="O3763" s="9">
        <f>+E3763/D3763*100</f>
        <v>0</v>
      </c>
      <c r="P3763" s="11" t="e">
        <f>AVERAGE(E3763/L3763)</f>
        <v>#DIV/0!</v>
      </c>
      <c r="Q3763" t="str">
        <f>LEFT(N3763,SEARCH("/",N3763,1)-1)</f>
        <v>film &amp; video</v>
      </c>
      <c r="R3763" t="str">
        <f>RIGHT(N3763,LEN(N3763)-SEARCH("/",N3763,1))</f>
        <v>drama</v>
      </c>
      <c r="S3763" s="14">
        <f>INT((((J3763/60)/60)/24)+DATE(1970,1,1))</f>
        <v>41857</v>
      </c>
      <c r="T3763" s="14">
        <f>INT((((I3763/60)/60)/24)+DATE(1970,1,1))</f>
        <v>41887</v>
      </c>
    </row>
    <row r="3764" spans="1:20" ht="60" x14ac:dyDescent="0.25">
      <c r="A3764">
        <v>477</v>
      </c>
      <c r="B3764" s="3" t="s">
        <v>478</v>
      </c>
      <c r="C3764" s="3" t="s">
        <v>4587</v>
      </c>
      <c r="D3764" s="6">
        <v>1500</v>
      </c>
      <c r="E3764" s="6">
        <v>0</v>
      </c>
      <c r="F3764" t="s">
        <v>8221</v>
      </c>
      <c r="G3764" t="s">
        <v>8224</v>
      </c>
      <c r="H3764" t="s">
        <v>8246</v>
      </c>
      <c r="I3764">
        <v>1337371334</v>
      </c>
      <c r="J3764">
        <v>1332187334</v>
      </c>
      <c r="K3764" t="b">
        <v>0</v>
      </c>
      <c r="L3764">
        <v>0</v>
      </c>
      <c r="M3764" t="b">
        <v>0</v>
      </c>
      <c r="N3764" t="s">
        <v>8270</v>
      </c>
      <c r="O3764" s="9">
        <f>+E3764/D3764*100</f>
        <v>0</v>
      </c>
      <c r="P3764" s="11" t="e">
        <f>AVERAGE(E3764/L3764)</f>
        <v>#DIV/0!</v>
      </c>
      <c r="Q3764" t="str">
        <f>LEFT(N3764,SEARCH("/",N3764,1)-1)</f>
        <v>film &amp; video</v>
      </c>
      <c r="R3764" t="str">
        <f>RIGHT(N3764,LEN(N3764)-SEARCH("/",N3764,1))</f>
        <v>animation</v>
      </c>
      <c r="S3764" s="14">
        <f>INT((((J3764/60)/60)/24)+DATE(1970,1,1))</f>
        <v>40987</v>
      </c>
      <c r="T3764" s="14">
        <f>INT((((I3764/60)/60)/24)+DATE(1970,1,1))</f>
        <v>41047</v>
      </c>
    </row>
    <row r="3765" spans="1:20" x14ac:dyDescent="0.25">
      <c r="A3765">
        <v>131</v>
      </c>
      <c r="B3765" s="3" t="s">
        <v>133</v>
      </c>
      <c r="C3765" s="3" t="s">
        <v>4242</v>
      </c>
      <c r="D3765" s="6">
        <v>1200</v>
      </c>
      <c r="E3765" s="6">
        <v>0</v>
      </c>
      <c r="F3765" t="s">
        <v>8220</v>
      </c>
      <c r="G3765" t="s">
        <v>8224</v>
      </c>
      <c r="H3765" t="s">
        <v>8246</v>
      </c>
      <c r="I3765">
        <v>1467763200</v>
      </c>
      <c r="J3765">
        <v>1466453161</v>
      </c>
      <c r="K3765" t="b">
        <v>0</v>
      </c>
      <c r="L3765">
        <v>0</v>
      </c>
      <c r="M3765" t="b">
        <v>0</v>
      </c>
      <c r="N3765" t="s">
        <v>8267</v>
      </c>
      <c r="O3765" s="9">
        <f>+E3765/D3765*100</f>
        <v>0</v>
      </c>
      <c r="P3765" s="11" t="e">
        <f>AVERAGE(E3765/L3765)</f>
        <v>#DIV/0!</v>
      </c>
      <c r="Q3765" t="str">
        <f>LEFT(N3765,SEARCH("/",N3765,1)-1)</f>
        <v>film &amp; video</v>
      </c>
      <c r="R3765" t="str">
        <f>RIGHT(N3765,LEN(N3765)-SEARCH("/",N3765,1))</f>
        <v>science fiction</v>
      </c>
      <c r="S3765" s="14">
        <f>INT((((J3765/60)/60)/24)+DATE(1970,1,1))</f>
        <v>42541</v>
      </c>
      <c r="T3765" s="14">
        <f>INT((((I3765/60)/60)/24)+DATE(1970,1,1))</f>
        <v>42557</v>
      </c>
    </row>
    <row r="3766" spans="1:20" ht="45" x14ac:dyDescent="0.25">
      <c r="A3766">
        <v>173</v>
      </c>
      <c r="B3766" s="3" t="s">
        <v>175</v>
      </c>
      <c r="C3766" s="3" t="s">
        <v>4283</v>
      </c>
      <c r="D3766" s="6">
        <v>1110</v>
      </c>
      <c r="E3766" s="6">
        <v>0</v>
      </c>
      <c r="F3766" t="s">
        <v>8221</v>
      </c>
      <c r="G3766" t="s">
        <v>8225</v>
      </c>
      <c r="H3766" t="s">
        <v>8247</v>
      </c>
      <c r="I3766">
        <v>1425131108</v>
      </c>
      <c r="J3766">
        <v>1422539108</v>
      </c>
      <c r="K3766" t="b">
        <v>0</v>
      </c>
      <c r="L3766">
        <v>0</v>
      </c>
      <c r="M3766" t="b">
        <v>0</v>
      </c>
      <c r="N3766" t="s">
        <v>8268</v>
      </c>
      <c r="O3766" s="9">
        <f>+E3766/D3766*100</f>
        <v>0</v>
      </c>
      <c r="P3766" s="11" t="e">
        <f>AVERAGE(E3766/L3766)</f>
        <v>#DIV/0!</v>
      </c>
      <c r="Q3766" t="str">
        <f>LEFT(N3766,SEARCH("/",N3766,1)-1)</f>
        <v>film &amp; video</v>
      </c>
      <c r="R3766" t="str">
        <f>RIGHT(N3766,LEN(N3766)-SEARCH("/",N3766,1))</f>
        <v>drama</v>
      </c>
      <c r="S3766" s="14">
        <f>INT((((J3766/60)/60)/24)+DATE(1970,1,1))</f>
        <v>42033</v>
      </c>
      <c r="T3766" s="14">
        <f>INT((((I3766/60)/60)/24)+DATE(1970,1,1))</f>
        <v>42063</v>
      </c>
    </row>
    <row r="3767" spans="1:20" ht="60" x14ac:dyDescent="0.25">
      <c r="A3767">
        <v>182</v>
      </c>
      <c r="B3767" s="3" t="s">
        <v>184</v>
      </c>
      <c r="C3767" s="3" t="s">
        <v>4292</v>
      </c>
      <c r="D3767" s="6">
        <v>1000</v>
      </c>
      <c r="E3767" s="6">
        <v>0</v>
      </c>
      <c r="F3767" t="s">
        <v>8221</v>
      </c>
      <c r="G3767" t="s">
        <v>8224</v>
      </c>
      <c r="H3767" t="s">
        <v>8246</v>
      </c>
      <c r="I3767">
        <v>1483748232</v>
      </c>
      <c r="J3767">
        <v>1481156232</v>
      </c>
      <c r="K3767" t="b">
        <v>0</v>
      </c>
      <c r="L3767">
        <v>0</v>
      </c>
      <c r="M3767" t="b">
        <v>0</v>
      </c>
      <c r="N3767" t="s">
        <v>8268</v>
      </c>
      <c r="O3767" s="9">
        <f>+E3767/D3767*100</f>
        <v>0</v>
      </c>
      <c r="P3767" s="11" t="e">
        <f>AVERAGE(E3767/L3767)</f>
        <v>#DIV/0!</v>
      </c>
      <c r="Q3767" t="str">
        <f>LEFT(N3767,SEARCH("/",N3767,1)-1)</f>
        <v>film &amp; video</v>
      </c>
      <c r="R3767" t="str">
        <f>RIGHT(N3767,LEN(N3767)-SEARCH("/",N3767,1))</f>
        <v>drama</v>
      </c>
      <c r="S3767" s="14">
        <f>INT((((J3767/60)/60)/24)+DATE(1970,1,1))</f>
        <v>42712</v>
      </c>
      <c r="T3767" s="14">
        <f>INT((((I3767/60)/60)/24)+DATE(1970,1,1))</f>
        <v>42742</v>
      </c>
    </row>
    <row r="3768" spans="1:20" ht="60" x14ac:dyDescent="0.25">
      <c r="A3768">
        <v>193</v>
      </c>
      <c r="B3768" s="3" t="s">
        <v>195</v>
      </c>
      <c r="C3768" s="3" t="s">
        <v>4303</v>
      </c>
      <c r="D3768" s="6">
        <v>1000</v>
      </c>
      <c r="E3768" s="6">
        <v>0</v>
      </c>
      <c r="F3768" t="s">
        <v>8221</v>
      </c>
      <c r="G3768" t="s">
        <v>8225</v>
      </c>
      <c r="H3768" t="s">
        <v>8247</v>
      </c>
      <c r="I3768">
        <v>1417217166</v>
      </c>
      <c r="J3768">
        <v>1412029566</v>
      </c>
      <c r="K3768" t="b">
        <v>0</v>
      </c>
      <c r="L3768">
        <v>0</v>
      </c>
      <c r="M3768" t="b">
        <v>0</v>
      </c>
      <c r="N3768" t="s">
        <v>8268</v>
      </c>
      <c r="O3768" s="9">
        <f>+E3768/D3768*100</f>
        <v>0</v>
      </c>
      <c r="P3768" s="11" t="e">
        <f>AVERAGE(E3768/L3768)</f>
        <v>#DIV/0!</v>
      </c>
      <c r="Q3768" t="str">
        <f>LEFT(N3768,SEARCH("/",N3768,1)-1)</f>
        <v>film &amp; video</v>
      </c>
      <c r="R3768" t="str">
        <f>RIGHT(N3768,LEN(N3768)-SEARCH("/",N3768,1))</f>
        <v>drama</v>
      </c>
      <c r="S3768" s="14">
        <f>INT((((J3768/60)/60)/24)+DATE(1970,1,1))</f>
        <v>41911</v>
      </c>
      <c r="T3768" s="14">
        <f>INT((((I3768/60)/60)/24)+DATE(1970,1,1))</f>
        <v>41971</v>
      </c>
    </row>
    <row r="3769" spans="1:20" ht="45" x14ac:dyDescent="0.25">
      <c r="A3769">
        <v>436</v>
      </c>
      <c r="B3769" s="3" t="s">
        <v>437</v>
      </c>
      <c r="C3769" s="3" t="s">
        <v>4546</v>
      </c>
      <c r="D3769" s="6">
        <v>1000</v>
      </c>
      <c r="E3769" s="6">
        <v>0</v>
      </c>
      <c r="F3769" t="s">
        <v>8221</v>
      </c>
      <c r="G3769" t="s">
        <v>8224</v>
      </c>
      <c r="H3769" t="s">
        <v>8246</v>
      </c>
      <c r="I3769">
        <v>1375260113</v>
      </c>
      <c r="J3769">
        <v>1372668113</v>
      </c>
      <c r="K3769" t="b">
        <v>0</v>
      </c>
      <c r="L3769">
        <v>0</v>
      </c>
      <c r="M3769" t="b">
        <v>0</v>
      </c>
      <c r="N3769" t="s">
        <v>8270</v>
      </c>
      <c r="O3769" s="9">
        <f>+E3769/D3769*100</f>
        <v>0</v>
      </c>
      <c r="P3769" s="11" t="e">
        <f>AVERAGE(E3769/L3769)</f>
        <v>#DIV/0!</v>
      </c>
      <c r="Q3769" t="str">
        <f>LEFT(N3769,SEARCH("/",N3769,1)-1)</f>
        <v>film &amp; video</v>
      </c>
      <c r="R3769" t="str">
        <f>RIGHT(N3769,LEN(N3769)-SEARCH("/",N3769,1))</f>
        <v>animation</v>
      </c>
      <c r="S3769" s="14">
        <f>INT((((J3769/60)/60)/24)+DATE(1970,1,1))</f>
        <v>41456</v>
      </c>
      <c r="T3769" s="14">
        <f>INT((((I3769/60)/60)/24)+DATE(1970,1,1))</f>
        <v>41486</v>
      </c>
    </row>
    <row r="3770" spans="1:20" x14ac:dyDescent="0.25">
      <c r="A3770">
        <v>490</v>
      </c>
      <c r="B3770" s="3" t="s">
        <v>491</v>
      </c>
      <c r="C3770" s="3" t="s">
        <v>4600</v>
      </c>
      <c r="D3770" s="6">
        <v>1000</v>
      </c>
      <c r="E3770" s="6">
        <v>0</v>
      </c>
      <c r="F3770" t="s">
        <v>8221</v>
      </c>
      <c r="G3770" t="s">
        <v>8224</v>
      </c>
      <c r="H3770" t="s">
        <v>8246</v>
      </c>
      <c r="I3770">
        <v>1345677285</v>
      </c>
      <c r="J3770">
        <v>1343085285</v>
      </c>
      <c r="K3770" t="b">
        <v>0</v>
      </c>
      <c r="L3770">
        <v>0</v>
      </c>
      <c r="M3770" t="b">
        <v>0</v>
      </c>
      <c r="N3770" t="s">
        <v>8270</v>
      </c>
      <c r="O3770" s="9">
        <f>+E3770/D3770*100</f>
        <v>0</v>
      </c>
      <c r="P3770" s="11" t="e">
        <f>AVERAGE(E3770/L3770)</f>
        <v>#DIV/0!</v>
      </c>
      <c r="Q3770" t="str">
        <f>LEFT(N3770,SEARCH("/",N3770,1)-1)</f>
        <v>film &amp; video</v>
      </c>
      <c r="R3770" t="str">
        <f>RIGHT(N3770,LEN(N3770)-SEARCH("/",N3770,1))</f>
        <v>animation</v>
      </c>
      <c r="S3770" s="14">
        <f>INT((((J3770/60)/60)/24)+DATE(1970,1,1))</f>
        <v>41113</v>
      </c>
      <c r="T3770" s="14">
        <f>INT((((I3770/60)/60)/24)+DATE(1970,1,1))</f>
        <v>41143</v>
      </c>
    </row>
    <row r="3771" spans="1:20" ht="60" x14ac:dyDescent="0.25">
      <c r="A3771">
        <v>130</v>
      </c>
      <c r="B3771" s="3" t="s">
        <v>132</v>
      </c>
      <c r="C3771" s="3" t="s">
        <v>4241</v>
      </c>
      <c r="D3771" s="6">
        <v>600</v>
      </c>
      <c r="E3771" s="6">
        <v>0</v>
      </c>
      <c r="F3771" t="s">
        <v>8220</v>
      </c>
      <c r="G3771" t="s">
        <v>8225</v>
      </c>
      <c r="H3771" t="s">
        <v>8247</v>
      </c>
      <c r="I3771">
        <v>1402949760</v>
      </c>
      <c r="J3771">
        <v>1400536692</v>
      </c>
      <c r="K3771" t="b">
        <v>0</v>
      </c>
      <c r="L3771">
        <v>0</v>
      </c>
      <c r="M3771" t="b">
        <v>0</v>
      </c>
      <c r="N3771" t="s">
        <v>8267</v>
      </c>
      <c r="O3771" s="9">
        <f>+E3771/D3771*100</f>
        <v>0</v>
      </c>
      <c r="P3771" s="11" t="e">
        <f>AVERAGE(E3771/L3771)</f>
        <v>#DIV/0!</v>
      </c>
      <c r="Q3771" t="str">
        <f>LEFT(N3771,SEARCH("/",N3771,1)-1)</f>
        <v>film &amp; video</v>
      </c>
      <c r="R3771" t="str">
        <f>RIGHT(N3771,LEN(N3771)-SEARCH("/",N3771,1))</f>
        <v>science fiction</v>
      </c>
      <c r="S3771" s="14">
        <f>INT((((J3771/60)/60)/24)+DATE(1970,1,1))</f>
        <v>41778</v>
      </c>
      <c r="T3771" s="14">
        <f>INT((((I3771/60)/60)/24)+DATE(1970,1,1))</f>
        <v>41806</v>
      </c>
    </row>
    <row r="3772" spans="1:20" ht="60" x14ac:dyDescent="0.25">
      <c r="A3772">
        <v>461</v>
      </c>
      <c r="B3772" s="3" t="s">
        <v>462</v>
      </c>
      <c r="C3772" s="3" t="s">
        <v>4571</v>
      </c>
      <c r="D3772" s="6">
        <v>550</v>
      </c>
      <c r="E3772" s="6">
        <v>0</v>
      </c>
      <c r="F3772" t="s">
        <v>8221</v>
      </c>
      <c r="G3772" t="s">
        <v>8225</v>
      </c>
      <c r="H3772" t="s">
        <v>8247</v>
      </c>
      <c r="I3772">
        <v>1370204367</v>
      </c>
      <c r="J3772">
        <v>1368476367</v>
      </c>
      <c r="K3772" t="b">
        <v>0</v>
      </c>
      <c r="L3772">
        <v>0</v>
      </c>
      <c r="M3772" t="b">
        <v>0</v>
      </c>
      <c r="N3772" t="s">
        <v>8270</v>
      </c>
      <c r="O3772" s="9">
        <f>+E3772/D3772*100</f>
        <v>0</v>
      </c>
      <c r="P3772" s="11" t="e">
        <f>AVERAGE(E3772/L3772)</f>
        <v>#DIV/0!</v>
      </c>
      <c r="Q3772" t="str">
        <f>LEFT(N3772,SEARCH("/",N3772,1)-1)</f>
        <v>film &amp; video</v>
      </c>
      <c r="R3772" t="str">
        <f>RIGHT(N3772,LEN(N3772)-SEARCH("/",N3772,1))</f>
        <v>animation</v>
      </c>
      <c r="S3772" s="14">
        <f>INT((((J3772/60)/60)/24)+DATE(1970,1,1))</f>
        <v>41407</v>
      </c>
      <c r="T3772" s="14">
        <f>INT((((I3772/60)/60)/24)+DATE(1970,1,1))</f>
        <v>41427</v>
      </c>
    </row>
    <row r="3773" spans="1:20" ht="60" x14ac:dyDescent="0.25">
      <c r="A3773">
        <v>439</v>
      </c>
      <c r="B3773" s="3" t="s">
        <v>440</v>
      </c>
      <c r="C3773" s="3" t="s">
        <v>4549</v>
      </c>
      <c r="D3773" s="6">
        <v>450</v>
      </c>
      <c r="E3773" s="6">
        <v>0</v>
      </c>
      <c r="F3773" t="s">
        <v>8221</v>
      </c>
      <c r="G3773" t="s">
        <v>8224</v>
      </c>
      <c r="H3773" t="s">
        <v>8246</v>
      </c>
      <c r="I3773">
        <v>1413569818</v>
      </c>
      <c r="J3773">
        <v>1412705818</v>
      </c>
      <c r="K3773" t="b">
        <v>0</v>
      </c>
      <c r="L3773">
        <v>0</v>
      </c>
      <c r="M3773" t="b">
        <v>0</v>
      </c>
      <c r="N3773" t="s">
        <v>8270</v>
      </c>
      <c r="O3773" s="9">
        <f>+E3773/D3773*100</f>
        <v>0</v>
      </c>
      <c r="P3773" s="11" t="e">
        <f>AVERAGE(E3773/L3773)</f>
        <v>#DIV/0!</v>
      </c>
      <c r="Q3773" t="str">
        <f>LEFT(N3773,SEARCH("/",N3773,1)-1)</f>
        <v>film &amp; video</v>
      </c>
      <c r="R3773" t="str">
        <f>RIGHT(N3773,LEN(N3773)-SEARCH("/",N3773,1))</f>
        <v>animation</v>
      </c>
      <c r="S3773" s="14">
        <f>INT((((J3773/60)/60)/24)+DATE(1970,1,1))</f>
        <v>41919</v>
      </c>
      <c r="T3773" s="14">
        <f>INT((((I3773/60)/60)/24)+DATE(1970,1,1))</f>
        <v>41929</v>
      </c>
    </row>
    <row r="3774" spans="1:20" ht="60" x14ac:dyDescent="0.25">
      <c r="A3774">
        <v>441</v>
      </c>
      <c r="B3774" s="3" t="s">
        <v>442</v>
      </c>
      <c r="C3774" s="3" t="s">
        <v>4551</v>
      </c>
      <c r="D3774" s="6">
        <v>400</v>
      </c>
      <c r="E3774" s="6">
        <v>0</v>
      </c>
      <c r="F3774" t="s">
        <v>8221</v>
      </c>
      <c r="G3774" t="s">
        <v>8225</v>
      </c>
      <c r="H3774" t="s">
        <v>8247</v>
      </c>
      <c r="I3774">
        <v>1383418996</v>
      </c>
      <c r="J3774">
        <v>1380826996</v>
      </c>
      <c r="K3774" t="b">
        <v>0</v>
      </c>
      <c r="L3774">
        <v>0</v>
      </c>
      <c r="M3774" t="b">
        <v>0</v>
      </c>
      <c r="N3774" t="s">
        <v>8270</v>
      </c>
      <c r="O3774" s="9">
        <f>+E3774/D3774*100</f>
        <v>0</v>
      </c>
      <c r="P3774" s="11" t="e">
        <f>AVERAGE(E3774/L3774)</f>
        <v>#DIV/0!</v>
      </c>
      <c r="Q3774" t="str">
        <f>LEFT(N3774,SEARCH("/",N3774,1)-1)</f>
        <v>film &amp; video</v>
      </c>
      <c r="R3774" t="str">
        <f>RIGHT(N3774,LEN(N3774)-SEARCH("/",N3774,1))</f>
        <v>animation</v>
      </c>
      <c r="S3774" s="14">
        <f>INT((((J3774/60)/60)/24)+DATE(1970,1,1))</f>
        <v>41550</v>
      </c>
      <c r="T3774" s="14">
        <f>INT((((I3774/60)/60)/24)+DATE(1970,1,1))</f>
        <v>41580</v>
      </c>
    </row>
    <row r="3775" spans="1:20" ht="45" x14ac:dyDescent="0.25">
      <c r="A3775">
        <v>225</v>
      </c>
      <c r="B3775" s="3" t="s">
        <v>227</v>
      </c>
      <c r="C3775" s="3" t="s">
        <v>4335</v>
      </c>
      <c r="D3775" s="6">
        <v>200</v>
      </c>
      <c r="E3775" s="6">
        <v>0</v>
      </c>
      <c r="F3775" t="s">
        <v>8221</v>
      </c>
      <c r="G3775" t="s">
        <v>8224</v>
      </c>
      <c r="H3775" t="s">
        <v>8246</v>
      </c>
      <c r="I3775">
        <v>1460153054</v>
      </c>
      <c r="J3775">
        <v>1457564654</v>
      </c>
      <c r="K3775" t="b">
        <v>0</v>
      </c>
      <c r="L3775">
        <v>0</v>
      </c>
      <c r="M3775" t="b">
        <v>0</v>
      </c>
      <c r="N3775" t="s">
        <v>8268</v>
      </c>
      <c r="O3775" s="9">
        <f>+E3775/D3775*100</f>
        <v>0</v>
      </c>
      <c r="P3775" s="11" t="e">
        <f>AVERAGE(E3775/L3775)</f>
        <v>#DIV/0!</v>
      </c>
      <c r="Q3775" t="str">
        <f>LEFT(N3775,SEARCH("/",N3775,1)-1)</f>
        <v>film &amp; video</v>
      </c>
      <c r="R3775" t="str">
        <f>RIGHT(N3775,LEN(N3775)-SEARCH("/",N3775,1))</f>
        <v>drama</v>
      </c>
      <c r="S3775" s="14">
        <f>INT((((J3775/60)/60)/24)+DATE(1970,1,1))</f>
        <v>42438</v>
      </c>
      <c r="T3775" s="14">
        <f>INT((((I3775/60)/60)/24)+DATE(1970,1,1))</f>
        <v>42468</v>
      </c>
    </row>
    <row r="3776" spans="1:20" ht="60" x14ac:dyDescent="0.25">
      <c r="A3776">
        <v>2513</v>
      </c>
      <c r="B3776" s="3" t="s">
        <v>2513</v>
      </c>
      <c r="C3776" s="3" t="s">
        <v>6623</v>
      </c>
      <c r="D3776" s="6">
        <v>180000</v>
      </c>
      <c r="E3776" s="6">
        <v>0</v>
      </c>
      <c r="F3776" t="s">
        <v>8221</v>
      </c>
      <c r="G3776" t="s">
        <v>8236</v>
      </c>
      <c r="H3776" t="s">
        <v>8249</v>
      </c>
      <c r="I3776">
        <v>1488067789</v>
      </c>
      <c r="J3776">
        <v>1482883789</v>
      </c>
      <c r="K3776" t="b">
        <v>0</v>
      </c>
      <c r="L3776">
        <v>0</v>
      </c>
      <c r="M3776" t="b">
        <v>0</v>
      </c>
      <c r="N3776" t="s">
        <v>8299</v>
      </c>
      <c r="O3776" s="9">
        <f>+E3776/D3776*100</f>
        <v>0</v>
      </c>
      <c r="P3776" s="11" t="e">
        <f>AVERAGE(E3776/L3776)</f>
        <v>#DIV/0!</v>
      </c>
      <c r="Q3776" t="str">
        <f>LEFT(N3776,SEARCH("/",N3776,1)-1)</f>
        <v>food</v>
      </c>
      <c r="R3776" t="str">
        <f>RIGHT(N3776,LEN(N3776)-SEARCH("/",N3776,1))</f>
        <v>restaurants</v>
      </c>
      <c r="S3776" s="14">
        <f>INT((((J3776/60)/60)/24)+DATE(1970,1,1))</f>
        <v>42732</v>
      </c>
      <c r="T3776" s="14">
        <f>INT((((I3776/60)/60)/24)+DATE(1970,1,1))</f>
        <v>42792</v>
      </c>
    </row>
    <row r="3777" spans="1:20" ht="45" x14ac:dyDescent="0.25">
      <c r="A3777">
        <v>2511</v>
      </c>
      <c r="B3777" s="3" t="s">
        <v>2511</v>
      </c>
      <c r="C3777" s="3" t="s">
        <v>6621</v>
      </c>
      <c r="D3777" s="6">
        <v>100000</v>
      </c>
      <c r="E3777" s="6">
        <v>0</v>
      </c>
      <c r="F3777" t="s">
        <v>8221</v>
      </c>
      <c r="G3777" t="s">
        <v>8225</v>
      </c>
      <c r="H3777" t="s">
        <v>8247</v>
      </c>
      <c r="I3777">
        <v>1454323413</v>
      </c>
      <c r="J3777">
        <v>1451731413</v>
      </c>
      <c r="K3777" t="b">
        <v>0</v>
      </c>
      <c r="L3777">
        <v>0</v>
      </c>
      <c r="M3777" t="b">
        <v>0</v>
      </c>
      <c r="N3777" t="s">
        <v>8299</v>
      </c>
      <c r="O3777" s="9">
        <f>+E3777/D3777*100</f>
        <v>0</v>
      </c>
      <c r="P3777" s="11" t="e">
        <f>AVERAGE(E3777/L3777)</f>
        <v>#DIV/0!</v>
      </c>
      <c r="Q3777" t="str">
        <f>LEFT(N3777,SEARCH("/",N3777,1)-1)</f>
        <v>food</v>
      </c>
      <c r="R3777" t="str">
        <f>RIGHT(N3777,LEN(N3777)-SEARCH("/",N3777,1))</f>
        <v>restaurants</v>
      </c>
      <c r="S3777" s="14">
        <f>INT((((J3777/60)/60)/24)+DATE(1970,1,1))</f>
        <v>42371</v>
      </c>
      <c r="T3777" s="14">
        <f>INT((((I3777/60)/60)/24)+DATE(1970,1,1))</f>
        <v>42401</v>
      </c>
    </row>
    <row r="3778" spans="1:20" ht="60" x14ac:dyDescent="0.25">
      <c r="A3778">
        <v>2520</v>
      </c>
      <c r="B3778" s="3" t="s">
        <v>2520</v>
      </c>
      <c r="C3778" s="3" t="s">
        <v>6630</v>
      </c>
      <c r="D3778" s="6">
        <v>100000</v>
      </c>
      <c r="E3778" s="6">
        <v>0</v>
      </c>
      <c r="F3778" t="s">
        <v>8221</v>
      </c>
      <c r="G3778" t="s">
        <v>8224</v>
      </c>
      <c r="H3778" t="s">
        <v>8246</v>
      </c>
      <c r="I3778">
        <v>1476559260</v>
      </c>
      <c r="J3778">
        <v>1472567085</v>
      </c>
      <c r="K3778" t="b">
        <v>0</v>
      </c>
      <c r="L3778">
        <v>0</v>
      </c>
      <c r="M3778" t="b">
        <v>0</v>
      </c>
      <c r="N3778" t="s">
        <v>8299</v>
      </c>
      <c r="O3778" s="9">
        <f>+E3778/D3778*100</f>
        <v>0</v>
      </c>
      <c r="P3778" s="11" t="e">
        <f>AVERAGE(E3778/L3778)</f>
        <v>#DIV/0!</v>
      </c>
      <c r="Q3778" t="str">
        <f>LEFT(N3778,SEARCH("/",N3778,1)-1)</f>
        <v>food</v>
      </c>
      <c r="R3778" t="str">
        <f>RIGHT(N3778,LEN(N3778)-SEARCH("/",N3778,1))</f>
        <v>restaurants</v>
      </c>
      <c r="S3778" s="14">
        <f>INT((((J3778/60)/60)/24)+DATE(1970,1,1))</f>
        <v>42612</v>
      </c>
      <c r="T3778" s="14">
        <f>INT((((I3778/60)/60)/24)+DATE(1970,1,1))</f>
        <v>42658</v>
      </c>
    </row>
    <row r="3779" spans="1:20" ht="60" x14ac:dyDescent="0.25">
      <c r="A3779">
        <v>2561</v>
      </c>
      <c r="B3779" s="3" t="s">
        <v>2561</v>
      </c>
      <c r="C3779" s="3" t="s">
        <v>6671</v>
      </c>
      <c r="D3779" s="6">
        <v>100000</v>
      </c>
      <c r="E3779" s="6">
        <v>0</v>
      </c>
      <c r="F3779" t="s">
        <v>8220</v>
      </c>
      <c r="G3779" t="s">
        <v>8229</v>
      </c>
      <c r="H3779" t="s">
        <v>8251</v>
      </c>
      <c r="I3779">
        <v>1444740089</v>
      </c>
      <c r="J3779">
        <v>1442148089</v>
      </c>
      <c r="K3779" t="b">
        <v>0</v>
      </c>
      <c r="L3779">
        <v>0</v>
      </c>
      <c r="M3779" t="b">
        <v>0</v>
      </c>
      <c r="N3779" t="s">
        <v>8284</v>
      </c>
      <c r="O3779" s="9">
        <f>+E3779/D3779*100</f>
        <v>0</v>
      </c>
      <c r="P3779" s="11" t="e">
        <f>AVERAGE(E3779/L3779)</f>
        <v>#DIV/0!</v>
      </c>
      <c r="Q3779" t="str">
        <f>LEFT(N3779,SEARCH("/",N3779,1)-1)</f>
        <v>food</v>
      </c>
      <c r="R3779" t="str">
        <f>RIGHT(N3779,LEN(N3779)-SEARCH("/",N3779,1))</f>
        <v>food trucks</v>
      </c>
      <c r="S3779" s="14">
        <f>INT((((J3779/60)/60)/24)+DATE(1970,1,1))</f>
        <v>42260</v>
      </c>
      <c r="T3779" s="14">
        <f>INT((((I3779/60)/60)/24)+DATE(1970,1,1))</f>
        <v>42290</v>
      </c>
    </row>
    <row r="3780" spans="1:20" ht="60" x14ac:dyDescent="0.25">
      <c r="A3780">
        <v>2575</v>
      </c>
      <c r="B3780" s="3" t="s">
        <v>2575</v>
      </c>
      <c r="C3780" s="3" t="s">
        <v>6685</v>
      </c>
      <c r="D3780" s="6">
        <v>85000</v>
      </c>
      <c r="E3780" s="6">
        <v>0</v>
      </c>
      <c r="F3780" t="s">
        <v>8220</v>
      </c>
      <c r="G3780" t="s">
        <v>8224</v>
      </c>
      <c r="H3780" t="s">
        <v>8246</v>
      </c>
      <c r="I3780">
        <v>1421030194</v>
      </c>
      <c r="J3780">
        <v>1418438194</v>
      </c>
      <c r="K3780" t="b">
        <v>0</v>
      </c>
      <c r="L3780">
        <v>0</v>
      </c>
      <c r="M3780" t="b">
        <v>0</v>
      </c>
      <c r="N3780" t="s">
        <v>8284</v>
      </c>
      <c r="O3780" s="9">
        <f>+E3780/D3780*100</f>
        <v>0</v>
      </c>
      <c r="P3780" s="11" t="e">
        <f>AVERAGE(E3780/L3780)</f>
        <v>#DIV/0!</v>
      </c>
      <c r="Q3780" t="str">
        <f>LEFT(N3780,SEARCH("/",N3780,1)-1)</f>
        <v>food</v>
      </c>
      <c r="R3780" t="str">
        <f>RIGHT(N3780,LEN(N3780)-SEARCH("/",N3780,1))</f>
        <v>food trucks</v>
      </c>
      <c r="S3780" s="14">
        <f>INT((((J3780/60)/60)/24)+DATE(1970,1,1))</f>
        <v>41986</v>
      </c>
      <c r="T3780" s="14">
        <f>INT((((I3780/60)/60)/24)+DATE(1970,1,1))</f>
        <v>42016</v>
      </c>
    </row>
    <row r="3781" spans="1:20" x14ac:dyDescent="0.25">
      <c r="A3781">
        <v>2507</v>
      </c>
      <c r="B3781" s="3" t="s">
        <v>2507</v>
      </c>
      <c r="C3781" s="3" t="s">
        <v>6617</v>
      </c>
      <c r="D3781" s="6">
        <v>42850</v>
      </c>
      <c r="E3781" s="6">
        <v>0</v>
      </c>
      <c r="F3781" t="s">
        <v>8221</v>
      </c>
      <c r="G3781" t="s">
        <v>8224</v>
      </c>
      <c r="H3781" t="s">
        <v>8246</v>
      </c>
      <c r="I3781">
        <v>1431308704</v>
      </c>
      <c r="J3781">
        <v>1428716704</v>
      </c>
      <c r="K3781" t="b">
        <v>0</v>
      </c>
      <c r="L3781">
        <v>0</v>
      </c>
      <c r="M3781" t="b">
        <v>0</v>
      </c>
      <c r="N3781" t="s">
        <v>8299</v>
      </c>
      <c r="O3781" s="9">
        <f>+E3781/D3781*100</f>
        <v>0</v>
      </c>
      <c r="P3781" s="11" t="e">
        <f>AVERAGE(E3781/L3781)</f>
        <v>#DIV/0!</v>
      </c>
      <c r="Q3781" t="str">
        <f>LEFT(N3781,SEARCH("/",N3781,1)-1)</f>
        <v>food</v>
      </c>
      <c r="R3781" t="str">
        <f>RIGHT(N3781,LEN(N3781)-SEARCH("/",N3781,1))</f>
        <v>restaurants</v>
      </c>
      <c r="S3781" s="14">
        <f>INT((((J3781/60)/60)/24)+DATE(1970,1,1))</f>
        <v>42105</v>
      </c>
      <c r="T3781" s="14">
        <f>INT((((I3781/60)/60)/24)+DATE(1970,1,1))</f>
        <v>42135</v>
      </c>
    </row>
    <row r="3782" spans="1:20" ht="45" x14ac:dyDescent="0.25">
      <c r="A3782">
        <v>2564</v>
      </c>
      <c r="B3782" s="3" t="s">
        <v>2564</v>
      </c>
      <c r="C3782" s="3" t="s">
        <v>6674</v>
      </c>
      <c r="D3782" s="6">
        <v>40000</v>
      </c>
      <c r="E3782" s="6">
        <v>0</v>
      </c>
      <c r="F3782" t="s">
        <v>8220</v>
      </c>
      <c r="G3782" t="s">
        <v>8229</v>
      </c>
      <c r="H3782" t="s">
        <v>8251</v>
      </c>
      <c r="I3782">
        <v>1406854699</v>
      </c>
      <c r="J3782">
        <v>1404262699</v>
      </c>
      <c r="K3782" t="b">
        <v>0</v>
      </c>
      <c r="L3782">
        <v>0</v>
      </c>
      <c r="M3782" t="b">
        <v>0</v>
      </c>
      <c r="N3782" t="s">
        <v>8284</v>
      </c>
      <c r="O3782" s="9">
        <f>+E3782/D3782*100</f>
        <v>0</v>
      </c>
      <c r="P3782" s="11" t="e">
        <f>AVERAGE(E3782/L3782)</f>
        <v>#DIV/0!</v>
      </c>
      <c r="Q3782" t="str">
        <f>LEFT(N3782,SEARCH("/",N3782,1)-1)</f>
        <v>food</v>
      </c>
      <c r="R3782" t="str">
        <f>RIGHT(N3782,LEN(N3782)-SEARCH("/",N3782,1))</f>
        <v>food trucks</v>
      </c>
      <c r="S3782" s="14">
        <f>INT((((J3782/60)/60)/24)+DATE(1970,1,1))</f>
        <v>41822</v>
      </c>
      <c r="T3782" s="14">
        <f>INT((((I3782/60)/60)/24)+DATE(1970,1,1))</f>
        <v>41852</v>
      </c>
    </row>
    <row r="3783" spans="1:20" ht="45" x14ac:dyDescent="0.25">
      <c r="A3783">
        <v>2504</v>
      </c>
      <c r="B3783" s="3" t="s">
        <v>2504</v>
      </c>
      <c r="C3783" s="3" t="s">
        <v>6614</v>
      </c>
      <c r="D3783" s="6">
        <v>35000</v>
      </c>
      <c r="E3783" s="6">
        <v>0</v>
      </c>
      <c r="F3783" t="s">
        <v>8221</v>
      </c>
      <c r="G3783" t="s">
        <v>8224</v>
      </c>
      <c r="H3783" t="s">
        <v>8246</v>
      </c>
      <c r="I3783">
        <v>1416014534</v>
      </c>
      <c r="J3783">
        <v>1413418934</v>
      </c>
      <c r="K3783" t="b">
        <v>0</v>
      </c>
      <c r="L3783">
        <v>0</v>
      </c>
      <c r="M3783" t="b">
        <v>0</v>
      </c>
      <c r="N3783" t="s">
        <v>8299</v>
      </c>
      <c r="O3783" s="9">
        <f>+E3783/D3783*100</f>
        <v>0</v>
      </c>
      <c r="P3783" s="11" t="e">
        <f>AVERAGE(E3783/L3783)</f>
        <v>#DIV/0!</v>
      </c>
      <c r="Q3783" t="str">
        <f>LEFT(N3783,SEARCH("/",N3783,1)-1)</f>
        <v>food</v>
      </c>
      <c r="R3783" t="str">
        <f>RIGHT(N3783,LEN(N3783)-SEARCH("/",N3783,1))</f>
        <v>restaurants</v>
      </c>
      <c r="S3783" s="14">
        <f>INT((((J3783/60)/60)/24)+DATE(1970,1,1))</f>
        <v>41928</v>
      </c>
      <c r="T3783" s="14">
        <f>INT((((I3783/60)/60)/24)+DATE(1970,1,1))</f>
        <v>41958</v>
      </c>
    </row>
    <row r="3784" spans="1:20" ht="45" x14ac:dyDescent="0.25">
      <c r="A3784">
        <v>2566</v>
      </c>
      <c r="B3784" s="3" t="s">
        <v>2566</v>
      </c>
      <c r="C3784" s="3" t="s">
        <v>6676</v>
      </c>
      <c r="D3784" s="6">
        <v>35000</v>
      </c>
      <c r="E3784" s="6">
        <v>0</v>
      </c>
      <c r="F3784" t="s">
        <v>8220</v>
      </c>
      <c r="G3784" t="s">
        <v>8224</v>
      </c>
      <c r="H3784" t="s">
        <v>8246</v>
      </c>
      <c r="I3784">
        <v>1408663948</v>
      </c>
      <c r="J3784">
        <v>1406071948</v>
      </c>
      <c r="K3784" t="b">
        <v>0</v>
      </c>
      <c r="L3784">
        <v>0</v>
      </c>
      <c r="M3784" t="b">
        <v>0</v>
      </c>
      <c r="N3784" t="s">
        <v>8284</v>
      </c>
      <c r="O3784" s="9">
        <f>+E3784/D3784*100</f>
        <v>0</v>
      </c>
      <c r="P3784" s="11" t="e">
        <f>AVERAGE(E3784/L3784)</f>
        <v>#DIV/0!</v>
      </c>
      <c r="Q3784" t="str">
        <f>LEFT(N3784,SEARCH("/",N3784,1)-1)</f>
        <v>food</v>
      </c>
      <c r="R3784" t="str">
        <f>RIGHT(N3784,LEN(N3784)-SEARCH("/",N3784,1))</f>
        <v>food trucks</v>
      </c>
      <c r="S3784" s="14">
        <f>INT((((J3784/60)/60)/24)+DATE(1970,1,1))</f>
        <v>41842</v>
      </c>
      <c r="T3784" s="14">
        <f>INT((((I3784/60)/60)/24)+DATE(1970,1,1))</f>
        <v>41872</v>
      </c>
    </row>
    <row r="3785" spans="1:20" ht="45" x14ac:dyDescent="0.25">
      <c r="A3785">
        <v>2572</v>
      </c>
      <c r="B3785" s="3" t="s">
        <v>2572</v>
      </c>
      <c r="C3785" s="3" t="s">
        <v>6682</v>
      </c>
      <c r="D3785" s="6">
        <v>30000</v>
      </c>
      <c r="E3785" s="6">
        <v>0</v>
      </c>
      <c r="F3785" t="s">
        <v>8220</v>
      </c>
      <c r="G3785" t="s">
        <v>8224</v>
      </c>
      <c r="H3785" t="s">
        <v>8246</v>
      </c>
      <c r="I3785">
        <v>1428893517</v>
      </c>
      <c r="J3785">
        <v>1426301517</v>
      </c>
      <c r="K3785" t="b">
        <v>0</v>
      </c>
      <c r="L3785">
        <v>0</v>
      </c>
      <c r="M3785" t="b">
        <v>0</v>
      </c>
      <c r="N3785" t="s">
        <v>8284</v>
      </c>
      <c r="O3785" s="9">
        <f>+E3785/D3785*100</f>
        <v>0</v>
      </c>
      <c r="P3785" s="11" t="e">
        <f>AVERAGE(E3785/L3785)</f>
        <v>#DIV/0!</v>
      </c>
      <c r="Q3785" t="str">
        <f>LEFT(N3785,SEARCH("/",N3785,1)-1)</f>
        <v>food</v>
      </c>
      <c r="R3785" t="str">
        <f>RIGHT(N3785,LEN(N3785)-SEARCH("/",N3785,1))</f>
        <v>food trucks</v>
      </c>
      <c r="S3785" s="14">
        <f>INT((((J3785/60)/60)/24)+DATE(1970,1,1))</f>
        <v>42077</v>
      </c>
      <c r="T3785" s="14">
        <f>INT((((I3785/60)/60)/24)+DATE(1970,1,1))</f>
        <v>42107</v>
      </c>
    </row>
    <row r="3786" spans="1:20" ht="60" x14ac:dyDescent="0.25">
      <c r="A3786">
        <v>2686</v>
      </c>
      <c r="B3786" s="3" t="s">
        <v>2686</v>
      </c>
      <c r="C3786" s="3" t="s">
        <v>6796</v>
      </c>
      <c r="D3786" s="6">
        <v>30000</v>
      </c>
      <c r="E3786" s="6">
        <v>0</v>
      </c>
      <c r="F3786" t="s">
        <v>8221</v>
      </c>
      <c r="G3786" t="s">
        <v>8224</v>
      </c>
      <c r="H3786" t="s">
        <v>8246</v>
      </c>
      <c r="I3786">
        <v>1412119423</v>
      </c>
      <c r="J3786">
        <v>1410391423</v>
      </c>
      <c r="K3786" t="b">
        <v>0</v>
      </c>
      <c r="L3786">
        <v>0</v>
      </c>
      <c r="M3786" t="b">
        <v>0</v>
      </c>
      <c r="N3786" t="s">
        <v>8284</v>
      </c>
      <c r="O3786" s="9">
        <f>+E3786/D3786*100</f>
        <v>0</v>
      </c>
      <c r="P3786" s="11" t="e">
        <f>AVERAGE(E3786/L3786)</f>
        <v>#DIV/0!</v>
      </c>
      <c r="Q3786" t="str">
        <f>LEFT(N3786,SEARCH("/",N3786,1)-1)</f>
        <v>food</v>
      </c>
      <c r="R3786" t="str">
        <f>RIGHT(N3786,LEN(N3786)-SEARCH("/",N3786,1))</f>
        <v>food trucks</v>
      </c>
      <c r="S3786" s="14">
        <f>INT((((J3786/60)/60)/24)+DATE(1970,1,1))</f>
        <v>41892</v>
      </c>
      <c r="T3786" s="14">
        <f>INT((((I3786/60)/60)/24)+DATE(1970,1,1))</f>
        <v>41912</v>
      </c>
    </row>
    <row r="3787" spans="1:20" ht="60" x14ac:dyDescent="0.25">
      <c r="A3787">
        <v>1147</v>
      </c>
      <c r="B3787" s="3" t="s">
        <v>1148</v>
      </c>
      <c r="C3787" s="3" t="s">
        <v>5257</v>
      </c>
      <c r="D3787" s="6">
        <v>25000</v>
      </c>
      <c r="E3787" s="6">
        <v>0</v>
      </c>
      <c r="F3787" t="s">
        <v>8221</v>
      </c>
      <c r="G3787" t="s">
        <v>8229</v>
      </c>
      <c r="H3787" t="s">
        <v>8251</v>
      </c>
      <c r="I3787">
        <v>1413760783</v>
      </c>
      <c r="J3787">
        <v>1408576783</v>
      </c>
      <c r="K3787" t="b">
        <v>0</v>
      </c>
      <c r="L3787">
        <v>0</v>
      </c>
      <c r="M3787" t="b">
        <v>0</v>
      </c>
      <c r="N3787" t="s">
        <v>8284</v>
      </c>
      <c r="O3787" s="9">
        <f>+E3787/D3787*100</f>
        <v>0</v>
      </c>
      <c r="P3787" s="11" t="e">
        <f>AVERAGE(E3787/L3787)</f>
        <v>#DIV/0!</v>
      </c>
      <c r="Q3787" t="str">
        <f>LEFT(N3787,SEARCH("/",N3787,1)-1)</f>
        <v>food</v>
      </c>
      <c r="R3787" t="str">
        <f>RIGHT(N3787,LEN(N3787)-SEARCH("/",N3787,1))</f>
        <v>food trucks</v>
      </c>
      <c r="S3787" s="14">
        <f>INT((((J3787/60)/60)/24)+DATE(1970,1,1))</f>
        <v>41871</v>
      </c>
      <c r="T3787" s="14">
        <f>INT((((I3787/60)/60)/24)+DATE(1970,1,1))</f>
        <v>41931</v>
      </c>
    </row>
    <row r="3788" spans="1:20" ht="60" x14ac:dyDescent="0.25">
      <c r="A3788">
        <v>1151</v>
      </c>
      <c r="B3788" s="3" t="s">
        <v>1152</v>
      </c>
      <c r="C3788" s="3" t="s">
        <v>5261</v>
      </c>
      <c r="D3788" s="6">
        <v>25000</v>
      </c>
      <c r="E3788" s="6">
        <v>0</v>
      </c>
      <c r="F3788" t="s">
        <v>8221</v>
      </c>
      <c r="G3788" t="s">
        <v>8224</v>
      </c>
      <c r="H3788" t="s">
        <v>8246</v>
      </c>
      <c r="I3788">
        <v>1441592863</v>
      </c>
      <c r="J3788">
        <v>1439000863</v>
      </c>
      <c r="K3788" t="b">
        <v>0</v>
      </c>
      <c r="L3788">
        <v>0</v>
      </c>
      <c r="M3788" t="b">
        <v>0</v>
      </c>
      <c r="N3788" t="s">
        <v>8284</v>
      </c>
      <c r="O3788" s="9">
        <f>+E3788/D3788*100</f>
        <v>0</v>
      </c>
      <c r="P3788" s="11" t="e">
        <f>AVERAGE(E3788/L3788)</f>
        <v>#DIV/0!</v>
      </c>
      <c r="Q3788" t="str">
        <f>LEFT(N3788,SEARCH("/",N3788,1)-1)</f>
        <v>food</v>
      </c>
      <c r="R3788" t="str">
        <f>RIGHT(N3788,LEN(N3788)-SEARCH("/",N3788,1))</f>
        <v>food trucks</v>
      </c>
      <c r="S3788" s="14">
        <f>INT((((J3788/60)/60)/24)+DATE(1970,1,1))</f>
        <v>42224</v>
      </c>
      <c r="T3788" s="14">
        <f>INT((((I3788/60)/60)/24)+DATE(1970,1,1))</f>
        <v>42254</v>
      </c>
    </row>
    <row r="3789" spans="1:20" ht="60" x14ac:dyDescent="0.25">
      <c r="A3789">
        <v>2516</v>
      </c>
      <c r="B3789" s="3" t="s">
        <v>2516</v>
      </c>
      <c r="C3789" s="3" t="s">
        <v>6626</v>
      </c>
      <c r="D3789" s="6">
        <v>22000</v>
      </c>
      <c r="E3789" s="6">
        <v>0</v>
      </c>
      <c r="F3789" t="s">
        <v>8221</v>
      </c>
      <c r="G3789" t="s">
        <v>8224</v>
      </c>
      <c r="H3789" t="s">
        <v>8246</v>
      </c>
      <c r="I3789">
        <v>1417279252</v>
      </c>
      <c r="J3789">
        <v>1414683652</v>
      </c>
      <c r="K3789" t="b">
        <v>0</v>
      </c>
      <c r="L3789">
        <v>0</v>
      </c>
      <c r="M3789" t="b">
        <v>0</v>
      </c>
      <c r="N3789" t="s">
        <v>8299</v>
      </c>
      <c r="O3789" s="9">
        <f>+E3789/D3789*100</f>
        <v>0</v>
      </c>
      <c r="P3789" s="11" t="e">
        <f>AVERAGE(E3789/L3789)</f>
        <v>#DIV/0!</v>
      </c>
      <c r="Q3789" t="str">
        <f>LEFT(N3789,SEARCH("/",N3789,1)-1)</f>
        <v>food</v>
      </c>
      <c r="R3789" t="str">
        <f>RIGHT(N3789,LEN(N3789)-SEARCH("/",N3789,1))</f>
        <v>restaurants</v>
      </c>
      <c r="S3789" s="14">
        <f>INT((((J3789/60)/60)/24)+DATE(1970,1,1))</f>
        <v>41942</v>
      </c>
      <c r="T3789" s="14">
        <f>INT((((I3789/60)/60)/24)+DATE(1970,1,1))</f>
        <v>41972</v>
      </c>
    </row>
    <row r="3790" spans="1:20" ht="45" x14ac:dyDescent="0.25">
      <c r="A3790">
        <v>2426</v>
      </c>
      <c r="B3790" s="3" t="s">
        <v>2427</v>
      </c>
      <c r="C3790" s="3" t="s">
        <v>6536</v>
      </c>
      <c r="D3790" s="6">
        <v>20000</v>
      </c>
      <c r="E3790" s="6">
        <v>0</v>
      </c>
      <c r="F3790" t="s">
        <v>8221</v>
      </c>
      <c r="G3790" t="s">
        <v>8224</v>
      </c>
      <c r="H3790" t="s">
        <v>8246</v>
      </c>
      <c r="I3790">
        <v>1439006692</v>
      </c>
      <c r="J3790">
        <v>1433822692</v>
      </c>
      <c r="K3790" t="b">
        <v>0</v>
      </c>
      <c r="L3790">
        <v>0</v>
      </c>
      <c r="M3790" t="b">
        <v>0</v>
      </c>
      <c r="N3790" t="s">
        <v>8284</v>
      </c>
      <c r="O3790" s="9">
        <f>+E3790/D3790*100</f>
        <v>0</v>
      </c>
      <c r="P3790" s="11" t="e">
        <f>AVERAGE(E3790/L3790)</f>
        <v>#DIV/0!</v>
      </c>
      <c r="Q3790" t="str">
        <f>LEFT(N3790,SEARCH("/",N3790,1)-1)</f>
        <v>food</v>
      </c>
      <c r="R3790" t="str">
        <f>RIGHT(N3790,LEN(N3790)-SEARCH("/",N3790,1))</f>
        <v>food trucks</v>
      </c>
      <c r="S3790" s="14">
        <f>INT((((J3790/60)/60)/24)+DATE(1970,1,1))</f>
        <v>42164</v>
      </c>
      <c r="T3790" s="14">
        <f>INT((((I3790/60)/60)/24)+DATE(1970,1,1))</f>
        <v>42224</v>
      </c>
    </row>
    <row r="3791" spans="1:20" ht="60" x14ac:dyDescent="0.25">
      <c r="A3791">
        <v>2508</v>
      </c>
      <c r="B3791" s="3" t="s">
        <v>2508</v>
      </c>
      <c r="C3791" s="3" t="s">
        <v>6618</v>
      </c>
      <c r="D3791" s="6">
        <v>20000</v>
      </c>
      <c r="E3791" s="6">
        <v>0</v>
      </c>
      <c r="F3791" t="s">
        <v>8221</v>
      </c>
      <c r="G3791" t="s">
        <v>8224</v>
      </c>
      <c r="H3791" t="s">
        <v>8246</v>
      </c>
      <c r="I3791">
        <v>1408056634</v>
      </c>
      <c r="J3791">
        <v>1405464634</v>
      </c>
      <c r="K3791" t="b">
        <v>0</v>
      </c>
      <c r="L3791">
        <v>0</v>
      </c>
      <c r="M3791" t="b">
        <v>0</v>
      </c>
      <c r="N3791" t="s">
        <v>8299</v>
      </c>
      <c r="O3791" s="9">
        <f>+E3791/D3791*100</f>
        <v>0</v>
      </c>
      <c r="P3791" s="11" t="e">
        <f>AVERAGE(E3791/L3791)</f>
        <v>#DIV/0!</v>
      </c>
      <c r="Q3791" t="str">
        <f>LEFT(N3791,SEARCH("/",N3791,1)-1)</f>
        <v>food</v>
      </c>
      <c r="R3791" t="str">
        <f>RIGHT(N3791,LEN(N3791)-SEARCH("/",N3791,1))</f>
        <v>restaurants</v>
      </c>
      <c r="S3791" s="14">
        <f>INT((((J3791/60)/60)/24)+DATE(1970,1,1))</f>
        <v>41835</v>
      </c>
      <c r="T3791" s="14">
        <f>INT((((I3791/60)/60)/24)+DATE(1970,1,1))</f>
        <v>41865</v>
      </c>
    </row>
    <row r="3792" spans="1:20" ht="30" x14ac:dyDescent="0.25">
      <c r="A3792">
        <v>2563</v>
      </c>
      <c r="B3792" s="3" t="s">
        <v>2563</v>
      </c>
      <c r="C3792" s="3" t="s">
        <v>6673</v>
      </c>
      <c r="D3792" s="6">
        <v>20000</v>
      </c>
      <c r="E3792" s="6">
        <v>0</v>
      </c>
      <c r="F3792" t="s">
        <v>8220</v>
      </c>
      <c r="G3792" t="s">
        <v>8224</v>
      </c>
      <c r="H3792" t="s">
        <v>8246</v>
      </c>
      <c r="I3792">
        <v>1438226451</v>
      </c>
      <c r="J3792">
        <v>1433042451</v>
      </c>
      <c r="K3792" t="b">
        <v>0</v>
      </c>
      <c r="L3792">
        <v>0</v>
      </c>
      <c r="M3792" t="b">
        <v>0</v>
      </c>
      <c r="N3792" t="s">
        <v>8284</v>
      </c>
      <c r="O3792" s="9">
        <f>+E3792/D3792*100</f>
        <v>0</v>
      </c>
      <c r="P3792" s="11" t="e">
        <f>AVERAGE(E3792/L3792)</f>
        <v>#DIV/0!</v>
      </c>
      <c r="Q3792" t="str">
        <f>LEFT(N3792,SEARCH("/",N3792,1)-1)</f>
        <v>food</v>
      </c>
      <c r="R3792" t="str">
        <f>RIGHT(N3792,LEN(N3792)-SEARCH("/",N3792,1))</f>
        <v>food trucks</v>
      </c>
      <c r="S3792" s="14">
        <f>INT((((J3792/60)/60)/24)+DATE(1970,1,1))</f>
        <v>42155</v>
      </c>
      <c r="T3792" s="14">
        <f>INT((((I3792/60)/60)/24)+DATE(1970,1,1))</f>
        <v>42215</v>
      </c>
    </row>
    <row r="3793" spans="1:20" ht="60" x14ac:dyDescent="0.25">
      <c r="A3793">
        <v>1161</v>
      </c>
      <c r="B3793" s="3" t="s">
        <v>1162</v>
      </c>
      <c r="C3793" s="3" t="s">
        <v>5271</v>
      </c>
      <c r="D3793" s="6">
        <v>18000</v>
      </c>
      <c r="E3793" s="6">
        <v>0</v>
      </c>
      <c r="F3793" t="s">
        <v>8221</v>
      </c>
      <c r="G3793" t="s">
        <v>8224</v>
      </c>
      <c r="H3793" t="s">
        <v>8246</v>
      </c>
      <c r="I3793">
        <v>1432047989</v>
      </c>
      <c r="J3793">
        <v>1430233589</v>
      </c>
      <c r="K3793" t="b">
        <v>0</v>
      </c>
      <c r="L3793">
        <v>0</v>
      </c>
      <c r="M3793" t="b">
        <v>0</v>
      </c>
      <c r="N3793" t="s">
        <v>8284</v>
      </c>
      <c r="O3793" s="9">
        <f>+E3793/D3793*100</f>
        <v>0</v>
      </c>
      <c r="P3793" s="11" t="e">
        <f>AVERAGE(E3793/L3793)</f>
        <v>#DIV/0!</v>
      </c>
      <c r="Q3793" t="str">
        <f>LEFT(N3793,SEARCH("/",N3793,1)-1)</f>
        <v>food</v>
      </c>
      <c r="R3793" t="str">
        <f>RIGHT(N3793,LEN(N3793)-SEARCH("/",N3793,1))</f>
        <v>food trucks</v>
      </c>
      <c r="S3793" s="14">
        <f>INT((((J3793/60)/60)/24)+DATE(1970,1,1))</f>
        <v>42122</v>
      </c>
      <c r="T3793" s="14">
        <f>INT((((I3793/60)/60)/24)+DATE(1970,1,1))</f>
        <v>42143</v>
      </c>
    </row>
    <row r="3794" spans="1:20" ht="60" x14ac:dyDescent="0.25">
      <c r="A3794">
        <v>2404</v>
      </c>
      <c r="B3794" s="3" t="s">
        <v>2405</v>
      </c>
      <c r="C3794" s="3" t="s">
        <v>6514</v>
      </c>
      <c r="D3794" s="6">
        <v>15000</v>
      </c>
      <c r="E3794" s="6">
        <v>0</v>
      </c>
      <c r="F3794" t="s">
        <v>8221</v>
      </c>
      <c r="G3794" t="s">
        <v>8224</v>
      </c>
      <c r="H3794" t="s">
        <v>8246</v>
      </c>
      <c r="I3794">
        <v>1451782607</v>
      </c>
      <c r="J3794">
        <v>1449190607</v>
      </c>
      <c r="K3794" t="b">
        <v>0</v>
      </c>
      <c r="L3794">
        <v>0</v>
      </c>
      <c r="M3794" t="b">
        <v>0</v>
      </c>
      <c r="N3794" t="s">
        <v>8284</v>
      </c>
      <c r="O3794" s="9">
        <f>+E3794/D3794*100</f>
        <v>0</v>
      </c>
      <c r="P3794" s="11" t="e">
        <f>AVERAGE(E3794/L3794)</f>
        <v>#DIV/0!</v>
      </c>
      <c r="Q3794" t="str">
        <f>LEFT(N3794,SEARCH("/",N3794,1)-1)</f>
        <v>food</v>
      </c>
      <c r="R3794" t="str">
        <f>RIGHT(N3794,LEN(N3794)-SEARCH("/",N3794,1))</f>
        <v>food trucks</v>
      </c>
      <c r="S3794" s="14">
        <f>INT((((J3794/60)/60)/24)+DATE(1970,1,1))</f>
        <v>42342</v>
      </c>
      <c r="T3794" s="14">
        <f>INT((((I3794/60)/60)/24)+DATE(1970,1,1))</f>
        <v>42372</v>
      </c>
    </row>
    <row r="3795" spans="1:20" ht="60" x14ac:dyDescent="0.25">
      <c r="A3795">
        <v>2410</v>
      </c>
      <c r="B3795" s="3" t="s">
        <v>2411</v>
      </c>
      <c r="C3795" s="3" t="s">
        <v>6520</v>
      </c>
      <c r="D3795" s="6">
        <v>15000</v>
      </c>
      <c r="E3795" s="6">
        <v>0</v>
      </c>
      <c r="F3795" t="s">
        <v>8221</v>
      </c>
      <c r="G3795" t="s">
        <v>8226</v>
      </c>
      <c r="H3795" t="s">
        <v>8248</v>
      </c>
      <c r="I3795">
        <v>1441619275</v>
      </c>
      <c r="J3795">
        <v>1439027275</v>
      </c>
      <c r="K3795" t="b">
        <v>0</v>
      </c>
      <c r="L3795">
        <v>0</v>
      </c>
      <c r="M3795" t="b">
        <v>0</v>
      </c>
      <c r="N3795" t="s">
        <v>8284</v>
      </c>
      <c r="O3795" s="9">
        <f>+E3795/D3795*100</f>
        <v>0</v>
      </c>
      <c r="P3795" s="11" t="e">
        <f>AVERAGE(E3795/L3795)</f>
        <v>#DIV/0!</v>
      </c>
      <c r="Q3795" t="str">
        <f>LEFT(N3795,SEARCH("/",N3795,1)-1)</f>
        <v>food</v>
      </c>
      <c r="R3795" t="str">
        <f>RIGHT(N3795,LEN(N3795)-SEARCH("/",N3795,1))</f>
        <v>food trucks</v>
      </c>
      <c r="S3795" s="14">
        <f>INT((((J3795/60)/60)/24)+DATE(1970,1,1))</f>
        <v>42224</v>
      </c>
      <c r="T3795" s="14">
        <f>INT((((I3795/60)/60)/24)+DATE(1970,1,1))</f>
        <v>42254</v>
      </c>
    </row>
    <row r="3796" spans="1:20" ht="60" x14ac:dyDescent="0.25">
      <c r="A3796">
        <v>2577</v>
      </c>
      <c r="B3796" s="3" t="s">
        <v>2577</v>
      </c>
      <c r="C3796" s="3" t="s">
        <v>6687</v>
      </c>
      <c r="D3796" s="6">
        <v>15000</v>
      </c>
      <c r="E3796" s="6">
        <v>0</v>
      </c>
      <c r="F3796" t="s">
        <v>8220</v>
      </c>
      <c r="G3796" t="s">
        <v>8224</v>
      </c>
      <c r="H3796" t="s">
        <v>8246</v>
      </c>
      <c r="I3796">
        <v>1407181297</v>
      </c>
      <c r="J3796">
        <v>1405021297</v>
      </c>
      <c r="K3796" t="b">
        <v>0</v>
      </c>
      <c r="L3796">
        <v>0</v>
      </c>
      <c r="M3796" t="b">
        <v>0</v>
      </c>
      <c r="N3796" t="s">
        <v>8284</v>
      </c>
      <c r="O3796" s="9">
        <f>+E3796/D3796*100</f>
        <v>0</v>
      </c>
      <c r="P3796" s="11" t="e">
        <f>AVERAGE(E3796/L3796)</f>
        <v>#DIV/0!</v>
      </c>
      <c r="Q3796" t="str">
        <f>LEFT(N3796,SEARCH("/",N3796,1)-1)</f>
        <v>food</v>
      </c>
      <c r="R3796" t="str">
        <f>RIGHT(N3796,LEN(N3796)-SEARCH("/",N3796,1))</f>
        <v>food trucks</v>
      </c>
      <c r="S3796" s="14">
        <f>INT((((J3796/60)/60)/24)+DATE(1970,1,1))</f>
        <v>41830</v>
      </c>
      <c r="T3796" s="14">
        <f>INT((((I3796/60)/60)/24)+DATE(1970,1,1))</f>
        <v>41855</v>
      </c>
    </row>
    <row r="3797" spans="1:20" ht="45" x14ac:dyDescent="0.25">
      <c r="A3797">
        <v>2687</v>
      </c>
      <c r="B3797" s="3" t="s">
        <v>2687</v>
      </c>
      <c r="C3797" s="3" t="s">
        <v>6797</v>
      </c>
      <c r="D3797" s="6">
        <v>15000</v>
      </c>
      <c r="E3797" s="6">
        <v>0</v>
      </c>
      <c r="F3797" t="s">
        <v>8221</v>
      </c>
      <c r="G3797" t="s">
        <v>8224</v>
      </c>
      <c r="H3797" t="s">
        <v>8246</v>
      </c>
      <c r="I3797">
        <v>1435591318</v>
      </c>
      <c r="J3797">
        <v>1432999318</v>
      </c>
      <c r="K3797" t="b">
        <v>0</v>
      </c>
      <c r="L3797">
        <v>0</v>
      </c>
      <c r="M3797" t="b">
        <v>0</v>
      </c>
      <c r="N3797" t="s">
        <v>8284</v>
      </c>
      <c r="O3797" s="9">
        <f>+E3797/D3797*100</f>
        <v>0</v>
      </c>
      <c r="P3797" s="11" t="e">
        <f>AVERAGE(E3797/L3797)</f>
        <v>#DIV/0!</v>
      </c>
      <c r="Q3797" t="str">
        <f>LEFT(N3797,SEARCH("/",N3797,1)-1)</f>
        <v>food</v>
      </c>
      <c r="R3797" t="str">
        <f>RIGHT(N3797,LEN(N3797)-SEARCH("/",N3797,1))</f>
        <v>food trucks</v>
      </c>
      <c r="S3797" s="14">
        <f>INT((((J3797/60)/60)/24)+DATE(1970,1,1))</f>
        <v>42154</v>
      </c>
      <c r="T3797" s="14">
        <f>INT((((I3797/60)/60)/24)+DATE(1970,1,1))</f>
        <v>42184</v>
      </c>
    </row>
    <row r="3798" spans="1:20" ht="60" x14ac:dyDescent="0.25">
      <c r="A3798">
        <v>1164</v>
      </c>
      <c r="B3798" s="3" t="s">
        <v>1165</v>
      </c>
      <c r="C3798" s="3" t="s">
        <v>5274</v>
      </c>
      <c r="D3798" s="6">
        <v>10000</v>
      </c>
      <c r="E3798" s="6">
        <v>0</v>
      </c>
      <c r="F3798" t="s">
        <v>8221</v>
      </c>
      <c r="G3798" t="s">
        <v>8224</v>
      </c>
      <c r="H3798" t="s">
        <v>8246</v>
      </c>
      <c r="I3798">
        <v>1466270582</v>
      </c>
      <c r="J3798">
        <v>1463678582</v>
      </c>
      <c r="K3798" t="b">
        <v>0</v>
      </c>
      <c r="L3798">
        <v>0</v>
      </c>
      <c r="M3798" t="b">
        <v>0</v>
      </c>
      <c r="N3798" t="s">
        <v>8284</v>
      </c>
      <c r="O3798" s="9">
        <f>+E3798/D3798*100</f>
        <v>0</v>
      </c>
      <c r="P3798" s="11" t="e">
        <f>AVERAGE(E3798/L3798)</f>
        <v>#DIV/0!</v>
      </c>
      <c r="Q3798" t="str">
        <f>LEFT(N3798,SEARCH("/",N3798,1)-1)</f>
        <v>food</v>
      </c>
      <c r="R3798" t="str">
        <f>RIGHT(N3798,LEN(N3798)-SEARCH("/",N3798,1))</f>
        <v>food trucks</v>
      </c>
      <c r="S3798" s="14">
        <f>INT((((J3798/60)/60)/24)+DATE(1970,1,1))</f>
        <v>42509</v>
      </c>
      <c r="T3798" s="14">
        <f>INT((((I3798/60)/60)/24)+DATE(1970,1,1))</f>
        <v>42539</v>
      </c>
    </row>
    <row r="3799" spans="1:20" ht="60" x14ac:dyDescent="0.25">
      <c r="A3799">
        <v>2433</v>
      </c>
      <c r="B3799" s="3" t="s">
        <v>2434</v>
      </c>
      <c r="C3799" s="3" t="s">
        <v>6543</v>
      </c>
      <c r="D3799" s="6">
        <v>10000</v>
      </c>
      <c r="E3799" s="6">
        <v>0</v>
      </c>
      <c r="F3799" t="s">
        <v>8221</v>
      </c>
      <c r="G3799" t="s">
        <v>8224</v>
      </c>
      <c r="H3799" t="s">
        <v>8246</v>
      </c>
      <c r="I3799">
        <v>1456608943</v>
      </c>
      <c r="J3799">
        <v>1454016943</v>
      </c>
      <c r="K3799" t="b">
        <v>0</v>
      </c>
      <c r="L3799">
        <v>0</v>
      </c>
      <c r="M3799" t="b">
        <v>0</v>
      </c>
      <c r="N3799" t="s">
        <v>8284</v>
      </c>
      <c r="O3799" s="9">
        <f>+E3799/D3799*100</f>
        <v>0</v>
      </c>
      <c r="P3799" s="11" t="e">
        <f>AVERAGE(E3799/L3799)</f>
        <v>#DIV/0!</v>
      </c>
      <c r="Q3799" t="str">
        <f>LEFT(N3799,SEARCH("/",N3799,1)-1)</f>
        <v>food</v>
      </c>
      <c r="R3799" t="str">
        <f>RIGHT(N3799,LEN(N3799)-SEARCH("/",N3799,1))</f>
        <v>food trucks</v>
      </c>
      <c r="S3799" s="14">
        <f>INT((((J3799/60)/60)/24)+DATE(1970,1,1))</f>
        <v>42397</v>
      </c>
      <c r="T3799" s="14">
        <f>INT((((I3799/60)/60)/24)+DATE(1970,1,1))</f>
        <v>42427</v>
      </c>
    </row>
    <row r="3800" spans="1:20" ht="60" x14ac:dyDescent="0.25">
      <c r="A3800">
        <v>2439</v>
      </c>
      <c r="B3800" s="3" t="s">
        <v>2440</v>
      </c>
      <c r="C3800" s="3" t="s">
        <v>6549</v>
      </c>
      <c r="D3800" s="6">
        <v>10000</v>
      </c>
      <c r="E3800" s="6">
        <v>0</v>
      </c>
      <c r="F3800" t="s">
        <v>8221</v>
      </c>
      <c r="G3800" t="s">
        <v>8224</v>
      </c>
      <c r="H3800" t="s">
        <v>8246</v>
      </c>
      <c r="I3800">
        <v>1445197129</v>
      </c>
      <c r="J3800">
        <v>1442605129</v>
      </c>
      <c r="K3800" t="b">
        <v>0</v>
      </c>
      <c r="L3800">
        <v>0</v>
      </c>
      <c r="M3800" t="b">
        <v>0</v>
      </c>
      <c r="N3800" t="s">
        <v>8284</v>
      </c>
      <c r="O3800" s="9">
        <f>+E3800/D3800*100</f>
        <v>0</v>
      </c>
      <c r="P3800" s="11" t="e">
        <f>AVERAGE(E3800/L3800)</f>
        <v>#DIV/0!</v>
      </c>
      <c r="Q3800" t="str">
        <f>LEFT(N3800,SEARCH("/",N3800,1)-1)</f>
        <v>food</v>
      </c>
      <c r="R3800" t="str">
        <f>RIGHT(N3800,LEN(N3800)-SEARCH("/",N3800,1))</f>
        <v>food trucks</v>
      </c>
      <c r="S3800" s="14">
        <f>INT((((J3800/60)/60)/24)+DATE(1970,1,1))</f>
        <v>42265</v>
      </c>
      <c r="T3800" s="14">
        <f>INT((((I3800/60)/60)/24)+DATE(1970,1,1))</f>
        <v>42295</v>
      </c>
    </row>
    <row r="3801" spans="1:20" ht="60" x14ac:dyDescent="0.25">
      <c r="A3801">
        <v>2503</v>
      </c>
      <c r="B3801" s="3" t="s">
        <v>2503</v>
      </c>
      <c r="C3801" s="3" t="s">
        <v>6613</v>
      </c>
      <c r="D3801" s="6">
        <v>10000</v>
      </c>
      <c r="E3801" s="6">
        <v>0</v>
      </c>
      <c r="F3801" t="s">
        <v>8221</v>
      </c>
      <c r="G3801" t="s">
        <v>8224</v>
      </c>
      <c r="H3801" t="s">
        <v>8246</v>
      </c>
      <c r="I3801">
        <v>1465333560</v>
      </c>
      <c r="J3801">
        <v>1462743308</v>
      </c>
      <c r="K3801" t="b">
        <v>0</v>
      </c>
      <c r="L3801">
        <v>0</v>
      </c>
      <c r="M3801" t="b">
        <v>0</v>
      </c>
      <c r="N3801" t="s">
        <v>8299</v>
      </c>
      <c r="O3801" s="9">
        <f>+E3801/D3801*100</f>
        <v>0</v>
      </c>
      <c r="P3801" s="11" t="e">
        <f>AVERAGE(E3801/L3801)</f>
        <v>#DIV/0!</v>
      </c>
      <c r="Q3801" t="str">
        <f>LEFT(N3801,SEARCH("/",N3801,1)-1)</f>
        <v>food</v>
      </c>
      <c r="R3801" t="str">
        <f>RIGHT(N3801,LEN(N3801)-SEARCH("/",N3801,1))</f>
        <v>restaurants</v>
      </c>
      <c r="S3801" s="14">
        <f>INT((((J3801/60)/60)/24)+DATE(1970,1,1))</f>
        <v>42498</v>
      </c>
      <c r="T3801" s="14">
        <f>INT((((I3801/60)/60)/24)+DATE(1970,1,1))</f>
        <v>42528</v>
      </c>
    </row>
    <row r="3802" spans="1:20" ht="60" x14ac:dyDescent="0.25">
      <c r="A3802">
        <v>2574</v>
      </c>
      <c r="B3802" s="3" t="s">
        <v>2574</v>
      </c>
      <c r="C3802" s="3" t="s">
        <v>6684</v>
      </c>
      <c r="D3802" s="6">
        <v>10000</v>
      </c>
      <c r="E3802" s="6">
        <v>0</v>
      </c>
      <c r="F3802" t="s">
        <v>8220</v>
      </c>
      <c r="G3802" t="s">
        <v>8224</v>
      </c>
      <c r="H3802" t="s">
        <v>8246</v>
      </c>
      <c r="I3802">
        <v>1463600945</v>
      </c>
      <c r="J3802">
        <v>1461786545</v>
      </c>
      <c r="K3802" t="b">
        <v>0</v>
      </c>
      <c r="L3802">
        <v>0</v>
      </c>
      <c r="M3802" t="b">
        <v>0</v>
      </c>
      <c r="N3802" t="s">
        <v>8284</v>
      </c>
      <c r="O3802" s="9">
        <f>+E3802/D3802*100</f>
        <v>0</v>
      </c>
      <c r="P3802" s="11" t="e">
        <f>AVERAGE(E3802/L3802)</f>
        <v>#DIV/0!</v>
      </c>
      <c r="Q3802" t="str">
        <f>LEFT(N3802,SEARCH("/",N3802,1)-1)</f>
        <v>food</v>
      </c>
      <c r="R3802" t="str">
        <f>RIGHT(N3802,LEN(N3802)-SEARCH("/",N3802,1))</f>
        <v>food trucks</v>
      </c>
      <c r="S3802" s="14">
        <f>INT((((J3802/60)/60)/24)+DATE(1970,1,1))</f>
        <v>42487</v>
      </c>
      <c r="T3802" s="14">
        <f>INT((((I3802/60)/60)/24)+DATE(1970,1,1))</f>
        <v>42508</v>
      </c>
    </row>
    <row r="3803" spans="1:20" ht="30" x14ac:dyDescent="0.25">
      <c r="A3803">
        <v>2576</v>
      </c>
      <c r="B3803" s="3" t="s">
        <v>2576</v>
      </c>
      <c r="C3803" s="3" t="s">
        <v>6686</v>
      </c>
      <c r="D3803" s="6">
        <v>10000</v>
      </c>
      <c r="E3803" s="6">
        <v>0</v>
      </c>
      <c r="F3803" t="s">
        <v>8220</v>
      </c>
      <c r="G3803" t="s">
        <v>8224</v>
      </c>
      <c r="H3803" t="s">
        <v>8246</v>
      </c>
      <c r="I3803">
        <v>1428707647</v>
      </c>
      <c r="J3803">
        <v>1424823247</v>
      </c>
      <c r="K3803" t="b">
        <v>0</v>
      </c>
      <c r="L3803">
        <v>0</v>
      </c>
      <c r="M3803" t="b">
        <v>0</v>
      </c>
      <c r="N3803" t="s">
        <v>8284</v>
      </c>
      <c r="O3803" s="9">
        <f>+E3803/D3803*100</f>
        <v>0</v>
      </c>
      <c r="P3803" s="11" t="e">
        <f>AVERAGE(E3803/L3803)</f>
        <v>#DIV/0!</v>
      </c>
      <c r="Q3803" t="str">
        <f>LEFT(N3803,SEARCH("/",N3803,1)-1)</f>
        <v>food</v>
      </c>
      <c r="R3803" t="str">
        <f>RIGHT(N3803,LEN(N3803)-SEARCH("/",N3803,1))</f>
        <v>food trucks</v>
      </c>
      <c r="S3803" s="14">
        <f>INT((((J3803/60)/60)/24)+DATE(1970,1,1))</f>
        <v>42060</v>
      </c>
      <c r="T3803" s="14">
        <f>INT((((I3803/60)/60)/24)+DATE(1970,1,1))</f>
        <v>42104</v>
      </c>
    </row>
    <row r="3804" spans="1:20" ht="45" x14ac:dyDescent="0.25">
      <c r="A3804">
        <v>2584</v>
      </c>
      <c r="B3804" s="3" t="s">
        <v>2584</v>
      </c>
      <c r="C3804" s="3" t="s">
        <v>6694</v>
      </c>
      <c r="D3804" s="6">
        <v>10000</v>
      </c>
      <c r="E3804" s="6">
        <v>0</v>
      </c>
      <c r="F3804" t="s">
        <v>8221</v>
      </c>
      <c r="G3804" t="s">
        <v>8224</v>
      </c>
      <c r="H3804" t="s">
        <v>8246</v>
      </c>
      <c r="I3804">
        <v>1434341369</v>
      </c>
      <c r="J3804">
        <v>1431749369</v>
      </c>
      <c r="K3804" t="b">
        <v>0</v>
      </c>
      <c r="L3804">
        <v>0</v>
      </c>
      <c r="M3804" t="b">
        <v>0</v>
      </c>
      <c r="N3804" t="s">
        <v>8284</v>
      </c>
      <c r="O3804" s="9">
        <f>+E3804/D3804*100</f>
        <v>0</v>
      </c>
      <c r="P3804" s="11" t="e">
        <f>AVERAGE(E3804/L3804)</f>
        <v>#DIV/0!</v>
      </c>
      <c r="Q3804" t="str">
        <f>LEFT(N3804,SEARCH("/",N3804,1)-1)</f>
        <v>food</v>
      </c>
      <c r="R3804" t="str">
        <f>RIGHT(N3804,LEN(N3804)-SEARCH("/",N3804,1))</f>
        <v>food trucks</v>
      </c>
      <c r="S3804" s="14">
        <f>INT((((J3804/60)/60)/24)+DATE(1970,1,1))</f>
        <v>42140</v>
      </c>
      <c r="T3804" s="14">
        <f>INT((((I3804/60)/60)/24)+DATE(1970,1,1))</f>
        <v>42170</v>
      </c>
    </row>
    <row r="3805" spans="1:20" ht="45" x14ac:dyDescent="0.25">
      <c r="A3805">
        <v>2593</v>
      </c>
      <c r="B3805" s="3" t="s">
        <v>2593</v>
      </c>
      <c r="C3805" s="3" t="s">
        <v>6703</v>
      </c>
      <c r="D3805" s="6">
        <v>10000</v>
      </c>
      <c r="E3805" s="6">
        <v>0</v>
      </c>
      <c r="F3805" t="s">
        <v>8221</v>
      </c>
      <c r="G3805" t="s">
        <v>8224</v>
      </c>
      <c r="H3805" t="s">
        <v>8246</v>
      </c>
      <c r="I3805">
        <v>1429993026</v>
      </c>
      <c r="J3805">
        <v>1427401026</v>
      </c>
      <c r="K3805" t="b">
        <v>0</v>
      </c>
      <c r="L3805">
        <v>0</v>
      </c>
      <c r="M3805" t="b">
        <v>0</v>
      </c>
      <c r="N3805" t="s">
        <v>8284</v>
      </c>
      <c r="O3805" s="9">
        <f>+E3805/D3805*100</f>
        <v>0</v>
      </c>
      <c r="P3805" s="11" t="e">
        <f>AVERAGE(E3805/L3805)</f>
        <v>#DIV/0!</v>
      </c>
      <c r="Q3805" t="str">
        <f>LEFT(N3805,SEARCH("/",N3805,1)-1)</f>
        <v>food</v>
      </c>
      <c r="R3805" t="str">
        <f>RIGHT(N3805,LEN(N3805)-SEARCH("/",N3805,1))</f>
        <v>food trucks</v>
      </c>
      <c r="S3805" s="14">
        <f>INT((((J3805/60)/60)/24)+DATE(1970,1,1))</f>
        <v>42089</v>
      </c>
      <c r="T3805" s="14">
        <f>INT((((I3805/60)/60)/24)+DATE(1970,1,1))</f>
        <v>42119</v>
      </c>
    </row>
    <row r="3806" spans="1:20" ht="45" x14ac:dyDescent="0.25">
      <c r="A3806">
        <v>1144</v>
      </c>
      <c r="B3806" s="3" t="s">
        <v>1145</v>
      </c>
      <c r="C3806" s="3" t="s">
        <v>5254</v>
      </c>
      <c r="D3806" s="6">
        <v>9300</v>
      </c>
      <c r="E3806" s="6">
        <v>0</v>
      </c>
      <c r="F3806" t="s">
        <v>8221</v>
      </c>
      <c r="G3806" t="s">
        <v>8224</v>
      </c>
      <c r="H3806" t="s">
        <v>8246</v>
      </c>
      <c r="I3806">
        <v>1430281320</v>
      </c>
      <c r="J3806">
        <v>1427689320</v>
      </c>
      <c r="K3806" t="b">
        <v>0</v>
      </c>
      <c r="L3806">
        <v>0</v>
      </c>
      <c r="M3806" t="b">
        <v>0</v>
      </c>
      <c r="N3806" t="s">
        <v>8284</v>
      </c>
      <c r="O3806" s="9">
        <f>+E3806/D3806*100</f>
        <v>0</v>
      </c>
      <c r="P3806" s="11" t="e">
        <f>AVERAGE(E3806/L3806)</f>
        <v>#DIV/0!</v>
      </c>
      <c r="Q3806" t="str">
        <f>LEFT(N3806,SEARCH("/",N3806,1)-1)</f>
        <v>food</v>
      </c>
      <c r="R3806" t="str">
        <f>RIGHT(N3806,LEN(N3806)-SEARCH("/",N3806,1))</f>
        <v>food trucks</v>
      </c>
      <c r="S3806" s="14">
        <f>INT((((J3806/60)/60)/24)+DATE(1970,1,1))</f>
        <v>42093</v>
      </c>
      <c r="T3806" s="14">
        <f>INT((((I3806/60)/60)/24)+DATE(1970,1,1))</f>
        <v>42123</v>
      </c>
    </row>
    <row r="3807" spans="1:20" ht="30" x14ac:dyDescent="0.25">
      <c r="A3807">
        <v>1172</v>
      </c>
      <c r="B3807" s="3" t="s">
        <v>1173</v>
      </c>
      <c r="C3807" s="3" t="s">
        <v>5282</v>
      </c>
      <c r="D3807" s="6">
        <v>9000</v>
      </c>
      <c r="E3807" s="6">
        <v>0</v>
      </c>
      <c r="F3807" t="s">
        <v>8221</v>
      </c>
      <c r="G3807" t="s">
        <v>8224</v>
      </c>
      <c r="H3807" t="s">
        <v>8246</v>
      </c>
      <c r="I3807">
        <v>1408551752</v>
      </c>
      <c r="J3807">
        <v>1405959752</v>
      </c>
      <c r="K3807" t="b">
        <v>0</v>
      </c>
      <c r="L3807">
        <v>0</v>
      </c>
      <c r="M3807" t="b">
        <v>0</v>
      </c>
      <c r="N3807" t="s">
        <v>8284</v>
      </c>
      <c r="O3807" s="9">
        <f>+E3807/D3807*100</f>
        <v>0</v>
      </c>
      <c r="P3807" s="11" t="e">
        <f>AVERAGE(E3807/L3807)</f>
        <v>#DIV/0!</v>
      </c>
      <c r="Q3807" t="str">
        <f>LEFT(N3807,SEARCH("/",N3807,1)-1)</f>
        <v>food</v>
      </c>
      <c r="R3807" t="str">
        <f>RIGHT(N3807,LEN(N3807)-SEARCH("/",N3807,1))</f>
        <v>food trucks</v>
      </c>
      <c r="S3807" s="14">
        <f>INT((((J3807/60)/60)/24)+DATE(1970,1,1))</f>
        <v>41841</v>
      </c>
      <c r="T3807" s="14">
        <f>INT((((I3807/60)/60)/24)+DATE(1970,1,1))</f>
        <v>41871</v>
      </c>
    </row>
    <row r="3808" spans="1:20" ht="60" x14ac:dyDescent="0.25">
      <c r="A3808">
        <v>2412</v>
      </c>
      <c r="B3808" s="3" t="s">
        <v>2413</v>
      </c>
      <c r="C3808" s="3" t="s">
        <v>6522</v>
      </c>
      <c r="D3808" s="6">
        <v>8000</v>
      </c>
      <c r="E3808" s="6">
        <v>0</v>
      </c>
      <c r="F3808" t="s">
        <v>8221</v>
      </c>
      <c r="G3808" t="s">
        <v>8230</v>
      </c>
      <c r="H3808" t="s">
        <v>8249</v>
      </c>
      <c r="I3808">
        <v>1480185673</v>
      </c>
      <c r="J3808">
        <v>1476294073</v>
      </c>
      <c r="K3808" t="b">
        <v>0</v>
      </c>
      <c r="L3808">
        <v>0</v>
      </c>
      <c r="M3808" t="b">
        <v>0</v>
      </c>
      <c r="N3808" t="s">
        <v>8284</v>
      </c>
      <c r="O3808" s="9">
        <f>+E3808/D3808*100</f>
        <v>0</v>
      </c>
      <c r="P3808" s="11" t="e">
        <f>AVERAGE(E3808/L3808)</f>
        <v>#DIV/0!</v>
      </c>
      <c r="Q3808" t="str">
        <f>LEFT(N3808,SEARCH("/",N3808,1)-1)</f>
        <v>food</v>
      </c>
      <c r="R3808" t="str">
        <f>RIGHT(N3808,LEN(N3808)-SEARCH("/",N3808,1))</f>
        <v>food trucks</v>
      </c>
      <c r="S3808" s="14">
        <f>INT((((J3808/60)/60)/24)+DATE(1970,1,1))</f>
        <v>42655</v>
      </c>
      <c r="T3808" s="14">
        <f>INT((((I3808/60)/60)/24)+DATE(1970,1,1))</f>
        <v>42700</v>
      </c>
    </row>
    <row r="3809" spans="1:20" ht="45" x14ac:dyDescent="0.25">
      <c r="A3809">
        <v>2437</v>
      </c>
      <c r="B3809" s="3" t="s">
        <v>2438</v>
      </c>
      <c r="C3809" s="3" t="s">
        <v>6547</v>
      </c>
      <c r="D3809" s="6">
        <v>8000</v>
      </c>
      <c r="E3809" s="6">
        <v>0</v>
      </c>
      <c r="F3809" t="s">
        <v>8221</v>
      </c>
      <c r="G3809" t="s">
        <v>8224</v>
      </c>
      <c r="H3809" t="s">
        <v>8246</v>
      </c>
      <c r="I3809">
        <v>1426615200</v>
      </c>
      <c r="J3809">
        <v>1422400188</v>
      </c>
      <c r="K3809" t="b">
        <v>0</v>
      </c>
      <c r="L3809">
        <v>0</v>
      </c>
      <c r="M3809" t="b">
        <v>0</v>
      </c>
      <c r="N3809" t="s">
        <v>8284</v>
      </c>
      <c r="O3809" s="9">
        <f>+E3809/D3809*100</f>
        <v>0</v>
      </c>
      <c r="P3809" s="11" t="e">
        <f>AVERAGE(E3809/L3809)</f>
        <v>#DIV/0!</v>
      </c>
      <c r="Q3809" t="str">
        <f>LEFT(N3809,SEARCH("/",N3809,1)-1)</f>
        <v>food</v>
      </c>
      <c r="R3809" t="str">
        <f>RIGHT(N3809,LEN(N3809)-SEARCH("/",N3809,1))</f>
        <v>food trucks</v>
      </c>
      <c r="S3809" s="14">
        <f>INT((((J3809/60)/60)/24)+DATE(1970,1,1))</f>
        <v>42031</v>
      </c>
      <c r="T3809" s="14">
        <f>INT((((I3809/60)/60)/24)+DATE(1970,1,1))</f>
        <v>42080</v>
      </c>
    </row>
    <row r="3810" spans="1:20" ht="60" x14ac:dyDescent="0.25">
      <c r="A3810">
        <v>2573</v>
      </c>
      <c r="B3810" s="3" t="s">
        <v>2573</v>
      </c>
      <c r="C3810" s="3" t="s">
        <v>6683</v>
      </c>
      <c r="D3810" s="6">
        <v>8000</v>
      </c>
      <c r="E3810" s="6">
        <v>0</v>
      </c>
      <c r="F3810" t="s">
        <v>8220</v>
      </c>
      <c r="G3810" t="s">
        <v>8224</v>
      </c>
      <c r="H3810" t="s">
        <v>8246</v>
      </c>
      <c r="I3810">
        <v>1408803149</v>
      </c>
      <c r="J3810">
        <v>1404915149</v>
      </c>
      <c r="K3810" t="b">
        <v>0</v>
      </c>
      <c r="L3810">
        <v>0</v>
      </c>
      <c r="M3810" t="b">
        <v>0</v>
      </c>
      <c r="N3810" t="s">
        <v>8284</v>
      </c>
      <c r="O3810" s="9">
        <f>+E3810/D3810*100</f>
        <v>0</v>
      </c>
      <c r="P3810" s="11" t="e">
        <f>AVERAGE(E3810/L3810)</f>
        <v>#DIV/0!</v>
      </c>
      <c r="Q3810" t="str">
        <f>LEFT(N3810,SEARCH("/",N3810,1)-1)</f>
        <v>food</v>
      </c>
      <c r="R3810" t="str">
        <f>RIGHT(N3810,LEN(N3810)-SEARCH("/",N3810,1))</f>
        <v>food trucks</v>
      </c>
      <c r="S3810" s="14">
        <f>INT((((J3810/60)/60)/24)+DATE(1970,1,1))</f>
        <v>41829</v>
      </c>
      <c r="T3810" s="14">
        <f>INT((((I3810/60)/60)/24)+DATE(1970,1,1))</f>
        <v>41874</v>
      </c>
    </row>
    <row r="3811" spans="1:20" ht="60" x14ac:dyDescent="0.25">
      <c r="A3811">
        <v>2505</v>
      </c>
      <c r="B3811" s="3" t="s">
        <v>2505</v>
      </c>
      <c r="C3811" s="3" t="s">
        <v>6615</v>
      </c>
      <c r="D3811" s="6">
        <v>7000</v>
      </c>
      <c r="E3811" s="6">
        <v>0</v>
      </c>
      <c r="F3811" t="s">
        <v>8221</v>
      </c>
      <c r="G3811" t="s">
        <v>8224</v>
      </c>
      <c r="H3811" t="s">
        <v>8246</v>
      </c>
      <c r="I3811">
        <v>1426292416</v>
      </c>
      <c r="J3811">
        <v>1423704016</v>
      </c>
      <c r="K3811" t="b">
        <v>0</v>
      </c>
      <c r="L3811">
        <v>0</v>
      </c>
      <c r="M3811" t="b">
        <v>0</v>
      </c>
      <c r="N3811" t="s">
        <v>8299</v>
      </c>
      <c r="O3811" s="9">
        <f>+E3811/D3811*100</f>
        <v>0</v>
      </c>
      <c r="P3811" s="11" t="e">
        <f>AVERAGE(E3811/L3811)</f>
        <v>#DIV/0!</v>
      </c>
      <c r="Q3811" t="str">
        <f>LEFT(N3811,SEARCH("/",N3811,1)-1)</f>
        <v>food</v>
      </c>
      <c r="R3811" t="str">
        <f>RIGHT(N3811,LEN(N3811)-SEARCH("/",N3811,1))</f>
        <v>restaurants</v>
      </c>
      <c r="S3811" s="14">
        <f>INT((((J3811/60)/60)/24)+DATE(1970,1,1))</f>
        <v>42047</v>
      </c>
      <c r="T3811" s="14">
        <f>INT((((I3811/60)/60)/24)+DATE(1970,1,1))</f>
        <v>42077</v>
      </c>
    </row>
    <row r="3812" spans="1:20" ht="60" x14ac:dyDescent="0.25">
      <c r="A3812">
        <v>1159</v>
      </c>
      <c r="B3812" s="3" t="s">
        <v>1160</v>
      </c>
      <c r="C3812" s="3" t="s">
        <v>5269</v>
      </c>
      <c r="D3812" s="6">
        <v>6750</v>
      </c>
      <c r="E3812" s="6">
        <v>0</v>
      </c>
      <c r="F3812" t="s">
        <v>8221</v>
      </c>
      <c r="G3812" t="s">
        <v>8224</v>
      </c>
      <c r="H3812" t="s">
        <v>8246</v>
      </c>
      <c r="I3812">
        <v>1435679100</v>
      </c>
      <c r="J3812">
        <v>1433006765</v>
      </c>
      <c r="K3812" t="b">
        <v>0</v>
      </c>
      <c r="L3812">
        <v>0</v>
      </c>
      <c r="M3812" t="b">
        <v>0</v>
      </c>
      <c r="N3812" t="s">
        <v>8284</v>
      </c>
      <c r="O3812" s="9">
        <f>+E3812/D3812*100</f>
        <v>0</v>
      </c>
      <c r="P3812" s="11" t="e">
        <f>AVERAGE(E3812/L3812)</f>
        <v>#DIV/0!</v>
      </c>
      <c r="Q3812" t="str">
        <f>LEFT(N3812,SEARCH("/",N3812,1)-1)</f>
        <v>food</v>
      </c>
      <c r="R3812" t="str">
        <f>RIGHT(N3812,LEN(N3812)-SEARCH("/",N3812,1))</f>
        <v>food trucks</v>
      </c>
      <c r="S3812" s="14">
        <f>INT((((J3812/60)/60)/24)+DATE(1970,1,1))</f>
        <v>42154</v>
      </c>
      <c r="T3812" s="14">
        <f>INT((((I3812/60)/60)/24)+DATE(1970,1,1))</f>
        <v>42185</v>
      </c>
    </row>
    <row r="3813" spans="1:20" ht="45" x14ac:dyDescent="0.25">
      <c r="A3813">
        <v>1156</v>
      </c>
      <c r="B3813" s="3" t="s">
        <v>1157</v>
      </c>
      <c r="C3813" s="3" t="s">
        <v>5266</v>
      </c>
      <c r="D3813" s="6">
        <v>6500</v>
      </c>
      <c r="E3813" s="6">
        <v>0</v>
      </c>
      <c r="F3813" t="s">
        <v>8221</v>
      </c>
      <c r="G3813" t="s">
        <v>8224</v>
      </c>
      <c r="H3813" t="s">
        <v>8246</v>
      </c>
      <c r="I3813">
        <v>1424742162</v>
      </c>
      <c r="J3813">
        <v>1422150162</v>
      </c>
      <c r="K3813" t="b">
        <v>0</v>
      </c>
      <c r="L3813">
        <v>0</v>
      </c>
      <c r="M3813" t="b">
        <v>0</v>
      </c>
      <c r="N3813" t="s">
        <v>8284</v>
      </c>
      <c r="O3813" s="9">
        <f>+E3813/D3813*100</f>
        <v>0</v>
      </c>
      <c r="P3813" s="11" t="e">
        <f>AVERAGE(E3813/L3813)</f>
        <v>#DIV/0!</v>
      </c>
      <c r="Q3813" t="str">
        <f>LEFT(N3813,SEARCH("/",N3813,1)-1)</f>
        <v>food</v>
      </c>
      <c r="R3813" t="str">
        <f>RIGHT(N3813,LEN(N3813)-SEARCH("/",N3813,1))</f>
        <v>food trucks</v>
      </c>
      <c r="S3813" s="14">
        <f>INT((((J3813/60)/60)/24)+DATE(1970,1,1))</f>
        <v>42029</v>
      </c>
      <c r="T3813" s="14">
        <f>INT((((I3813/60)/60)/24)+DATE(1970,1,1))</f>
        <v>42059</v>
      </c>
    </row>
    <row r="3814" spans="1:20" ht="60" x14ac:dyDescent="0.25">
      <c r="A3814">
        <v>1177</v>
      </c>
      <c r="B3814" s="3" t="s">
        <v>1178</v>
      </c>
      <c r="C3814" s="3" t="s">
        <v>5287</v>
      </c>
      <c r="D3814" s="6">
        <v>6000</v>
      </c>
      <c r="E3814" s="6">
        <v>0</v>
      </c>
      <c r="F3814" t="s">
        <v>8221</v>
      </c>
      <c r="G3814" t="s">
        <v>8225</v>
      </c>
      <c r="H3814" t="s">
        <v>8247</v>
      </c>
      <c r="I3814">
        <v>1413388296</v>
      </c>
      <c r="J3814">
        <v>1410796296</v>
      </c>
      <c r="K3814" t="b">
        <v>0</v>
      </c>
      <c r="L3814">
        <v>0</v>
      </c>
      <c r="M3814" t="b">
        <v>0</v>
      </c>
      <c r="N3814" t="s">
        <v>8284</v>
      </c>
      <c r="O3814" s="9">
        <f>+E3814/D3814*100</f>
        <v>0</v>
      </c>
      <c r="P3814" s="11" t="e">
        <f>AVERAGE(E3814/L3814)</f>
        <v>#DIV/0!</v>
      </c>
      <c r="Q3814" t="str">
        <f>LEFT(N3814,SEARCH("/",N3814,1)-1)</f>
        <v>food</v>
      </c>
      <c r="R3814" t="str">
        <f>RIGHT(N3814,LEN(N3814)-SEARCH("/",N3814,1))</f>
        <v>food trucks</v>
      </c>
      <c r="S3814" s="14">
        <f>INT((((J3814/60)/60)/24)+DATE(1970,1,1))</f>
        <v>41897</v>
      </c>
      <c r="T3814" s="14">
        <f>INT((((I3814/60)/60)/24)+DATE(1970,1,1))</f>
        <v>41927</v>
      </c>
    </row>
    <row r="3815" spans="1:20" ht="60" x14ac:dyDescent="0.25">
      <c r="A3815">
        <v>2578</v>
      </c>
      <c r="B3815" s="3" t="s">
        <v>2578</v>
      </c>
      <c r="C3815" s="3" t="s">
        <v>6688</v>
      </c>
      <c r="D3815" s="6">
        <v>6000</v>
      </c>
      <c r="E3815" s="6">
        <v>0</v>
      </c>
      <c r="F3815" t="s">
        <v>8220</v>
      </c>
      <c r="G3815" t="s">
        <v>8224</v>
      </c>
      <c r="H3815" t="s">
        <v>8246</v>
      </c>
      <c r="I3815">
        <v>1444410000</v>
      </c>
      <c r="J3815">
        <v>1440203579</v>
      </c>
      <c r="K3815" t="b">
        <v>0</v>
      </c>
      <c r="L3815">
        <v>0</v>
      </c>
      <c r="M3815" t="b">
        <v>0</v>
      </c>
      <c r="N3815" t="s">
        <v>8284</v>
      </c>
      <c r="O3815" s="9">
        <f>+E3815/D3815*100</f>
        <v>0</v>
      </c>
      <c r="P3815" s="11" t="e">
        <f>AVERAGE(E3815/L3815)</f>
        <v>#DIV/0!</v>
      </c>
      <c r="Q3815" t="str">
        <f>LEFT(N3815,SEARCH("/",N3815,1)-1)</f>
        <v>food</v>
      </c>
      <c r="R3815" t="str">
        <f>RIGHT(N3815,LEN(N3815)-SEARCH("/",N3815,1))</f>
        <v>food trucks</v>
      </c>
      <c r="S3815" s="14">
        <f>INT((((J3815/60)/60)/24)+DATE(1970,1,1))</f>
        <v>42238</v>
      </c>
      <c r="T3815" s="14">
        <f>INT((((I3815/60)/60)/24)+DATE(1970,1,1))</f>
        <v>42286</v>
      </c>
    </row>
    <row r="3816" spans="1:20" ht="60" x14ac:dyDescent="0.25">
      <c r="A3816">
        <v>1163</v>
      </c>
      <c r="B3816" s="3" t="s">
        <v>1164</v>
      </c>
      <c r="C3816" s="3" t="s">
        <v>5273</v>
      </c>
      <c r="D3816" s="6">
        <v>5200</v>
      </c>
      <c r="E3816" s="6">
        <v>0</v>
      </c>
      <c r="F3816" t="s">
        <v>8221</v>
      </c>
      <c r="G3816" t="s">
        <v>8224</v>
      </c>
      <c r="H3816" t="s">
        <v>8246</v>
      </c>
      <c r="I3816">
        <v>1407604920</v>
      </c>
      <c r="J3816">
        <v>1405012920</v>
      </c>
      <c r="K3816" t="b">
        <v>0</v>
      </c>
      <c r="L3816">
        <v>0</v>
      </c>
      <c r="M3816" t="b">
        <v>0</v>
      </c>
      <c r="N3816" t="s">
        <v>8284</v>
      </c>
      <c r="O3816" s="9">
        <f>+E3816/D3816*100</f>
        <v>0</v>
      </c>
      <c r="P3816" s="11" t="e">
        <f>AVERAGE(E3816/L3816)</f>
        <v>#DIV/0!</v>
      </c>
      <c r="Q3816" t="str">
        <f>LEFT(N3816,SEARCH("/",N3816,1)-1)</f>
        <v>food</v>
      </c>
      <c r="R3816" t="str">
        <f>RIGHT(N3816,LEN(N3816)-SEARCH("/",N3816,1))</f>
        <v>food trucks</v>
      </c>
      <c r="S3816" s="14">
        <f>INT((((J3816/60)/60)/24)+DATE(1970,1,1))</f>
        <v>41830</v>
      </c>
      <c r="T3816" s="14">
        <f>INT((((I3816/60)/60)/24)+DATE(1970,1,1))</f>
        <v>41860</v>
      </c>
    </row>
    <row r="3817" spans="1:20" ht="45" x14ac:dyDescent="0.25">
      <c r="A3817">
        <v>2518</v>
      </c>
      <c r="B3817" s="3" t="s">
        <v>2518</v>
      </c>
      <c r="C3817" s="3" t="s">
        <v>6628</v>
      </c>
      <c r="D3817" s="6">
        <v>5000</v>
      </c>
      <c r="E3817" s="6">
        <v>0</v>
      </c>
      <c r="F3817" t="s">
        <v>8221</v>
      </c>
      <c r="G3817" t="s">
        <v>8224</v>
      </c>
      <c r="H3817" t="s">
        <v>8246</v>
      </c>
      <c r="I3817">
        <v>1415899228</v>
      </c>
      <c r="J3817">
        <v>1413303628</v>
      </c>
      <c r="K3817" t="b">
        <v>0</v>
      </c>
      <c r="L3817">
        <v>0</v>
      </c>
      <c r="M3817" t="b">
        <v>0</v>
      </c>
      <c r="N3817" t="s">
        <v>8299</v>
      </c>
      <c r="O3817" s="9">
        <f>+E3817/D3817*100</f>
        <v>0</v>
      </c>
      <c r="P3817" s="11" t="e">
        <f>AVERAGE(E3817/L3817)</f>
        <v>#DIV/0!</v>
      </c>
      <c r="Q3817" t="str">
        <f>LEFT(N3817,SEARCH("/",N3817,1)-1)</f>
        <v>food</v>
      </c>
      <c r="R3817" t="str">
        <f>RIGHT(N3817,LEN(N3817)-SEARCH("/",N3817,1))</f>
        <v>restaurants</v>
      </c>
      <c r="S3817" s="14">
        <f>INT((((J3817/60)/60)/24)+DATE(1970,1,1))</f>
        <v>41926</v>
      </c>
      <c r="T3817" s="14">
        <f>INT((((I3817/60)/60)/24)+DATE(1970,1,1))</f>
        <v>41956</v>
      </c>
    </row>
    <row r="3818" spans="1:20" ht="60" x14ac:dyDescent="0.25">
      <c r="A3818">
        <v>2419</v>
      </c>
      <c r="B3818" s="3" t="s">
        <v>2420</v>
      </c>
      <c r="C3818" s="3" t="s">
        <v>6529</v>
      </c>
      <c r="D3818" s="6">
        <v>3000</v>
      </c>
      <c r="E3818" s="6">
        <v>0</v>
      </c>
      <c r="F3818" t="s">
        <v>8221</v>
      </c>
      <c r="G3818" t="s">
        <v>8224</v>
      </c>
      <c r="H3818" t="s">
        <v>8246</v>
      </c>
      <c r="I3818">
        <v>1424281389</v>
      </c>
      <c r="J3818">
        <v>1419097389</v>
      </c>
      <c r="K3818" t="b">
        <v>0</v>
      </c>
      <c r="L3818">
        <v>0</v>
      </c>
      <c r="M3818" t="b">
        <v>0</v>
      </c>
      <c r="N3818" t="s">
        <v>8284</v>
      </c>
      <c r="O3818" s="9">
        <f>+E3818/D3818*100</f>
        <v>0</v>
      </c>
      <c r="P3818" s="11" t="e">
        <f>AVERAGE(E3818/L3818)</f>
        <v>#DIV/0!</v>
      </c>
      <c r="Q3818" t="str">
        <f>LEFT(N3818,SEARCH("/",N3818,1)-1)</f>
        <v>food</v>
      </c>
      <c r="R3818" t="str">
        <f>RIGHT(N3818,LEN(N3818)-SEARCH("/",N3818,1))</f>
        <v>food trucks</v>
      </c>
      <c r="S3818" s="14">
        <f>INT((((J3818/60)/60)/24)+DATE(1970,1,1))</f>
        <v>41993</v>
      </c>
      <c r="T3818" s="14">
        <f>INT((((I3818/60)/60)/24)+DATE(1970,1,1))</f>
        <v>42053</v>
      </c>
    </row>
    <row r="3819" spans="1:20" ht="60" x14ac:dyDescent="0.25">
      <c r="A3819">
        <v>2590</v>
      </c>
      <c r="B3819" s="3" t="s">
        <v>2590</v>
      </c>
      <c r="C3819" s="3" t="s">
        <v>6700</v>
      </c>
      <c r="D3819" s="6">
        <v>3000</v>
      </c>
      <c r="E3819" s="6">
        <v>0</v>
      </c>
      <c r="F3819" t="s">
        <v>8221</v>
      </c>
      <c r="G3819" t="s">
        <v>8226</v>
      </c>
      <c r="H3819" t="s">
        <v>8248</v>
      </c>
      <c r="I3819">
        <v>1453817297</v>
      </c>
      <c r="J3819">
        <v>1453212497</v>
      </c>
      <c r="K3819" t="b">
        <v>0</v>
      </c>
      <c r="L3819">
        <v>0</v>
      </c>
      <c r="M3819" t="b">
        <v>0</v>
      </c>
      <c r="N3819" t="s">
        <v>8284</v>
      </c>
      <c r="O3819" s="9">
        <f>+E3819/D3819*100</f>
        <v>0</v>
      </c>
      <c r="P3819" s="11" t="e">
        <f>AVERAGE(E3819/L3819)</f>
        <v>#DIV/0!</v>
      </c>
      <c r="Q3819" t="str">
        <f>LEFT(N3819,SEARCH("/",N3819,1)-1)</f>
        <v>food</v>
      </c>
      <c r="R3819" t="str">
        <f>RIGHT(N3819,LEN(N3819)-SEARCH("/",N3819,1))</f>
        <v>food trucks</v>
      </c>
      <c r="S3819" s="14">
        <f>INT((((J3819/60)/60)/24)+DATE(1970,1,1))</f>
        <v>42388</v>
      </c>
      <c r="T3819" s="14">
        <f>INT((((I3819/60)/60)/24)+DATE(1970,1,1))</f>
        <v>42395</v>
      </c>
    </row>
    <row r="3820" spans="1:20" ht="45" x14ac:dyDescent="0.25">
      <c r="A3820">
        <v>2512</v>
      </c>
      <c r="B3820" s="3" t="s">
        <v>2512</v>
      </c>
      <c r="C3820" s="3" t="s">
        <v>6622</v>
      </c>
      <c r="D3820" s="6">
        <v>1150</v>
      </c>
      <c r="E3820" s="6">
        <v>0</v>
      </c>
      <c r="F3820" t="s">
        <v>8221</v>
      </c>
      <c r="G3820" t="s">
        <v>8224</v>
      </c>
      <c r="H3820" t="s">
        <v>8246</v>
      </c>
      <c r="I3820">
        <v>1418504561</v>
      </c>
      <c r="J3820">
        <v>1417208561</v>
      </c>
      <c r="K3820" t="b">
        <v>0</v>
      </c>
      <c r="L3820">
        <v>0</v>
      </c>
      <c r="M3820" t="b">
        <v>0</v>
      </c>
      <c r="N3820" t="s">
        <v>8299</v>
      </c>
      <c r="O3820" s="9">
        <f>+E3820/D3820*100</f>
        <v>0</v>
      </c>
      <c r="P3820" s="11" t="e">
        <f>AVERAGE(E3820/L3820)</f>
        <v>#DIV/0!</v>
      </c>
      <c r="Q3820" t="str">
        <f>LEFT(N3820,SEARCH("/",N3820,1)-1)</f>
        <v>food</v>
      </c>
      <c r="R3820" t="str">
        <f>RIGHT(N3820,LEN(N3820)-SEARCH("/",N3820,1))</f>
        <v>restaurants</v>
      </c>
      <c r="S3820" s="14">
        <f>INT((((J3820/60)/60)/24)+DATE(1970,1,1))</f>
        <v>41971</v>
      </c>
      <c r="T3820" s="14">
        <f>INT((((I3820/60)/60)/24)+DATE(1970,1,1))</f>
        <v>41986</v>
      </c>
    </row>
    <row r="3821" spans="1:20" ht="60" x14ac:dyDescent="0.25">
      <c r="A3821">
        <v>2417</v>
      </c>
      <c r="B3821" s="3" t="s">
        <v>2418</v>
      </c>
      <c r="C3821" s="3" t="s">
        <v>6527</v>
      </c>
      <c r="D3821" s="6">
        <v>1000</v>
      </c>
      <c r="E3821" s="6">
        <v>0</v>
      </c>
      <c r="F3821" t="s">
        <v>8221</v>
      </c>
      <c r="G3821" t="s">
        <v>8224</v>
      </c>
      <c r="H3821" t="s">
        <v>8246</v>
      </c>
      <c r="I3821">
        <v>1407705187</v>
      </c>
      <c r="J3821">
        <v>1405113187</v>
      </c>
      <c r="K3821" t="b">
        <v>0</v>
      </c>
      <c r="L3821">
        <v>0</v>
      </c>
      <c r="M3821" t="b">
        <v>0</v>
      </c>
      <c r="N3821" t="s">
        <v>8284</v>
      </c>
      <c r="O3821" s="9">
        <f>+E3821/D3821*100</f>
        <v>0</v>
      </c>
      <c r="P3821" s="11" t="e">
        <f>AVERAGE(E3821/L3821)</f>
        <v>#DIV/0!</v>
      </c>
      <c r="Q3821" t="str">
        <f>LEFT(N3821,SEARCH("/",N3821,1)-1)</f>
        <v>food</v>
      </c>
      <c r="R3821" t="str">
        <f>RIGHT(N3821,LEN(N3821)-SEARCH("/",N3821,1))</f>
        <v>food trucks</v>
      </c>
      <c r="S3821" s="14">
        <f>INT((((J3821/60)/60)/24)+DATE(1970,1,1))</f>
        <v>41831</v>
      </c>
      <c r="T3821" s="14">
        <f>INT((((I3821/60)/60)/24)+DATE(1970,1,1))</f>
        <v>41861</v>
      </c>
    </row>
    <row r="3822" spans="1:20" ht="45" x14ac:dyDescent="0.25">
      <c r="A3822">
        <v>2699</v>
      </c>
      <c r="B3822" s="3" t="s">
        <v>2699</v>
      </c>
      <c r="C3822" s="3" t="s">
        <v>6809</v>
      </c>
      <c r="D3822" s="6">
        <v>2</v>
      </c>
      <c r="E3822" s="6">
        <v>0</v>
      </c>
      <c r="F3822" t="s">
        <v>8221</v>
      </c>
      <c r="G3822" t="s">
        <v>8229</v>
      </c>
      <c r="H3822" t="s">
        <v>8251</v>
      </c>
      <c r="I3822">
        <v>1407533463</v>
      </c>
      <c r="J3822">
        <v>1404941463</v>
      </c>
      <c r="K3822" t="b">
        <v>0</v>
      </c>
      <c r="L3822">
        <v>0</v>
      </c>
      <c r="M3822" t="b">
        <v>0</v>
      </c>
      <c r="N3822" t="s">
        <v>8284</v>
      </c>
      <c r="O3822" s="9">
        <f>+E3822/D3822*100</f>
        <v>0</v>
      </c>
      <c r="P3822" s="11" t="e">
        <f>AVERAGE(E3822/L3822)</f>
        <v>#DIV/0!</v>
      </c>
      <c r="Q3822" t="str">
        <f>LEFT(N3822,SEARCH("/",N3822,1)-1)</f>
        <v>food</v>
      </c>
      <c r="R3822" t="str">
        <f>RIGHT(N3822,LEN(N3822)-SEARCH("/",N3822,1))</f>
        <v>food trucks</v>
      </c>
      <c r="S3822" s="14">
        <f>INT((((J3822/60)/60)/24)+DATE(1970,1,1))</f>
        <v>41829</v>
      </c>
      <c r="T3822" s="14">
        <f>INT((((I3822/60)/60)/24)+DATE(1970,1,1))</f>
        <v>41859</v>
      </c>
    </row>
    <row r="3823" spans="1:20" ht="60" x14ac:dyDescent="0.25">
      <c r="A3823">
        <v>1861</v>
      </c>
      <c r="B3823" s="3" t="s">
        <v>1862</v>
      </c>
      <c r="C3823" s="3" t="s">
        <v>5971</v>
      </c>
      <c r="D3823" s="6">
        <v>250000</v>
      </c>
      <c r="E3823" s="6">
        <v>0</v>
      </c>
      <c r="F3823" t="s">
        <v>8221</v>
      </c>
      <c r="G3823" t="s">
        <v>8225</v>
      </c>
      <c r="H3823" t="s">
        <v>8247</v>
      </c>
      <c r="I3823">
        <v>1422256341</v>
      </c>
      <c r="J3823">
        <v>1419664341</v>
      </c>
      <c r="K3823" t="b">
        <v>0</v>
      </c>
      <c r="L3823">
        <v>0</v>
      </c>
      <c r="M3823" t="b">
        <v>0</v>
      </c>
      <c r="N3823" t="s">
        <v>8283</v>
      </c>
      <c r="O3823" s="9">
        <f>+E3823/D3823*100</f>
        <v>0</v>
      </c>
      <c r="P3823" s="11" t="e">
        <f>AVERAGE(E3823/L3823)</f>
        <v>#DIV/0!</v>
      </c>
      <c r="Q3823" t="str">
        <f>LEFT(N3823,SEARCH("/",N3823,1)-1)</f>
        <v>games</v>
      </c>
      <c r="R3823" t="str">
        <f>RIGHT(N3823,LEN(N3823)-SEARCH("/",N3823,1))</f>
        <v>mobile games</v>
      </c>
      <c r="S3823" s="14">
        <f>INT((((J3823/60)/60)/24)+DATE(1970,1,1))</f>
        <v>42000</v>
      </c>
      <c r="T3823" s="14">
        <f>INT((((I3823/60)/60)/24)+DATE(1970,1,1))</f>
        <v>42030</v>
      </c>
    </row>
    <row r="3824" spans="1:20" ht="60" x14ac:dyDescent="0.25">
      <c r="A3824">
        <v>1131</v>
      </c>
      <c r="B3824" s="3" t="s">
        <v>1132</v>
      </c>
      <c r="C3824" s="3" t="s">
        <v>5241</v>
      </c>
      <c r="D3824" s="6">
        <v>40000</v>
      </c>
      <c r="E3824" s="6">
        <v>0</v>
      </c>
      <c r="F3824" t="s">
        <v>8221</v>
      </c>
      <c r="G3824" t="s">
        <v>8226</v>
      </c>
      <c r="H3824" t="s">
        <v>8248</v>
      </c>
      <c r="I3824">
        <v>1450993668</v>
      </c>
      <c r="J3824">
        <v>1448401668</v>
      </c>
      <c r="K3824" t="b">
        <v>0</v>
      </c>
      <c r="L3824">
        <v>0</v>
      </c>
      <c r="M3824" t="b">
        <v>0</v>
      </c>
      <c r="N3824" t="s">
        <v>8283</v>
      </c>
      <c r="O3824" s="9">
        <f>+E3824/D3824*100</f>
        <v>0</v>
      </c>
      <c r="P3824" s="11" t="e">
        <f>AVERAGE(E3824/L3824)</f>
        <v>#DIV/0!</v>
      </c>
      <c r="Q3824" t="str">
        <f>LEFT(N3824,SEARCH("/",N3824,1)-1)</f>
        <v>games</v>
      </c>
      <c r="R3824" t="str">
        <f>RIGHT(N3824,LEN(N3824)-SEARCH("/",N3824,1))</f>
        <v>mobile games</v>
      </c>
      <c r="S3824" s="14">
        <f>INT((((J3824/60)/60)/24)+DATE(1970,1,1))</f>
        <v>42332</v>
      </c>
      <c r="T3824" s="14">
        <f>INT((((I3824/60)/60)/24)+DATE(1970,1,1))</f>
        <v>42362</v>
      </c>
    </row>
    <row r="3825" spans="1:20" ht="45" x14ac:dyDescent="0.25">
      <c r="A3825">
        <v>1120</v>
      </c>
      <c r="B3825" s="3" t="s">
        <v>1121</v>
      </c>
      <c r="C3825" s="3" t="s">
        <v>5230</v>
      </c>
      <c r="D3825" s="6">
        <v>25000</v>
      </c>
      <c r="E3825" s="6">
        <v>0</v>
      </c>
      <c r="F3825" t="s">
        <v>8221</v>
      </c>
      <c r="G3825" t="s">
        <v>8224</v>
      </c>
      <c r="H3825" t="s">
        <v>8246</v>
      </c>
      <c r="I3825">
        <v>1319835400</v>
      </c>
      <c r="J3825">
        <v>1315947400</v>
      </c>
      <c r="K3825" t="b">
        <v>0</v>
      </c>
      <c r="L3825">
        <v>0</v>
      </c>
      <c r="M3825" t="b">
        <v>0</v>
      </c>
      <c r="N3825" t="s">
        <v>8282</v>
      </c>
      <c r="O3825" s="9">
        <f>+E3825/D3825*100</f>
        <v>0</v>
      </c>
      <c r="P3825" s="11" t="e">
        <f>AVERAGE(E3825/L3825)</f>
        <v>#DIV/0!</v>
      </c>
      <c r="Q3825" t="str">
        <f>LEFT(N3825,SEARCH("/",N3825,1)-1)</f>
        <v>games</v>
      </c>
      <c r="R3825" t="str">
        <f>RIGHT(N3825,LEN(N3825)-SEARCH("/",N3825,1))</f>
        <v>video games</v>
      </c>
      <c r="S3825" s="14">
        <f>INT((((J3825/60)/60)/24)+DATE(1970,1,1))</f>
        <v>40799</v>
      </c>
      <c r="T3825" s="14">
        <f>INT((((I3825/60)/60)/24)+DATE(1970,1,1))</f>
        <v>40844</v>
      </c>
    </row>
    <row r="3826" spans="1:20" ht="60" x14ac:dyDescent="0.25">
      <c r="A3826">
        <v>2141</v>
      </c>
      <c r="B3826" s="3" t="s">
        <v>2142</v>
      </c>
      <c r="C3826" s="3" t="s">
        <v>6251</v>
      </c>
      <c r="D3826" s="6">
        <v>15000</v>
      </c>
      <c r="E3826" s="6">
        <v>0</v>
      </c>
      <c r="F3826" t="s">
        <v>8221</v>
      </c>
      <c r="G3826" t="s">
        <v>8224</v>
      </c>
      <c r="H3826" t="s">
        <v>8246</v>
      </c>
      <c r="I3826">
        <v>1415947159</v>
      </c>
      <c r="J3826">
        <v>1413351559</v>
      </c>
      <c r="K3826" t="b">
        <v>0</v>
      </c>
      <c r="L3826">
        <v>0</v>
      </c>
      <c r="M3826" t="b">
        <v>0</v>
      </c>
      <c r="N3826" t="s">
        <v>8282</v>
      </c>
      <c r="O3826" s="9">
        <f>+E3826/D3826*100</f>
        <v>0</v>
      </c>
      <c r="P3826" s="11" t="e">
        <f>AVERAGE(E3826/L3826)</f>
        <v>#DIV/0!</v>
      </c>
      <c r="Q3826" t="str">
        <f>LEFT(N3826,SEARCH("/",N3826,1)-1)</f>
        <v>games</v>
      </c>
      <c r="R3826" t="str">
        <f>RIGHT(N3826,LEN(N3826)-SEARCH("/",N3826,1))</f>
        <v>video games</v>
      </c>
      <c r="S3826" s="14">
        <f>INT((((J3826/60)/60)/24)+DATE(1970,1,1))</f>
        <v>41927</v>
      </c>
      <c r="T3826" s="14">
        <f>INT((((I3826/60)/60)/24)+DATE(1970,1,1))</f>
        <v>41957</v>
      </c>
    </row>
    <row r="3827" spans="1:20" ht="60" x14ac:dyDescent="0.25">
      <c r="A3827">
        <v>1107</v>
      </c>
      <c r="B3827" s="3" t="s">
        <v>1108</v>
      </c>
      <c r="C3827" s="3" t="s">
        <v>5217</v>
      </c>
      <c r="D3827" s="6">
        <v>10000</v>
      </c>
      <c r="E3827" s="6">
        <v>0</v>
      </c>
      <c r="F3827" t="s">
        <v>8221</v>
      </c>
      <c r="G3827" t="s">
        <v>8224</v>
      </c>
      <c r="H3827" t="s">
        <v>8246</v>
      </c>
      <c r="I3827">
        <v>1406148024</v>
      </c>
      <c r="J3827">
        <v>1403556024</v>
      </c>
      <c r="K3827" t="b">
        <v>0</v>
      </c>
      <c r="L3827">
        <v>0</v>
      </c>
      <c r="M3827" t="b">
        <v>0</v>
      </c>
      <c r="N3827" t="s">
        <v>8282</v>
      </c>
      <c r="O3827" s="9">
        <f>+E3827/D3827*100</f>
        <v>0</v>
      </c>
      <c r="P3827" s="11" t="e">
        <f>AVERAGE(E3827/L3827)</f>
        <v>#DIV/0!</v>
      </c>
      <c r="Q3827" t="str">
        <f>LEFT(N3827,SEARCH("/",N3827,1)-1)</f>
        <v>games</v>
      </c>
      <c r="R3827" t="str">
        <f>RIGHT(N3827,LEN(N3827)-SEARCH("/",N3827,1))</f>
        <v>video games</v>
      </c>
      <c r="S3827" s="14">
        <f>INT((((J3827/60)/60)/24)+DATE(1970,1,1))</f>
        <v>41813</v>
      </c>
      <c r="T3827" s="14">
        <f>INT((((I3827/60)/60)/24)+DATE(1970,1,1))</f>
        <v>41843</v>
      </c>
    </row>
    <row r="3828" spans="1:20" ht="60" x14ac:dyDescent="0.25">
      <c r="A3828">
        <v>1869</v>
      </c>
      <c r="B3828" s="3" t="s">
        <v>1870</v>
      </c>
      <c r="C3828" s="3" t="s">
        <v>5979</v>
      </c>
      <c r="D3828" s="6">
        <v>10000</v>
      </c>
      <c r="E3828" s="6">
        <v>0</v>
      </c>
      <c r="F3828" t="s">
        <v>8221</v>
      </c>
      <c r="G3828" t="s">
        <v>8224</v>
      </c>
      <c r="H3828" t="s">
        <v>8246</v>
      </c>
      <c r="I3828">
        <v>1483488249</v>
      </c>
      <c r="J3828">
        <v>1480896249</v>
      </c>
      <c r="K3828" t="b">
        <v>0</v>
      </c>
      <c r="L3828">
        <v>0</v>
      </c>
      <c r="M3828" t="b">
        <v>0</v>
      </c>
      <c r="N3828" t="s">
        <v>8283</v>
      </c>
      <c r="O3828" s="9">
        <f>+E3828/D3828*100</f>
        <v>0</v>
      </c>
      <c r="P3828" s="11" t="e">
        <f>AVERAGE(E3828/L3828)</f>
        <v>#DIV/0!</v>
      </c>
      <c r="Q3828" t="str">
        <f>LEFT(N3828,SEARCH("/",N3828,1)-1)</f>
        <v>games</v>
      </c>
      <c r="R3828" t="str">
        <f>RIGHT(N3828,LEN(N3828)-SEARCH("/",N3828,1))</f>
        <v>mobile games</v>
      </c>
      <c r="S3828" s="14">
        <f>INT((((J3828/60)/60)/24)+DATE(1970,1,1))</f>
        <v>42709</v>
      </c>
      <c r="T3828" s="14">
        <f>INT((((I3828/60)/60)/24)+DATE(1970,1,1))</f>
        <v>42739</v>
      </c>
    </row>
    <row r="3829" spans="1:20" ht="60" x14ac:dyDescent="0.25">
      <c r="A3829">
        <v>1878</v>
      </c>
      <c r="B3829" s="3" t="s">
        <v>1879</v>
      </c>
      <c r="C3829" s="3" t="s">
        <v>5988</v>
      </c>
      <c r="D3829" s="6">
        <v>8000</v>
      </c>
      <c r="E3829" s="6">
        <v>0</v>
      </c>
      <c r="F3829" t="s">
        <v>8221</v>
      </c>
      <c r="G3829" t="s">
        <v>8226</v>
      </c>
      <c r="H3829" t="s">
        <v>8248</v>
      </c>
      <c r="I3829">
        <v>1402618355</v>
      </c>
      <c r="J3829">
        <v>1400026355</v>
      </c>
      <c r="K3829" t="b">
        <v>0</v>
      </c>
      <c r="L3829">
        <v>0</v>
      </c>
      <c r="M3829" t="b">
        <v>0</v>
      </c>
      <c r="N3829" t="s">
        <v>8283</v>
      </c>
      <c r="O3829" s="9">
        <f>+E3829/D3829*100</f>
        <v>0</v>
      </c>
      <c r="P3829" s="11" t="e">
        <f>AVERAGE(E3829/L3829)</f>
        <v>#DIV/0!</v>
      </c>
      <c r="Q3829" t="str">
        <f>LEFT(N3829,SEARCH("/",N3829,1)-1)</f>
        <v>games</v>
      </c>
      <c r="R3829" t="str">
        <f>RIGHT(N3829,LEN(N3829)-SEARCH("/",N3829,1))</f>
        <v>mobile games</v>
      </c>
      <c r="S3829" s="14">
        <f>INT((((J3829/60)/60)/24)+DATE(1970,1,1))</f>
        <v>41773</v>
      </c>
      <c r="T3829" s="14">
        <f>INT((((I3829/60)/60)/24)+DATE(1970,1,1))</f>
        <v>41803</v>
      </c>
    </row>
    <row r="3830" spans="1:20" ht="45" x14ac:dyDescent="0.25">
      <c r="A3830">
        <v>1140</v>
      </c>
      <c r="B3830" s="3" t="s">
        <v>1141</v>
      </c>
      <c r="C3830" s="3" t="s">
        <v>5250</v>
      </c>
      <c r="D3830" s="6">
        <v>5000</v>
      </c>
      <c r="E3830" s="6">
        <v>0</v>
      </c>
      <c r="F3830" t="s">
        <v>8221</v>
      </c>
      <c r="G3830" t="s">
        <v>8225</v>
      </c>
      <c r="H3830" t="s">
        <v>8247</v>
      </c>
      <c r="I3830">
        <v>1438859121</v>
      </c>
      <c r="J3830">
        <v>1436267121</v>
      </c>
      <c r="K3830" t="b">
        <v>0</v>
      </c>
      <c r="L3830">
        <v>0</v>
      </c>
      <c r="M3830" t="b">
        <v>0</v>
      </c>
      <c r="N3830" t="s">
        <v>8283</v>
      </c>
      <c r="O3830" s="9">
        <f>+E3830/D3830*100</f>
        <v>0</v>
      </c>
      <c r="P3830" s="11" t="e">
        <f>AVERAGE(E3830/L3830)</f>
        <v>#DIV/0!</v>
      </c>
      <c r="Q3830" t="str">
        <f>LEFT(N3830,SEARCH("/",N3830,1)-1)</f>
        <v>games</v>
      </c>
      <c r="R3830" t="str">
        <f>RIGHT(N3830,LEN(N3830)-SEARCH("/",N3830,1))</f>
        <v>mobile games</v>
      </c>
      <c r="S3830" s="14">
        <f>INT((((J3830/60)/60)/24)+DATE(1970,1,1))</f>
        <v>42192</v>
      </c>
      <c r="T3830" s="14">
        <f>INT((((I3830/60)/60)/24)+DATE(1970,1,1))</f>
        <v>42222</v>
      </c>
    </row>
    <row r="3831" spans="1:20" ht="45" x14ac:dyDescent="0.25">
      <c r="A3831">
        <v>1142</v>
      </c>
      <c r="B3831" s="3" t="s">
        <v>1143</v>
      </c>
      <c r="C3831" s="3" t="s">
        <v>5252</v>
      </c>
      <c r="D3831" s="6">
        <v>4000</v>
      </c>
      <c r="E3831" s="6">
        <v>0</v>
      </c>
      <c r="F3831" t="s">
        <v>8221</v>
      </c>
      <c r="G3831" t="s">
        <v>8224</v>
      </c>
      <c r="H3831" t="s">
        <v>8246</v>
      </c>
      <c r="I3831">
        <v>1424131727</v>
      </c>
      <c r="J3831">
        <v>1421539727</v>
      </c>
      <c r="K3831" t="b">
        <v>0</v>
      </c>
      <c r="L3831">
        <v>0</v>
      </c>
      <c r="M3831" t="b">
        <v>0</v>
      </c>
      <c r="N3831" t="s">
        <v>8283</v>
      </c>
      <c r="O3831" s="9">
        <f>+E3831/D3831*100</f>
        <v>0</v>
      </c>
      <c r="P3831" s="11" t="e">
        <f>AVERAGE(E3831/L3831)</f>
        <v>#DIV/0!</v>
      </c>
      <c r="Q3831" t="str">
        <f>LEFT(N3831,SEARCH("/",N3831,1)-1)</f>
        <v>games</v>
      </c>
      <c r="R3831" t="str">
        <f>RIGHT(N3831,LEN(N3831)-SEARCH("/",N3831,1))</f>
        <v>mobile games</v>
      </c>
      <c r="S3831" s="14">
        <f>INT((((J3831/60)/60)/24)+DATE(1970,1,1))</f>
        <v>42022</v>
      </c>
      <c r="T3831" s="14">
        <f>INT((((I3831/60)/60)/24)+DATE(1970,1,1))</f>
        <v>42052</v>
      </c>
    </row>
    <row r="3832" spans="1:20" ht="60" x14ac:dyDescent="0.25">
      <c r="A3832">
        <v>1122</v>
      </c>
      <c r="B3832" s="3" t="s">
        <v>1123</v>
      </c>
      <c r="C3832" s="3" t="s">
        <v>5232</v>
      </c>
      <c r="D3832" s="6">
        <v>3200</v>
      </c>
      <c r="E3832" s="6">
        <v>0</v>
      </c>
      <c r="F3832" t="s">
        <v>8221</v>
      </c>
      <c r="G3832" t="s">
        <v>8225</v>
      </c>
      <c r="H3832" t="s">
        <v>8247</v>
      </c>
      <c r="I3832">
        <v>1369932825</v>
      </c>
      <c r="J3832">
        <v>1368723225</v>
      </c>
      <c r="K3832" t="b">
        <v>0</v>
      </c>
      <c r="L3832">
        <v>0</v>
      </c>
      <c r="M3832" t="b">
        <v>0</v>
      </c>
      <c r="N3832" t="s">
        <v>8282</v>
      </c>
      <c r="O3832" s="9">
        <f>+E3832/D3832*100</f>
        <v>0</v>
      </c>
      <c r="P3832" s="11" t="e">
        <f>AVERAGE(E3832/L3832)</f>
        <v>#DIV/0!</v>
      </c>
      <c r="Q3832" t="str">
        <f>LEFT(N3832,SEARCH("/",N3832,1)-1)</f>
        <v>games</v>
      </c>
      <c r="R3832" t="str">
        <f>RIGHT(N3832,LEN(N3832)-SEARCH("/",N3832,1))</f>
        <v>video games</v>
      </c>
      <c r="S3832" s="14">
        <f>INT((((J3832/60)/60)/24)+DATE(1970,1,1))</f>
        <v>41410</v>
      </c>
      <c r="T3832" s="14">
        <f>INT((((I3832/60)/60)/24)+DATE(1970,1,1))</f>
        <v>41424</v>
      </c>
    </row>
    <row r="3833" spans="1:20" ht="60" x14ac:dyDescent="0.25">
      <c r="A3833">
        <v>1125</v>
      </c>
      <c r="B3833" s="3" t="s">
        <v>1126</v>
      </c>
      <c r="C3833" s="3" t="s">
        <v>5235</v>
      </c>
      <c r="D3833" s="6">
        <v>3000</v>
      </c>
      <c r="E3833" s="6">
        <v>0</v>
      </c>
      <c r="F3833" t="s">
        <v>8221</v>
      </c>
      <c r="G3833" t="s">
        <v>8225</v>
      </c>
      <c r="H3833" t="s">
        <v>8247</v>
      </c>
      <c r="I3833">
        <v>1443193130</v>
      </c>
      <c r="J3833">
        <v>1438009130</v>
      </c>
      <c r="K3833" t="b">
        <v>0</v>
      </c>
      <c r="L3833">
        <v>0</v>
      </c>
      <c r="M3833" t="b">
        <v>0</v>
      </c>
      <c r="N3833" t="s">
        <v>8283</v>
      </c>
      <c r="O3833" s="9">
        <f>+E3833/D3833*100</f>
        <v>0</v>
      </c>
      <c r="P3833" s="11" t="e">
        <f>AVERAGE(E3833/L3833)</f>
        <v>#DIV/0!</v>
      </c>
      <c r="Q3833" t="str">
        <f>LEFT(N3833,SEARCH("/",N3833,1)-1)</f>
        <v>games</v>
      </c>
      <c r="R3833" t="str">
        <f>RIGHT(N3833,LEN(N3833)-SEARCH("/",N3833,1))</f>
        <v>mobile games</v>
      </c>
      <c r="S3833" s="14">
        <f>INT((((J3833/60)/60)/24)+DATE(1970,1,1))</f>
        <v>42212</v>
      </c>
      <c r="T3833" s="14">
        <f>INT((((I3833/60)/60)/24)+DATE(1970,1,1))</f>
        <v>42272</v>
      </c>
    </row>
    <row r="3834" spans="1:20" ht="60" x14ac:dyDescent="0.25">
      <c r="A3834">
        <v>2149</v>
      </c>
      <c r="B3834" s="3" t="s">
        <v>2150</v>
      </c>
      <c r="C3834" s="3" t="s">
        <v>6259</v>
      </c>
      <c r="D3834" s="6">
        <v>2000</v>
      </c>
      <c r="E3834" s="6">
        <v>0</v>
      </c>
      <c r="F3834" t="s">
        <v>8221</v>
      </c>
      <c r="G3834" t="s">
        <v>8224</v>
      </c>
      <c r="H3834" t="s">
        <v>8246</v>
      </c>
      <c r="I3834">
        <v>1280534400</v>
      </c>
      <c r="J3834">
        <v>1277512556</v>
      </c>
      <c r="K3834" t="b">
        <v>0</v>
      </c>
      <c r="L3834">
        <v>0</v>
      </c>
      <c r="M3834" t="b">
        <v>0</v>
      </c>
      <c r="N3834" t="s">
        <v>8282</v>
      </c>
      <c r="O3834" s="9">
        <f>+E3834/D3834*100</f>
        <v>0</v>
      </c>
      <c r="P3834" s="11" t="e">
        <f>AVERAGE(E3834/L3834)</f>
        <v>#DIV/0!</v>
      </c>
      <c r="Q3834" t="str">
        <f>LEFT(N3834,SEARCH("/",N3834,1)-1)</f>
        <v>games</v>
      </c>
      <c r="R3834" t="str">
        <f>RIGHT(N3834,LEN(N3834)-SEARCH("/",N3834,1))</f>
        <v>video games</v>
      </c>
      <c r="S3834" s="14">
        <f>INT((((J3834/60)/60)/24)+DATE(1970,1,1))</f>
        <v>40355</v>
      </c>
      <c r="T3834" s="14">
        <f>INT((((I3834/60)/60)/24)+DATE(1970,1,1))</f>
        <v>40390</v>
      </c>
    </row>
    <row r="3835" spans="1:20" ht="60" x14ac:dyDescent="0.25">
      <c r="A3835">
        <v>1087</v>
      </c>
      <c r="B3835" s="3" t="s">
        <v>1088</v>
      </c>
      <c r="C3835" s="3" t="s">
        <v>5197</v>
      </c>
      <c r="D3835" s="6">
        <v>1100</v>
      </c>
      <c r="E3835" s="6">
        <v>0</v>
      </c>
      <c r="F3835" t="s">
        <v>8221</v>
      </c>
      <c r="G3835" t="s">
        <v>8224</v>
      </c>
      <c r="H3835" t="s">
        <v>8246</v>
      </c>
      <c r="I3835">
        <v>1402852087</v>
      </c>
      <c r="J3835">
        <v>1400260087</v>
      </c>
      <c r="K3835" t="b">
        <v>0</v>
      </c>
      <c r="L3835">
        <v>0</v>
      </c>
      <c r="M3835" t="b">
        <v>0</v>
      </c>
      <c r="N3835" t="s">
        <v>8282</v>
      </c>
      <c r="O3835" s="9">
        <f>+E3835/D3835*100</f>
        <v>0</v>
      </c>
      <c r="P3835" s="11" t="e">
        <f>AVERAGE(E3835/L3835)</f>
        <v>#DIV/0!</v>
      </c>
      <c r="Q3835" t="str">
        <f>LEFT(N3835,SEARCH("/",N3835,1)-1)</f>
        <v>games</v>
      </c>
      <c r="R3835" t="str">
        <f>RIGHT(N3835,LEN(N3835)-SEARCH("/",N3835,1))</f>
        <v>video games</v>
      </c>
      <c r="S3835" s="14">
        <f>INT((((J3835/60)/60)/24)+DATE(1970,1,1))</f>
        <v>41775</v>
      </c>
      <c r="T3835" s="14">
        <f>INT((((I3835/60)/60)/24)+DATE(1970,1,1))</f>
        <v>41805</v>
      </c>
    </row>
    <row r="3836" spans="1:20" x14ac:dyDescent="0.25">
      <c r="A3836">
        <v>1084</v>
      </c>
      <c r="B3836" s="3" t="s">
        <v>1085</v>
      </c>
      <c r="C3836" s="3" t="s">
        <v>5194</v>
      </c>
      <c r="D3836" s="6">
        <v>550</v>
      </c>
      <c r="E3836" s="6">
        <v>0</v>
      </c>
      <c r="F3836" t="s">
        <v>8221</v>
      </c>
      <c r="G3836" t="s">
        <v>8224</v>
      </c>
      <c r="H3836" t="s">
        <v>8246</v>
      </c>
      <c r="I3836">
        <v>1407534804</v>
      </c>
      <c r="J3836">
        <v>1404942804</v>
      </c>
      <c r="K3836" t="b">
        <v>0</v>
      </c>
      <c r="L3836">
        <v>0</v>
      </c>
      <c r="M3836" t="b">
        <v>0</v>
      </c>
      <c r="N3836" t="s">
        <v>8282</v>
      </c>
      <c r="O3836" s="9">
        <f>+E3836/D3836*100</f>
        <v>0</v>
      </c>
      <c r="P3836" s="11" t="e">
        <f>AVERAGE(E3836/L3836)</f>
        <v>#DIV/0!</v>
      </c>
      <c r="Q3836" t="str">
        <f>LEFT(N3836,SEARCH("/",N3836,1)-1)</f>
        <v>games</v>
      </c>
      <c r="R3836" t="str">
        <f>RIGHT(N3836,LEN(N3836)-SEARCH("/",N3836,1))</f>
        <v>video games</v>
      </c>
      <c r="S3836" s="14">
        <f>INT((((J3836/60)/60)/24)+DATE(1970,1,1))</f>
        <v>41829</v>
      </c>
      <c r="T3836" s="14">
        <f>INT((((I3836/60)/60)/24)+DATE(1970,1,1))</f>
        <v>41859</v>
      </c>
    </row>
    <row r="3837" spans="1:20" x14ac:dyDescent="0.25">
      <c r="A3837">
        <v>1141</v>
      </c>
      <c r="B3837" s="3" t="s">
        <v>1142</v>
      </c>
      <c r="C3837" s="3" t="s">
        <v>5251</v>
      </c>
      <c r="D3837" s="6">
        <v>500</v>
      </c>
      <c r="E3837" s="6">
        <v>0</v>
      </c>
      <c r="F3837" t="s">
        <v>8221</v>
      </c>
      <c r="G3837" t="s">
        <v>8236</v>
      </c>
      <c r="H3837" t="s">
        <v>8249</v>
      </c>
      <c r="I3837">
        <v>1436460450</v>
      </c>
      <c r="J3837">
        <v>1433868450</v>
      </c>
      <c r="K3837" t="b">
        <v>0</v>
      </c>
      <c r="L3837">
        <v>0</v>
      </c>
      <c r="M3837" t="b">
        <v>0</v>
      </c>
      <c r="N3837" t="s">
        <v>8283</v>
      </c>
      <c r="O3837" s="9">
        <f>+E3837/D3837*100</f>
        <v>0</v>
      </c>
      <c r="P3837" s="11" t="e">
        <f>AVERAGE(E3837/L3837)</f>
        <v>#DIV/0!</v>
      </c>
      <c r="Q3837" t="str">
        <f>LEFT(N3837,SEARCH("/",N3837,1)-1)</f>
        <v>games</v>
      </c>
      <c r="R3837" t="str">
        <f>RIGHT(N3837,LEN(N3837)-SEARCH("/",N3837,1))</f>
        <v>mobile games</v>
      </c>
      <c r="S3837" s="14">
        <f>INT((((J3837/60)/60)/24)+DATE(1970,1,1))</f>
        <v>42164</v>
      </c>
      <c r="T3837" s="14">
        <f>INT((((I3837/60)/60)/24)+DATE(1970,1,1))</f>
        <v>42194</v>
      </c>
    </row>
    <row r="3838" spans="1:20" ht="45" x14ac:dyDescent="0.25">
      <c r="A3838">
        <v>1876</v>
      </c>
      <c r="B3838" s="3" t="s">
        <v>1877</v>
      </c>
      <c r="C3838" s="3" t="s">
        <v>5986</v>
      </c>
      <c r="D3838" s="6">
        <v>280</v>
      </c>
      <c r="E3838" s="6">
        <v>0</v>
      </c>
      <c r="F3838" t="s">
        <v>8221</v>
      </c>
      <c r="G3838" t="s">
        <v>8226</v>
      </c>
      <c r="H3838" t="s">
        <v>8248</v>
      </c>
      <c r="I3838">
        <v>1402901405</v>
      </c>
      <c r="J3838">
        <v>1400309405</v>
      </c>
      <c r="K3838" t="b">
        <v>0</v>
      </c>
      <c r="L3838">
        <v>0</v>
      </c>
      <c r="M3838" t="b">
        <v>0</v>
      </c>
      <c r="N3838" t="s">
        <v>8283</v>
      </c>
      <c r="O3838" s="9">
        <f>+E3838/D3838*100</f>
        <v>0</v>
      </c>
      <c r="P3838" s="11" t="e">
        <f>AVERAGE(E3838/L3838)</f>
        <v>#DIV/0!</v>
      </c>
      <c r="Q3838" t="str">
        <f>LEFT(N3838,SEARCH("/",N3838,1)-1)</f>
        <v>games</v>
      </c>
      <c r="R3838" t="str">
        <f>RIGHT(N3838,LEN(N3838)-SEARCH("/",N3838,1))</f>
        <v>mobile games</v>
      </c>
      <c r="S3838" s="14">
        <f>INT((((J3838/60)/60)/24)+DATE(1970,1,1))</f>
        <v>41776</v>
      </c>
      <c r="T3838" s="14">
        <f>INT((((I3838/60)/60)/24)+DATE(1970,1,1))</f>
        <v>41806</v>
      </c>
    </row>
    <row r="3839" spans="1:20" ht="60" x14ac:dyDescent="0.25">
      <c r="A3839">
        <v>1071</v>
      </c>
      <c r="B3839" s="3" t="s">
        <v>1072</v>
      </c>
      <c r="C3839" s="3" t="s">
        <v>5181</v>
      </c>
      <c r="D3839" s="6">
        <v>100</v>
      </c>
      <c r="E3839" s="6">
        <v>0</v>
      </c>
      <c r="F3839" t="s">
        <v>8221</v>
      </c>
      <c r="G3839" t="s">
        <v>8234</v>
      </c>
      <c r="H3839" t="s">
        <v>8254</v>
      </c>
      <c r="I3839">
        <v>1447787093</v>
      </c>
      <c r="J3839">
        <v>1445191493</v>
      </c>
      <c r="K3839" t="b">
        <v>0</v>
      </c>
      <c r="L3839">
        <v>0</v>
      </c>
      <c r="M3839" t="b">
        <v>0</v>
      </c>
      <c r="N3839" t="s">
        <v>8282</v>
      </c>
      <c r="O3839" s="9">
        <f>+E3839/D3839*100</f>
        <v>0</v>
      </c>
      <c r="P3839" s="11" t="e">
        <f>AVERAGE(E3839/L3839)</f>
        <v>#DIV/0!</v>
      </c>
      <c r="Q3839" t="str">
        <f>LEFT(N3839,SEARCH("/",N3839,1)-1)</f>
        <v>games</v>
      </c>
      <c r="R3839" t="str">
        <f>RIGHT(N3839,LEN(N3839)-SEARCH("/",N3839,1))</f>
        <v>video games</v>
      </c>
      <c r="S3839" s="14">
        <f>INT((((J3839/60)/60)/24)+DATE(1970,1,1))</f>
        <v>42295</v>
      </c>
      <c r="T3839" s="14">
        <f>INT((((I3839/60)/60)/24)+DATE(1970,1,1))</f>
        <v>42325</v>
      </c>
    </row>
    <row r="3840" spans="1:20" ht="45" x14ac:dyDescent="0.25">
      <c r="A3840">
        <v>1877</v>
      </c>
      <c r="B3840" s="3" t="s">
        <v>1878</v>
      </c>
      <c r="C3840" s="3" t="s">
        <v>5987</v>
      </c>
      <c r="D3840" s="6">
        <v>60</v>
      </c>
      <c r="E3840" s="6">
        <v>0</v>
      </c>
      <c r="F3840" t="s">
        <v>8221</v>
      </c>
      <c r="G3840" t="s">
        <v>8224</v>
      </c>
      <c r="H3840" t="s">
        <v>8246</v>
      </c>
      <c r="I3840">
        <v>1425170525</v>
      </c>
      <c r="J3840">
        <v>1422664925</v>
      </c>
      <c r="K3840" t="b">
        <v>0</v>
      </c>
      <c r="L3840">
        <v>0</v>
      </c>
      <c r="M3840" t="b">
        <v>0</v>
      </c>
      <c r="N3840" t="s">
        <v>8283</v>
      </c>
      <c r="O3840" s="9">
        <f>+E3840/D3840*100</f>
        <v>0</v>
      </c>
      <c r="P3840" s="11" t="e">
        <f>AVERAGE(E3840/L3840)</f>
        <v>#DIV/0!</v>
      </c>
      <c r="Q3840" t="str">
        <f>LEFT(N3840,SEARCH("/",N3840,1)-1)</f>
        <v>games</v>
      </c>
      <c r="R3840" t="str">
        <f>RIGHT(N3840,LEN(N3840)-SEARCH("/",N3840,1))</f>
        <v>mobile games</v>
      </c>
      <c r="S3840" s="14">
        <f>INT((((J3840/60)/60)/24)+DATE(1970,1,1))</f>
        <v>42035</v>
      </c>
      <c r="T3840" s="14">
        <f>INT((((I3840/60)/60)/24)+DATE(1970,1,1))</f>
        <v>42064</v>
      </c>
    </row>
    <row r="3841" spans="1:20" ht="60" x14ac:dyDescent="0.25">
      <c r="A3841">
        <v>1058</v>
      </c>
      <c r="B3841" s="3" t="s">
        <v>1059</v>
      </c>
      <c r="C3841" s="3" t="s">
        <v>5168</v>
      </c>
      <c r="D3841" s="6">
        <v>40000</v>
      </c>
      <c r="E3841" s="6">
        <v>0</v>
      </c>
      <c r="F3841" t="s">
        <v>8220</v>
      </c>
      <c r="G3841" t="s">
        <v>8224</v>
      </c>
      <c r="H3841" t="s">
        <v>8246</v>
      </c>
      <c r="I3841">
        <v>1427328000</v>
      </c>
      <c r="J3841">
        <v>1423777043</v>
      </c>
      <c r="K3841" t="b">
        <v>0</v>
      </c>
      <c r="L3841">
        <v>0</v>
      </c>
      <c r="M3841" t="b">
        <v>0</v>
      </c>
      <c r="N3841" t="s">
        <v>8281</v>
      </c>
      <c r="O3841" s="9">
        <f>+E3841/D3841*100</f>
        <v>0</v>
      </c>
      <c r="P3841" s="11" t="e">
        <f>AVERAGE(E3841/L3841)</f>
        <v>#DIV/0!</v>
      </c>
      <c r="Q3841" t="str">
        <f>LEFT(N3841,SEARCH("/",N3841,1)-1)</f>
        <v>journalism</v>
      </c>
      <c r="R3841" t="str">
        <f>RIGHT(N3841,LEN(N3841)-SEARCH("/",N3841,1))</f>
        <v>audio</v>
      </c>
      <c r="S3841" s="14">
        <f>INT((((J3841/60)/60)/24)+DATE(1970,1,1))</f>
        <v>42047</v>
      </c>
      <c r="T3841" s="14">
        <f>INT((((I3841/60)/60)/24)+DATE(1970,1,1))</f>
        <v>42089</v>
      </c>
    </row>
    <row r="3842" spans="1:20" x14ac:dyDescent="0.25">
      <c r="A3842">
        <v>1049</v>
      </c>
      <c r="B3842" s="3" t="s">
        <v>1050</v>
      </c>
      <c r="C3842" s="3" t="s">
        <v>5159</v>
      </c>
      <c r="D3842" s="6">
        <v>12000</v>
      </c>
      <c r="E3842" s="6">
        <v>0</v>
      </c>
      <c r="F3842" t="s">
        <v>8220</v>
      </c>
      <c r="G3842" t="s">
        <v>8224</v>
      </c>
      <c r="H3842" t="s">
        <v>8246</v>
      </c>
      <c r="I3842">
        <v>1455272445</v>
      </c>
      <c r="J3842">
        <v>1452680445</v>
      </c>
      <c r="K3842" t="b">
        <v>0</v>
      </c>
      <c r="L3842">
        <v>0</v>
      </c>
      <c r="M3842" t="b">
        <v>0</v>
      </c>
      <c r="N3842" t="s">
        <v>8281</v>
      </c>
      <c r="O3842" s="9">
        <f>+E3842/D3842*100</f>
        <v>0</v>
      </c>
      <c r="P3842" s="11" t="e">
        <f>AVERAGE(E3842/L3842)</f>
        <v>#DIV/0!</v>
      </c>
      <c r="Q3842" t="str">
        <f>LEFT(N3842,SEARCH("/",N3842,1)-1)</f>
        <v>journalism</v>
      </c>
      <c r="R3842" t="str">
        <f>RIGHT(N3842,LEN(N3842)-SEARCH("/",N3842,1))</f>
        <v>audio</v>
      </c>
      <c r="S3842" s="14">
        <f>INT((((J3842/60)/60)/24)+DATE(1970,1,1))</f>
        <v>42382</v>
      </c>
      <c r="T3842" s="14">
        <f>INT((((I3842/60)/60)/24)+DATE(1970,1,1))</f>
        <v>42412</v>
      </c>
    </row>
    <row r="3843" spans="1:20" ht="60" x14ac:dyDescent="0.25">
      <c r="A3843">
        <v>1056</v>
      </c>
      <c r="B3843" s="3" t="s">
        <v>1057</v>
      </c>
      <c r="C3843" s="3" t="s">
        <v>5166</v>
      </c>
      <c r="D3843" s="6">
        <v>10000</v>
      </c>
      <c r="E3843" s="6">
        <v>0</v>
      </c>
      <c r="F3843" t="s">
        <v>8220</v>
      </c>
      <c r="G3843" t="s">
        <v>8224</v>
      </c>
      <c r="H3843" t="s">
        <v>8246</v>
      </c>
      <c r="I3843">
        <v>1429892177</v>
      </c>
      <c r="J3843">
        <v>1424711777</v>
      </c>
      <c r="K3843" t="b">
        <v>0</v>
      </c>
      <c r="L3843">
        <v>0</v>
      </c>
      <c r="M3843" t="b">
        <v>0</v>
      </c>
      <c r="N3843" t="s">
        <v>8281</v>
      </c>
      <c r="O3843" s="9">
        <f>+E3843/D3843*100</f>
        <v>0</v>
      </c>
      <c r="P3843" s="11" t="e">
        <f>AVERAGE(E3843/L3843)</f>
        <v>#DIV/0!</v>
      </c>
      <c r="Q3843" t="str">
        <f>LEFT(N3843,SEARCH("/",N3843,1)-1)</f>
        <v>journalism</v>
      </c>
      <c r="R3843" t="str">
        <f>RIGHT(N3843,LEN(N3843)-SEARCH("/",N3843,1))</f>
        <v>audio</v>
      </c>
      <c r="S3843" s="14">
        <f>INT((((J3843/60)/60)/24)+DATE(1970,1,1))</f>
        <v>42058</v>
      </c>
      <c r="T3843" s="14">
        <f>INT((((I3843/60)/60)/24)+DATE(1970,1,1))</f>
        <v>42118</v>
      </c>
    </row>
    <row r="3844" spans="1:20" ht="45" x14ac:dyDescent="0.25">
      <c r="A3844">
        <v>1057</v>
      </c>
      <c r="B3844" s="3" t="s">
        <v>1058</v>
      </c>
      <c r="C3844" s="3" t="s">
        <v>5167</v>
      </c>
      <c r="D3844" s="6">
        <v>10000</v>
      </c>
      <c r="E3844" s="6">
        <v>0</v>
      </c>
      <c r="F3844" t="s">
        <v>8220</v>
      </c>
      <c r="G3844" t="s">
        <v>8224</v>
      </c>
      <c r="H3844" t="s">
        <v>8246</v>
      </c>
      <c r="I3844">
        <v>1480888483</v>
      </c>
      <c r="J3844">
        <v>1478292883</v>
      </c>
      <c r="K3844" t="b">
        <v>0</v>
      </c>
      <c r="L3844">
        <v>0</v>
      </c>
      <c r="M3844" t="b">
        <v>0</v>
      </c>
      <c r="N3844" t="s">
        <v>8281</v>
      </c>
      <c r="O3844" s="9">
        <f>+E3844/D3844*100</f>
        <v>0</v>
      </c>
      <c r="P3844" s="11" t="e">
        <f>AVERAGE(E3844/L3844)</f>
        <v>#DIV/0!</v>
      </c>
      <c r="Q3844" t="str">
        <f>LEFT(N3844,SEARCH("/",N3844,1)-1)</f>
        <v>journalism</v>
      </c>
      <c r="R3844" t="str">
        <f>RIGHT(N3844,LEN(N3844)-SEARCH("/",N3844,1))</f>
        <v>audio</v>
      </c>
      <c r="S3844" s="14">
        <f>INT((((J3844/60)/60)/24)+DATE(1970,1,1))</f>
        <v>42678</v>
      </c>
      <c r="T3844" s="14">
        <f>INT((((I3844/60)/60)/24)+DATE(1970,1,1))</f>
        <v>42708</v>
      </c>
    </row>
    <row r="3845" spans="1:20" ht="75" x14ac:dyDescent="0.25">
      <c r="A3845">
        <v>1052</v>
      </c>
      <c r="B3845" s="3" t="s">
        <v>1053</v>
      </c>
      <c r="C3845" s="3" t="s">
        <v>5162</v>
      </c>
      <c r="D3845" s="6">
        <v>4336</v>
      </c>
      <c r="E3845" s="6">
        <v>0</v>
      </c>
      <c r="F3845" t="s">
        <v>8220</v>
      </c>
      <c r="G3845" t="s">
        <v>8224</v>
      </c>
      <c r="H3845" t="s">
        <v>8246</v>
      </c>
      <c r="I3845">
        <v>1465243740</v>
      </c>
      <c r="J3845">
        <v>1461438495</v>
      </c>
      <c r="K3845" t="b">
        <v>0</v>
      </c>
      <c r="L3845">
        <v>0</v>
      </c>
      <c r="M3845" t="b">
        <v>0</v>
      </c>
      <c r="N3845" t="s">
        <v>8281</v>
      </c>
      <c r="O3845" s="9">
        <f>+E3845/D3845*100</f>
        <v>0</v>
      </c>
      <c r="P3845" s="11" t="e">
        <f>AVERAGE(E3845/L3845)</f>
        <v>#DIV/0!</v>
      </c>
      <c r="Q3845" t="str">
        <f>LEFT(N3845,SEARCH("/",N3845,1)-1)</f>
        <v>journalism</v>
      </c>
      <c r="R3845" t="str">
        <f>RIGHT(N3845,LEN(N3845)-SEARCH("/",N3845,1))</f>
        <v>audio</v>
      </c>
      <c r="S3845" s="14">
        <f>INT((((J3845/60)/60)/24)+DATE(1970,1,1))</f>
        <v>42483</v>
      </c>
      <c r="T3845" s="14">
        <f>INT((((I3845/60)/60)/24)+DATE(1970,1,1))</f>
        <v>42527</v>
      </c>
    </row>
    <row r="3846" spans="1:20" ht="45" x14ac:dyDescent="0.25">
      <c r="A3846">
        <v>1061</v>
      </c>
      <c r="B3846" s="3" t="s">
        <v>1062</v>
      </c>
      <c r="C3846" s="3" t="s">
        <v>5171</v>
      </c>
      <c r="D3846" s="6">
        <v>4000</v>
      </c>
      <c r="E3846" s="6">
        <v>0</v>
      </c>
      <c r="F3846" t="s">
        <v>8220</v>
      </c>
      <c r="G3846" t="s">
        <v>8224</v>
      </c>
      <c r="H3846" t="s">
        <v>8246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8281</v>
      </c>
      <c r="O3846" s="9">
        <f>+E3846/D3846*100</f>
        <v>0</v>
      </c>
      <c r="P3846" s="11" t="e">
        <f>AVERAGE(E3846/L3846)</f>
        <v>#DIV/0!</v>
      </c>
      <c r="Q3846" t="str">
        <f>LEFT(N3846,SEARCH("/",N3846,1)-1)</f>
        <v>journalism</v>
      </c>
      <c r="R3846" t="str">
        <f>RIGHT(N3846,LEN(N3846)-SEARCH("/",N3846,1))</f>
        <v>audio</v>
      </c>
      <c r="S3846" s="14">
        <f>INT((((J3846/60)/60)/24)+DATE(1970,1,1))</f>
        <v>42432</v>
      </c>
      <c r="T3846" s="14">
        <f>INT((((I3846/60)/60)/24)+DATE(1970,1,1))</f>
        <v>42492</v>
      </c>
    </row>
    <row r="3847" spans="1:20" ht="60" x14ac:dyDescent="0.25">
      <c r="A3847">
        <v>1055</v>
      </c>
      <c r="B3847" s="3" t="s">
        <v>1056</v>
      </c>
      <c r="C3847" s="3" t="s">
        <v>5165</v>
      </c>
      <c r="D3847" s="6">
        <v>3500</v>
      </c>
      <c r="E3847" s="6">
        <v>0</v>
      </c>
      <c r="F3847" t="s">
        <v>8220</v>
      </c>
      <c r="G3847" t="s">
        <v>8224</v>
      </c>
      <c r="H3847" t="s">
        <v>8246</v>
      </c>
      <c r="I3847">
        <v>1457394545</v>
      </c>
      <c r="J3847">
        <v>1454802545</v>
      </c>
      <c r="K3847" t="b">
        <v>0</v>
      </c>
      <c r="L3847">
        <v>0</v>
      </c>
      <c r="M3847" t="b">
        <v>0</v>
      </c>
      <c r="N3847" t="s">
        <v>8281</v>
      </c>
      <c r="O3847" s="9">
        <f>+E3847/D3847*100</f>
        <v>0</v>
      </c>
      <c r="P3847" s="11" t="e">
        <f>AVERAGE(E3847/L3847)</f>
        <v>#DIV/0!</v>
      </c>
      <c r="Q3847" t="str">
        <f>LEFT(N3847,SEARCH("/",N3847,1)-1)</f>
        <v>journalism</v>
      </c>
      <c r="R3847" t="str">
        <f>RIGHT(N3847,LEN(N3847)-SEARCH("/",N3847,1))</f>
        <v>audio</v>
      </c>
      <c r="S3847" s="14">
        <f>INT((((J3847/60)/60)/24)+DATE(1970,1,1))</f>
        <v>42406</v>
      </c>
      <c r="T3847" s="14">
        <f>INT((((I3847/60)/60)/24)+DATE(1970,1,1))</f>
        <v>42436</v>
      </c>
    </row>
    <row r="3848" spans="1:20" ht="60" x14ac:dyDescent="0.25">
      <c r="A3848">
        <v>1046</v>
      </c>
      <c r="B3848" s="3" t="s">
        <v>1047</v>
      </c>
      <c r="C3848" s="3" t="s">
        <v>5156</v>
      </c>
      <c r="D3848" s="6">
        <v>3000</v>
      </c>
      <c r="E3848" s="6">
        <v>0</v>
      </c>
      <c r="F3848" t="s">
        <v>8220</v>
      </c>
      <c r="G3848" t="s">
        <v>8236</v>
      </c>
      <c r="H3848" t="s">
        <v>8249</v>
      </c>
      <c r="I3848">
        <v>1451161560</v>
      </c>
      <c r="J3848">
        <v>1447273560</v>
      </c>
      <c r="K3848" t="b">
        <v>0</v>
      </c>
      <c r="L3848">
        <v>0</v>
      </c>
      <c r="M3848" t="b">
        <v>0</v>
      </c>
      <c r="N3848" t="s">
        <v>8281</v>
      </c>
      <c r="O3848" s="9">
        <f>+E3848/D3848*100</f>
        <v>0</v>
      </c>
      <c r="P3848" s="11" t="e">
        <f>AVERAGE(E3848/L3848)</f>
        <v>#DIV/0!</v>
      </c>
      <c r="Q3848" t="str">
        <f>LEFT(N3848,SEARCH("/",N3848,1)-1)</f>
        <v>journalism</v>
      </c>
      <c r="R3848" t="str">
        <f>RIGHT(N3848,LEN(N3848)-SEARCH("/",N3848,1))</f>
        <v>audio</v>
      </c>
      <c r="S3848" s="14">
        <f>INT((((J3848/60)/60)/24)+DATE(1970,1,1))</f>
        <v>42319</v>
      </c>
      <c r="T3848" s="14">
        <f>INT((((I3848/60)/60)/24)+DATE(1970,1,1))</f>
        <v>42364</v>
      </c>
    </row>
    <row r="3849" spans="1:20" ht="30" x14ac:dyDescent="0.25">
      <c r="A3849">
        <v>1050</v>
      </c>
      <c r="B3849" s="3" t="s">
        <v>1051</v>
      </c>
      <c r="C3849" s="3" t="s">
        <v>5160</v>
      </c>
      <c r="D3849" s="6">
        <v>2500</v>
      </c>
      <c r="E3849" s="6">
        <v>0</v>
      </c>
      <c r="F3849" t="s">
        <v>8220</v>
      </c>
      <c r="G3849" t="s">
        <v>8224</v>
      </c>
      <c r="H3849" t="s">
        <v>8246</v>
      </c>
      <c r="I3849">
        <v>1442257677</v>
      </c>
      <c r="J3849">
        <v>1439665677</v>
      </c>
      <c r="K3849" t="b">
        <v>0</v>
      </c>
      <c r="L3849">
        <v>0</v>
      </c>
      <c r="M3849" t="b">
        <v>0</v>
      </c>
      <c r="N3849" t="s">
        <v>8281</v>
      </c>
      <c r="O3849" s="9">
        <f>+E3849/D3849*100</f>
        <v>0</v>
      </c>
      <c r="P3849" s="11" t="e">
        <f>AVERAGE(E3849/L3849)</f>
        <v>#DIV/0!</v>
      </c>
      <c r="Q3849" t="str">
        <f>LEFT(N3849,SEARCH("/",N3849,1)-1)</f>
        <v>journalism</v>
      </c>
      <c r="R3849" t="str">
        <f>RIGHT(N3849,LEN(N3849)-SEARCH("/",N3849,1))</f>
        <v>audio</v>
      </c>
      <c r="S3849" s="14">
        <f>INT((((J3849/60)/60)/24)+DATE(1970,1,1))</f>
        <v>42231</v>
      </c>
      <c r="T3849" s="14">
        <f>INT((((I3849/60)/60)/24)+DATE(1970,1,1))</f>
        <v>42261</v>
      </c>
    </row>
    <row r="3850" spans="1:20" ht="60" x14ac:dyDescent="0.25">
      <c r="A3850">
        <v>1054</v>
      </c>
      <c r="B3850" s="3" t="s">
        <v>1055</v>
      </c>
      <c r="C3850" s="3" t="s">
        <v>5164</v>
      </c>
      <c r="D3850" s="6">
        <v>2500</v>
      </c>
      <c r="E3850" s="6">
        <v>0</v>
      </c>
      <c r="F3850" t="s">
        <v>8220</v>
      </c>
      <c r="G3850" t="s">
        <v>8224</v>
      </c>
      <c r="H3850" t="s">
        <v>8246</v>
      </c>
      <c r="I3850">
        <v>1407708000</v>
      </c>
      <c r="J3850">
        <v>1405110399</v>
      </c>
      <c r="K3850" t="b">
        <v>0</v>
      </c>
      <c r="L3850">
        <v>0</v>
      </c>
      <c r="M3850" t="b">
        <v>0</v>
      </c>
      <c r="N3850" t="s">
        <v>8281</v>
      </c>
      <c r="O3850" s="9">
        <f>+E3850/D3850*100</f>
        <v>0</v>
      </c>
      <c r="P3850" s="11" t="e">
        <f>AVERAGE(E3850/L3850)</f>
        <v>#DIV/0!</v>
      </c>
      <c r="Q3850" t="str">
        <f>LEFT(N3850,SEARCH("/",N3850,1)-1)</f>
        <v>journalism</v>
      </c>
      <c r="R3850" t="str">
        <f>RIGHT(N3850,LEN(N3850)-SEARCH("/",N3850,1))</f>
        <v>audio</v>
      </c>
      <c r="S3850" s="14">
        <f>INT((((J3850/60)/60)/24)+DATE(1970,1,1))</f>
        <v>41831</v>
      </c>
      <c r="T3850" s="14">
        <f>INT((((I3850/60)/60)/24)+DATE(1970,1,1))</f>
        <v>41861</v>
      </c>
    </row>
    <row r="3851" spans="1:20" x14ac:dyDescent="0.25">
      <c r="A3851">
        <v>1059</v>
      </c>
      <c r="B3851" s="3" t="s">
        <v>1060</v>
      </c>
      <c r="C3851" s="3" t="s">
        <v>5169</v>
      </c>
      <c r="D3851" s="6">
        <v>1100</v>
      </c>
      <c r="E3851" s="6">
        <v>0</v>
      </c>
      <c r="F3851" t="s">
        <v>8220</v>
      </c>
      <c r="G3851" t="s">
        <v>8224</v>
      </c>
      <c r="H3851" t="s">
        <v>8246</v>
      </c>
      <c r="I3851">
        <v>1426269456</v>
      </c>
      <c r="J3851">
        <v>1423681056</v>
      </c>
      <c r="K3851" t="b">
        <v>0</v>
      </c>
      <c r="L3851">
        <v>0</v>
      </c>
      <c r="M3851" t="b">
        <v>0</v>
      </c>
      <c r="N3851" t="s">
        <v>8281</v>
      </c>
      <c r="O3851" s="9">
        <f>+E3851/D3851*100</f>
        <v>0</v>
      </c>
      <c r="P3851" s="11" t="e">
        <f>AVERAGE(E3851/L3851)</f>
        <v>#DIV/0!</v>
      </c>
      <c r="Q3851" t="str">
        <f>LEFT(N3851,SEARCH("/",N3851,1)-1)</f>
        <v>journalism</v>
      </c>
      <c r="R3851" t="str">
        <f>RIGHT(N3851,LEN(N3851)-SEARCH("/",N3851,1))</f>
        <v>audio</v>
      </c>
      <c r="S3851" s="14">
        <f>INT((((J3851/60)/60)/24)+DATE(1970,1,1))</f>
        <v>42046</v>
      </c>
      <c r="T3851" s="14">
        <f>INT((((I3851/60)/60)/24)+DATE(1970,1,1))</f>
        <v>42076</v>
      </c>
    </row>
    <row r="3852" spans="1:20" ht="60" x14ac:dyDescent="0.25">
      <c r="A3852">
        <v>1063</v>
      </c>
      <c r="B3852" s="3" t="s">
        <v>1064</v>
      </c>
      <c r="C3852" s="3" t="s">
        <v>5173</v>
      </c>
      <c r="D3852" s="6">
        <v>1000</v>
      </c>
      <c r="E3852" s="6">
        <v>0</v>
      </c>
      <c r="F3852" t="s">
        <v>8220</v>
      </c>
      <c r="G3852" t="s">
        <v>8224</v>
      </c>
      <c r="H3852" t="s">
        <v>8246</v>
      </c>
      <c r="I3852">
        <v>1472604262</v>
      </c>
      <c r="J3852">
        <v>1470012262</v>
      </c>
      <c r="K3852" t="b">
        <v>0</v>
      </c>
      <c r="L3852">
        <v>0</v>
      </c>
      <c r="M3852" t="b">
        <v>0</v>
      </c>
      <c r="N3852" t="s">
        <v>8281</v>
      </c>
      <c r="O3852" s="9">
        <f>+E3852/D3852*100</f>
        <v>0</v>
      </c>
      <c r="P3852" s="11" t="e">
        <f>AVERAGE(E3852/L3852)</f>
        <v>#DIV/0!</v>
      </c>
      <c r="Q3852" t="str">
        <f>LEFT(N3852,SEARCH("/",N3852,1)-1)</f>
        <v>journalism</v>
      </c>
      <c r="R3852" t="str">
        <f>RIGHT(N3852,LEN(N3852)-SEARCH("/",N3852,1))</f>
        <v>audio</v>
      </c>
      <c r="S3852" s="14">
        <f>INT((((J3852/60)/60)/24)+DATE(1970,1,1))</f>
        <v>42583</v>
      </c>
      <c r="T3852" s="14">
        <f>INT((((I3852/60)/60)/24)+DATE(1970,1,1))</f>
        <v>42613</v>
      </c>
    </row>
    <row r="3853" spans="1:20" ht="60" x14ac:dyDescent="0.25">
      <c r="A3853">
        <v>1051</v>
      </c>
      <c r="B3853" s="3" t="s">
        <v>1052</v>
      </c>
      <c r="C3853" s="3" t="s">
        <v>5161</v>
      </c>
      <c r="D3853" s="6">
        <v>500</v>
      </c>
      <c r="E3853" s="6">
        <v>0</v>
      </c>
      <c r="F3853" t="s">
        <v>8220</v>
      </c>
      <c r="G3853" t="s">
        <v>8224</v>
      </c>
      <c r="H3853" t="s">
        <v>8246</v>
      </c>
      <c r="I3853">
        <v>1409098825</v>
      </c>
      <c r="J3853">
        <v>1406679625</v>
      </c>
      <c r="K3853" t="b">
        <v>0</v>
      </c>
      <c r="L3853">
        <v>0</v>
      </c>
      <c r="M3853" t="b">
        <v>0</v>
      </c>
      <c r="N3853" t="s">
        <v>8281</v>
      </c>
      <c r="O3853" s="9">
        <f>+E3853/D3853*100</f>
        <v>0</v>
      </c>
      <c r="P3853" s="11" t="e">
        <f>AVERAGE(E3853/L3853)</f>
        <v>#DIV/0!</v>
      </c>
      <c r="Q3853" t="str">
        <f>LEFT(N3853,SEARCH("/",N3853,1)-1)</f>
        <v>journalism</v>
      </c>
      <c r="R3853" t="str">
        <f>RIGHT(N3853,LEN(N3853)-SEARCH("/",N3853,1))</f>
        <v>audio</v>
      </c>
      <c r="S3853" s="14">
        <f>INT((((J3853/60)/60)/24)+DATE(1970,1,1))</f>
        <v>41850</v>
      </c>
      <c r="T3853" s="14">
        <f>INT((((I3853/60)/60)/24)+DATE(1970,1,1))</f>
        <v>41878</v>
      </c>
    </row>
    <row r="3854" spans="1:20" ht="45" x14ac:dyDescent="0.25">
      <c r="A3854">
        <v>1041</v>
      </c>
      <c r="B3854" s="3" t="s">
        <v>1042</v>
      </c>
      <c r="C3854" s="3" t="s">
        <v>5151</v>
      </c>
      <c r="D3854" s="6">
        <v>50</v>
      </c>
      <c r="E3854" s="6">
        <v>0</v>
      </c>
      <c r="F3854" t="s">
        <v>8220</v>
      </c>
      <c r="G3854" t="s">
        <v>8224</v>
      </c>
      <c r="H3854" t="s">
        <v>8246</v>
      </c>
      <c r="I3854">
        <v>1406769992</v>
      </c>
      <c r="J3854">
        <v>1405041992</v>
      </c>
      <c r="K3854" t="b">
        <v>0</v>
      </c>
      <c r="L3854">
        <v>0</v>
      </c>
      <c r="M3854" t="b">
        <v>0</v>
      </c>
      <c r="N3854" t="s">
        <v>8281</v>
      </c>
      <c r="O3854" s="9">
        <f>+E3854/D3854*100</f>
        <v>0</v>
      </c>
      <c r="P3854" s="11" t="e">
        <f>AVERAGE(E3854/L3854)</f>
        <v>#DIV/0!</v>
      </c>
      <c r="Q3854" t="str">
        <f>LEFT(N3854,SEARCH("/",N3854,1)-1)</f>
        <v>journalism</v>
      </c>
      <c r="R3854" t="str">
        <f>RIGHT(N3854,LEN(N3854)-SEARCH("/",N3854,1))</f>
        <v>audio</v>
      </c>
      <c r="S3854" s="14">
        <f>INT((((J3854/60)/60)/24)+DATE(1970,1,1))</f>
        <v>41831</v>
      </c>
      <c r="T3854" s="14">
        <f>INT((((I3854/60)/60)/24)+DATE(1970,1,1))</f>
        <v>41851</v>
      </c>
    </row>
    <row r="3855" spans="1:20" ht="45" x14ac:dyDescent="0.25">
      <c r="A3855">
        <v>1230</v>
      </c>
      <c r="B3855" s="3" t="s">
        <v>1231</v>
      </c>
      <c r="C3855" s="3" t="s">
        <v>5340</v>
      </c>
      <c r="D3855" s="6">
        <v>500000</v>
      </c>
      <c r="E3855" s="6">
        <v>0</v>
      </c>
      <c r="F3855" t="s">
        <v>8220</v>
      </c>
      <c r="G3855" t="s">
        <v>8224</v>
      </c>
      <c r="H3855" t="s">
        <v>8246</v>
      </c>
      <c r="I3855">
        <v>1298589630</v>
      </c>
      <c r="J3855">
        <v>1295997630</v>
      </c>
      <c r="K3855" t="b">
        <v>0</v>
      </c>
      <c r="L3855">
        <v>0</v>
      </c>
      <c r="M3855" t="b">
        <v>0</v>
      </c>
      <c r="N3855" t="s">
        <v>8286</v>
      </c>
      <c r="O3855" s="9">
        <f>+E3855/D3855*100</f>
        <v>0</v>
      </c>
      <c r="P3855" s="11" t="e">
        <f>AVERAGE(E3855/L3855)</f>
        <v>#DIV/0!</v>
      </c>
      <c r="Q3855" t="str">
        <f>LEFT(N3855,SEARCH("/",N3855,1)-1)</f>
        <v>music</v>
      </c>
      <c r="R3855" t="str">
        <f>RIGHT(N3855,LEN(N3855)-SEARCH("/",N3855,1))</f>
        <v>world music</v>
      </c>
      <c r="S3855" s="14">
        <f>INT((((J3855/60)/60)/24)+DATE(1970,1,1))</f>
        <v>40568</v>
      </c>
      <c r="T3855" s="14">
        <f>INT((((I3855/60)/60)/24)+DATE(1970,1,1))</f>
        <v>40598</v>
      </c>
    </row>
    <row r="3856" spans="1:20" ht="60" x14ac:dyDescent="0.25">
      <c r="A3856">
        <v>1696</v>
      </c>
      <c r="B3856" s="3" t="s">
        <v>1697</v>
      </c>
      <c r="C3856" s="3" t="s">
        <v>5806</v>
      </c>
      <c r="D3856" s="6">
        <v>300000</v>
      </c>
      <c r="E3856" s="6">
        <v>0</v>
      </c>
      <c r="F3856" t="s">
        <v>8222</v>
      </c>
      <c r="G3856" t="s">
        <v>8224</v>
      </c>
      <c r="H3856" t="s">
        <v>8246</v>
      </c>
      <c r="I3856">
        <v>1491007211</v>
      </c>
      <c r="J3856">
        <v>1488418811</v>
      </c>
      <c r="K3856" t="b">
        <v>0</v>
      </c>
      <c r="L3856">
        <v>0</v>
      </c>
      <c r="M3856" t="b">
        <v>0</v>
      </c>
      <c r="N3856" t="s">
        <v>8293</v>
      </c>
      <c r="O3856" s="9">
        <f>+E3856/D3856*100</f>
        <v>0</v>
      </c>
      <c r="P3856" s="11" t="e">
        <f>AVERAGE(E3856/L3856)</f>
        <v>#DIV/0!</v>
      </c>
      <c r="Q3856" t="str">
        <f>LEFT(N3856,SEARCH("/",N3856,1)-1)</f>
        <v>music</v>
      </c>
      <c r="R3856" t="str">
        <f>RIGHT(N3856,LEN(N3856)-SEARCH("/",N3856,1))</f>
        <v>faith</v>
      </c>
      <c r="S3856" s="14">
        <f>INT((((J3856/60)/60)/24)+DATE(1970,1,1))</f>
        <v>42796</v>
      </c>
      <c r="T3856" s="14">
        <f>INT((((I3856/60)/60)/24)+DATE(1970,1,1))</f>
        <v>42826</v>
      </c>
    </row>
    <row r="3857" spans="1:20" ht="75" x14ac:dyDescent="0.25">
      <c r="A3857">
        <v>1698</v>
      </c>
      <c r="B3857" s="3" t="s">
        <v>1699</v>
      </c>
      <c r="C3857" s="3" t="s">
        <v>5808</v>
      </c>
      <c r="D3857" s="6">
        <v>125000</v>
      </c>
      <c r="E3857" s="6">
        <v>0</v>
      </c>
      <c r="F3857" t="s">
        <v>8222</v>
      </c>
      <c r="G3857" t="s">
        <v>8224</v>
      </c>
      <c r="H3857" t="s">
        <v>8246</v>
      </c>
      <c r="I3857">
        <v>1490499180</v>
      </c>
      <c r="J3857">
        <v>1488430760</v>
      </c>
      <c r="K3857" t="b">
        <v>0</v>
      </c>
      <c r="L3857">
        <v>0</v>
      </c>
      <c r="M3857" t="b">
        <v>0</v>
      </c>
      <c r="N3857" t="s">
        <v>8293</v>
      </c>
      <c r="O3857" s="9">
        <f>+E3857/D3857*100</f>
        <v>0</v>
      </c>
      <c r="P3857" s="11" t="e">
        <f>AVERAGE(E3857/L3857)</f>
        <v>#DIV/0!</v>
      </c>
      <c r="Q3857" t="str">
        <f>LEFT(N3857,SEARCH("/",N3857,1)-1)</f>
        <v>music</v>
      </c>
      <c r="R3857" t="str">
        <f>RIGHT(N3857,LEN(N3857)-SEARCH("/",N3857,1))</f>
        <v>faith</v>
      </c>
      <c r="S3857" s="14">
        <f>INT((((J3857/60)/60)/24)+DATE(1970,1,1))</f>
        <v>42796</v>
      </c>
      <c r="T3857" s="14">
        <f>INT((((I3857/60)/60)/24)+DATE(1970,1,1))</f>
        <v>42820</v>
      </c>
    </row>
    <row r="3858" spans="1:20" ht="60" x14ac:dyDescent="0.25">
      <c r="A3858">
        <v>911</v>
      </c>
      <c r="B3858" s="3" t="s">
        <v>912</v>
      </c>
      <c r="C3858" s="3" t="s">
        <v>5021</v>
      </c>
      <c r="D3858" s="6">
        <v>100000</v>
      </c>
      <c r="E3858" s="6">
        <v>0</v>
      </c>
      <c r="F3858" t="s">
        <v>8221</v>
      </c>
      <c r="G3858" t="s">
        <v>8224</v>
      </c>
      <c r="H3858" t="s">
        <v>8246</v>
      </c>
      <c r="I3858">
        <v>1390522045</v>
      </c>
      <c r="J3858">
        <v>1388707645</v>
      </c>
      <c r="K3858" t="b">
        <v>0</v>
      </c>
      <c r="L3858">
        <v>0</v>
      </c>
      <c r="M3858" t="b">
        <v>0</v>
      </c>
      <c r="N3858" t="s">
        <v>8278</v>
      </c>
      <c r="O3858" s="9">
        <f>+E3858/D3858*100</f>
        <v>0</v>
      </c>
      <c r="P3858" s="11" t="e">
        <f>AVERAGE(E3858/L3858)</f>
        <v>#DIV/0!</v>
      </c>
      <c r="Q3858" t="str">
        <f>LEFT(N3858,SEARCH("/",N3858,1)-1)</f>
        <v>music</v>
      </c>
      <c r="R3858" t="str">
        <f>RIGHT(N3858,LEN(N3858)-SEARCH("/",N3858,1))</f>
        <v>jazz</v>
      </c>
      <c r="S3858" s="14">
        <f>INT((((J3858/60)/60)/24)+DATE(1970,1,1))</f>
        <v>41642</v>
      </c>
      <c r="T3858" s="14">
        <f>INT((((I3858/60)/60)/24)+DATE(1970,1,1))</f>
        <v>41663</v>
      </c>
    </row>
    <row r="3859" spans="1:20" ht="45" x14ac:dyDescent="0.25">
      <c r="A3859">
        <v>1234</v>
      </c>
      <c r="B3859" s="3" t="s">
        <v>1235</v>
      </c>
      <c r="C3859" s="3" t="s">
        <v>5344</v>
      </c>
      <c r="D3859" s="6">
        <v>50000</v>
      </c>
      <c r="E3859" s="6">
        <v>0</v>
      </c>
      <c r="F3859" t="s">
        <v>8220</v>
      </c>
      <c r="G3859" t="s">
        <v>8225</v>
      </c>
      <c r="H3859" t="s">
        <v>8247</v>
      </c>
      <c r="I3859">
        <v>1422903342</v>
      </c>
      <c r="J3859">
        <v>1420311342</v>
      </c>
      <c r="K3859" t="b">
        <v>0</v>
      </c>
      <c r="L3859">
        <v>0</v>
      </c>
      <c r="M3859" t="b">
        <v>0</v>
      </c>
      <c r="N3859" t="s">
        <v>8286</v>
      </c>
      <c r="O3859" s="9">
        <f>+E3859/D3859*100</f>
        <v>0</v>
      </c>
      <c r="P3859" s="11" t="e">
        <f>AVERAGE(E3859/L3859)</f>
        <v>#DIV/0!</v>
      </c>
      <c r="Q3859" t="str">
        <f>LEFT(N3859,SEARCH("/",N3859,1)-1)</f>
        <v>music</v>
      </c>
      <c r="R3859" t="str">
        <f>RIGHT(N3859,LEN(N3859)-SEARCH("/",N3859,1))</f>
        <v>world music</v>
      </c>
      <c r="S3859" s="14">
        <f>INT((((J3859/60)/60)/24)+DATE(1970,1,1))</f>
        <v>42007</v>
      </c>
      <c r="T3859" s="14">
        <f>INT((((I3859/60)/60)/24)+DATE(1970,1,1))</f>
        <v>42037</v>
      </c>
    </row>
    <row r="3860" spans="1:20" ht="60" x14ac:dyDescent="0.25">
      <c r="A3860">
        <v>1237</v>
      </c>
      <c r="B3860" s="3" t="s">
        <v>1238</v>
      </c>
      <c r="C3860" s="3" t="s">
        <v>5347</v>
      </c>
      <c r="D3860" s="6">
        <v>25000</v>
      </c>
      <c r="E3860" s="6">
        <v>0</v>
      </c>
      <c r="F3860" t="s">
        <v>8220</v>
      </c>
      <c r="G3860" t="s">
        <v>8224</v>
      </c>
      <c r="H3860" t="s">
        <v>8246</v>
      </c>
      <c r="I3860">
        <v>1345790865</v>
      </c>
      <c r="J3860">
        <v>1344062865</v>
      </c>
      <c r="K3860" t="b">
        <v>0</v>
      </c>
      <c r="L3860">
        <v>0</v>
      </c>
      <c r="M3860" t="b">
        <v>0</v>
      </c>
      <c r="N3860" t="s">
        <v>8286</v>
      </c>
      <c r="O3860" s="9">
        <f>+E3860/D3860*100</f>
        <v>0</v>
      </c>
      <c r="P3860" s="11" t="e">
        <f>AVERAGE(E3860/L3860)</f>
        <v>#DIV/0!</v>
      </c>
      <c r="Q3860" t="str">
        <f>LEFT(N3860,SEARCH("/",N3860,1)-1)</f>
        <v>music</v>
      </c>
      <c r="R3860" t="str">
        <f>RIGHT(N3860,LEN(N3860)-SEARCH("/",N3860,1))</f>
        <v>world music</v>
      </c>
      <c r="S3860" s="14">
        <f>INT((((J3860/60)/60)/24)+DATE(1970,1,1))</f>
        <v>41125</v>
      </c>
      <c r="T3860" s="14">
        <f>INT((((I3860/60)/60)/24)+DATE(1970,1,1))</f>
        <v>41145</v>
      </c>
    </row>
    <row r="3861" spans="1:20" ht="30" x14ac:dyDescent="0.25">
      <c r="A3861">
        <v>927</v>
      </c>
      <c r="B3861" s="3" t="s">
        <v>928</v>
      </c>
      <c r="C3861" s="3" t="s">
        <v>5037</v>
      </c>
      <c r="D3861" s="6">
        <v>20000</v>
      </c>
      <c r="E3861" s="6">
        <v>0</v>
      </c>
      <c r="F3861" t="s">
        <v>8221</v>
      </c>
      <c r="G3861" t="s">
        <v>8224</v>
      </c>
      <c r="H3861" t="s">
        <v>8246</v>
      </c>
      <c r="I3861">
        <v>1337024695</v>
      </c>
      <c r="J3861">
        <v>1334432695</v>
      </c>
      <c r="K3861" t="b">
        <v>0</v>
      </c>
      <c r="L3861">
        <v>0</v>
      </c>
      <c r="M3861" t="b">
        <v>0</v>
      </c>
      <c r="N3861" t="s">
        <v>8278</v>
      </c>
      <c r="O3861" s="9">
        <f>+E3861/D3861*100</f>
        <v>0</v>
      </c>
      <c r="P3861" s="11" t="e">
        <f>AVERAGE(E3861/L3861)</f>
        <v>#DIV/0!</v>
      </c>
      <c r="Q3861" t="str">
        <f>LEFT(N3861,SEARCH("/",N3861,1)-1)</f>
        <v>music</v>
      </c>
      <c r="R3861" t="str">
        <f>RIGHT(N3861,LEN(N3861)-SEARCH("/",N3861,1))</f>
        <v>jazz</v>
      </c>
      <c r="S3861" s="14">
        <f>INT((((J3861/60)/60)/24)+DATE(1970,1,1))</f>
        <v>41013</v>
      </c>
      <c r="T3861" s="14">
        <f>INT((((I3861/60)/60)/24)+DATE(1970,1,1))</f>
        <v>41043</v>
      </c>
    </row>
    <row r="3862" spans="1:20" ht="30" x14ac:dyDescent="0.25">
      <c r="A3862">
        <v>906</v>
      </c>
      <c r="B3862" s="3" t="s">
        <v>907</v>
      </c>
      <c r="C3862" s="3" t="s">
        <v>5016</v>
      </c>
      <c r="D3862" s="6">
        <v>15000</v>
      </c>
      <c r="E3862" s="6">
        <v>0</v>
      </c>
      <c r="F3862" t="s">
        <v>8221</v>
      </c>
      <c r="G3862" t="s">
        <v>8224</v>
      </c>
      <c r="H3862" t="s">
        <v>8246</v>
      </c>
      <c r="I3862">
        <v>1394681590</v>
      </c>
      <c r="J3862">
        <v>1392093190</v>
      </c>
      <c r="K3862" t="b">
        <v>0</v>
      </c>
      <c r="L3862">
        <v>0</v>
      </c>
      <c r="M3862" t="b">
        <v>0</v>
      </c>
      <c r="N3862" t="s">
        <v>8278</v>
      </c>
      <c r="O3862" s="9">
        <f>+E3862/D3862*100</f>
        <v>0</v>
      </c>
      <c r="P3862" s="11" t="e">
        <f>AVERAGE(E3862/L3862)</f>
        <v>#DIV/0!</v>
      </c>
      <c r="Q3862" t="str">
        <f>LEFT(N3862,SEARCH("/",N3862,1)-1)</f>
        <v>music</v>
      </c>
      <c r="R3862" t="str">
        <f>RIGHT(N3862,LEN(N3862)-SEARCH("/",N3862,1))</f>
        <v>jazz</v>
      </c>
      <c r="S3862" s="14">
        <f>INT((((J3862/60)/60)/24)+DATE(1970,1,1))</f>
        <v>41681</v>
      </c>
      <c r="T3862" s="14">
        <f>INT((((I3862/60)/60)/24)+DATE(1970,1,1))</f>
        <v>41711</v>
      </c>
    </row>
    <row r="3863" spans="1:20" ht="60" x14ac:dyDescent="0.25">
      <c r="A3863">
        <v>1729</v>
      </c>
      <c r="B3863" s="3" t="s">
        <v>1730</v>
      </c>
      <c r="C3863" s="3" t="s">
        <v>5839</v>
      </c>
      <c r="D3863" s="6">
        <v>10000</v>
      </c>
      <c r="E3863" s="6">
        <v>0</v>
      </c>
      <c r="F3863" t="s">
        <v>8221</v>
      </c>
      <c r="G3863" t="s">
        <v>8224</v>
      </c>
      <c r="H3863" t="s">
        <v>8246</v>
      </c>
      <c r="I3863">
        <v>1465521306</v>
      </c>
      <c r="J3863">
        <v>1460337306</v>
      </c>
      <c r="K3863" t="b">
        <v>0</v>
      </c>
      <c r="L3863">
        <v>0</v>
      </c>
      <c r="M3863" t="b">
        <v>0</v>
      </c>
      <c r="N3863" t="s">
        <v>8293</v>
      </c>
      <c r="O3863" s="9">
        <f>+E3863/D3863*100</f>
        <v>0</v>
      </c>
      <c r="P3863" s="11" t="e">
        <f>AVERAGE(E3863/L3863)</f>
        <v>#DIV/0!</v>
      </c>
      <c r="Q3863" t="str">
        <f>LEFT(N3863,SEARCH("/",N3863,1)-1)</f>
        <v>music</v>
      </c>
      <c r="R3863" t="str">
        <f>RIGHT(N3863,LEN(N3863)-SEARCH("/",N3863,1))</f>
        <v>faith</v>
      </c>
      <c r="S3863" s="14">
        <f>INT((((J3863/60)/60)/24)+DATE(1970,1,1))</f>
        <v>42471</v>
      </c>
      <c r="T3863" s="14">
        <f>INT((((I3863/60)/60)/24)+DATE(1970,1,1))</f>
        <v>42531</v>
      </c>
    </row>
    <row r="3864" spans="1:20" ht="60" x14ac:dyDescent="0.25">
      <c r="A3864">
        <v>1733</v>
      </c>
      <c r="B3864" s="3" t="s">
        <v>1734</v>
      </c>
      <c r="C3864" s="3" t="s">
        <v>5843</v>
      </c>
      <c r="D3864" s="6">
        <v>10000</v>
      </c>
      <c r="E3864" s="6">
        <v>0</v>
      </c>
      <c r="F3864" t="s">
        <v>8221</v>
      </c>
      <c r="G3864" t="s">
        <v>8224</v>
      </c>
      <c r="H3864" t="s">
        <v>8246</v>
      </c>
      <c r="I3864">
        <v>1473802200</v>
      </c>
      <c r="J3864">
        <v>1472746374</v>
      </c>
      <c r="K3864" t="b">
        <v>0</v>
      </c>
      <c r="L3864">
        <v>0</v>
      </c>
      <c r="M3864" t="b">
        <v>0</v>
      </c>
      <c r="N3864" t="s">
        <v>8293</v>
      </c>
      <c r="O3864" s="9">
        <f>+E3864/D3864*100</f>
        <v>0</v>
      </c>
      <c r="P3864" s="11" t="e">
        <f>AVERAGE(E3864/L3864)</f>
        <v>#DIV/0!</v>
      </c>
      <c r="Q3864" t="str">
        <f>LEFT(N3864,SEARCH("/",N3864,1)-1)</f>
        <v>music</v>
      </c>
      <c r="R3864" t="str">
        <f>RIGHT(N3864,LEN(N3864)-SEARCH("/",N3864,1))</f>
        <v>faith</v>
      </c>
      <c r="S3864" s="14">
        <f>INT((((J3864/60)/60)/24)+DATE(1970,1,1))</f>
        <v>42614</v>
      </c>
      <c r="T3864" s="14">
        <f>INT((((I3864/60)/60)/24)+DATE(1970,1,1))</f>
        <v>42626</v>
      </c>
    </row>
    <row r="3865" spans="1:20" ht="60" x14ac:dyDescent="0.25">
      <c r="A3865">
        <v>926</v>
      </c>
      <c r="B3865" s="3" t="s">
        <v>927</v>
      </c>
      <c r="C3865" s="3" t="s">
        <v>5036</v>
      </c>
      <c r="D3865" s="6">
        <v>7000</v>
      </c>
      <c r="E3865" s="6">
        <v>0</v>
      </c>
      <c r="F3865" t="s">
        <v>8221</v>
      </c>
      <c r="G3865" t="s">
        <v>8224</v>
      </c>
      <c r="H3865" t="s">
        <v>8246</v>
      </c>
      <c r="I3865">
        <v>1278628800</v>
      </c>
      <c r="J3865">
        <v>1276043330</v>
      </c>
      <c r="K3865" t="b">
        <v>0</v>
      </c>
      <c r="L3865">
        <v>0</v>
      </c>
      <c r="M3865" t="b">
        <v>0</v>
      </c>
      <c r="N3865" t="s">
        <v>8278</v>
      </c>
      <c r="O3865" s="9">
        <f>+E3865/D3865*100</f>
        <v>0</v>
      </c>
      <c r="P3865" s="11" t="e">
        <f>AVERAGE(E3865/L3865)</f>
        <v>#DIV/0!</v>
      </c>
      <c r="Q3865" t="str">
        <f>LEFT(N3865,SEARCH("/",N3865,1)-1)</f>
        <v>music</v>
      </c>
      <c r="R3865" t="str">
        <f>RIGHT(N3865,LEN(N3865)-SEARCH("/",N3865,1))</f>
        <v>jazz</v>
      </c>
      <c r="S3865" s="14">
        <f>INT((((J3865/60)/60)/24)+DATE(1970,1,1))</f>
        <v>40338</v>
      </c>
      <c r="T3865" s="14">
        <f>INT((((I3865/60)/60)/24)+DATE(1970,1,1))</f>
        <v>40367</v>
      </c>
    </row>
    <row r="3866" spans="1:20" ht="60" x14ac:dyDescent="0.25">
      <c r="A3866">
        <v>1708</v>
      </c>
      <c r="B3866" s="3" t="s">
        <v>1709</v>
      </c>
      <c r="C3866" s="3" t="s">
        <v>5818</v>
      </c>
      <c r="D3866" s="6">
        <v>7000</v>
      </c>
      <c r="E3866" s="6">
        <v>0</v>
      </c>
      <c r="F3866" t="s">
        <v>8221</v>
      </c>
      <c r="G3866" t="s">
        <v>8224</v>
      </c>
      <c r="H3866" t="s">
        <v>8246</v>
      </c>
      <c r="I3866">
        <v>1462135706</v>
      </c>
      <c r="J3866">
        <v>1458679706</v>
      </c>
      <c r="K3866" t="b">
        <v>0</v>
      </c>
      <c r="L3866">
        <v>0</v>
      </c>
      <c r="M3866" t="b">
        <v>0</v>
      </c>
      <c r="N3866" t="s">
        <v>8293</v>
      </c>
      <c r="O3866" s="9">
        <f>+E3866/D3866*100</f>
        <v>0</v>
      </c>
      <c r="P3866" s="11" t="e">
        <f>AVERAGE(E3866/L3866)</f>
        <v>#DIV/0!</v>
      </c>
      <c r="Q3866" t="str">
        <f>LEFT(N3866,SEARCH("/",N3866,1)-1)</f>
        <v>music</v>
      </c>
      <c r="R3866" t="str">
        <f>RIGHT(N3866,LEN(N3866)-SEARCH("/",N3866,1))</f>
        <v>faith</v>
      </c>
      <c r="S3866" s="14">
        <f>INT((((J3866/60)/60)/24)+DATE(1970,1,1))</f>
        <v>42451</v>
      </c>
      <c r="T3866" s="14">
        <f>INT((((I3866/60)/60)/24)+DATE(1970,1,1))</f>
        <v>42491</v>
      </c>
    </row>
    <row r="3867" spans="1:20" ht="60" x14ac:dyDescent="0.25">
      <c r="A3867">
        <v>901</v>
      </c>
      <c r="B3867" s="3" t="s">
        <v>902</v>
      </c>
      <c r="C3867" s="3" t="s">
        <v>5011</v>
      </c>
      <c r="D3867" s="6">
        <v>6500</v>
      </c>
      <c r="E3867" s="6">
        <v>0</v>
      </c>
      <c r="F3867" t="s">
        <v>8221</v>
      </c>
      <c r="G3867" t="s">
        <v>8224</v>
      </c>
      <c r="H3867" t="s">
        <v>8246</v>
      </c>
      <c r="I3867">
        <v>1276024260</v>
      </c>
      <c r="J3867">
        <v>1272050914</v>
      </c>
      <c r="K3867" t="b">
        <v>0</v>
      </c>
      <c r="L3867">
        <v>0</v>
      </c>
      <c r="M3867" t="b">
        <v>0</v>
      </c>
      <c r="N3867" t="s">
        <v>8278</v>
      </c>
      <c r="O3867" s="9">
        <f>+E3867/D3867*100</f>
        <v>0</v>
      </c>
      <c r="P3867" s="11" t="e">
        <f>AVERAGE(E3867/L3867)</f>
        <v>#DIV/0!</v>
      </c>
      <c r="Q3867" t="str">
        <f>LEFT(N3867,SEARCH("/",N3867,1)-1)</f>
        <v>music</v>
      </c>
      <c r="R3867" t="str">
        <f>RIGHT(N3867,LEN(N3867)-SEARCH("/",N3867,1))</f>
        <v>jazz</v>
      </c>
      <c r="S3867" s="14">
        <f>INT((((J3867/60)/60)/24)+DATE(1970,1,1))</f>
        <v>40291</v>
      </c>
      <c r="T3867" s="14">
        <f>INT((((I3867/60)/60)/24)+DATE(1970,1,1))</f>
        <v>40337</v>
      </c>
    </row>
    <row r="3868" spans="1:20" ht="45" x14ac:dyDescent="0.25">
      <c r="A3868">
        <v>1682</v>
      </c>
      <c r="B3868" s="3" t="s">
        <v>1683</v>
      </c>
      <c r="C3868" s="3" t="s">
        <v>5792</v>
      </c>
      <c r="D3868" s="6">
        <v>6000</v>
      </c>
      <c r="E3868" s="6">
        <v>0</v>
      </c>
      <c r="F3868" t="s">
        <v>8222</v>
      </c>
      <c r="G3868" t="s">
        <v>8224</v>
      </c>
      <c r="H3868" t="s">
        <v>8246</v>
      </c>
      <c r="I3868">
        <v>1492142860</v>
      </c>
      <c r="J3868">
        <v>1486962460</v>
      </c>
      <c r="K3868" t="b">
        <v>0</v>
      </c>
      <c r="L3868">
        <v>0</v>
      </c>
      <c r="M3868" t="b">
        <v>0</v>
      </c>
      <c r="N3868" t="s">
        <v>8293</v>
      </c>
      <c r="O3868" s="9">
        <f>+E3868/D3868*100</f>
        <v>0</v>
      </c>
      <c r="P3868" s="11" t="e">
        <f>AVERAGE(E3868/L3868)</f>
        <v>#DIV/0!</v>
      </c>
      <c r="Q3868" t="str">
        <f>LEFT(N3868,SEARCH("/",N3868,1)-1)</f>
        <v>music</v>
      </c>
      <c r="R3868" t="str">
        <f>RIGHT(N3868,LEN(N3868)-SEARCH("/",N3868,1))</f>
        <v>faith</v>
      </c>
      <c r="S3868" s="14">
        <f>INT((((J3868/60)/60)/24)+DATE(1970,1,1))</f>
        <v>42779</v>
      </c>
      <c r="T3868" s="14">
        <f>INT((((I3868/60)/60)/24)+DATE(1970,1,1))</f>
        <v>42839</v>
      </c>
    </row>
    <row r="3869" spans="1:20" ht="45" x14ac:dyDescent="0.25">
      <c r="A3869">
        <v>920</v>
      </c>
      <c r="B3869" s="3" t="s">
        <v>921</v>
      </c>
      <c r="C3869" s="3" t="s">
        <v>5030</v>
      </c>
      <c r="D3869" s="6">
        <v>5500</v>
      </c>
      <c r="E3869" s="6">
        <v>0</v>
      </c>
      <c r="F3869" t="s">
        <v>8221</v>
      </c>
      <c r="G3869" t="s">
        <v>8224</v>
      </c>
      <c r="H3869" t="s">
        <v>8246</v>
      </c>
      <c r="I3869">
        <v>1384448822</v>
      </c>
      <c r="J3869">
        <v>1381853222</v>
      </c>
      <c r="K3869" t="b">
        <v>0</v>
      </c>
      <c r="L3869">
        <v>0</v>
      </c>
      <c r="M3869" t="b">
        <v>0</v>
      </c>
      <c r="N3869" t="s">
        <v>8278</v>
      </c>
      <c r="O3869" s="9">
        <f>+E3869/D3869*100</f>
        <v>0</v>
      </c>
      <c r="P3869" s="11" t="e">
        <f>AVERAGE(E3869/L3869)</f>
        <v>#DIV/0!</v>
      </c>
      <c r="Q3869" t="str">
        <f>LEFT(N3869,SEARCH("/",N3869,1)-1)</f>
        <v>music</v>
      </c>
      <c r="R3869" t="str">
        <f>RIGHT(N3869,LEN(N3869)-SEARCH("/",N3869,1))</f>
        <v>jazz</v>
      </c>
      <c r="S3869" s="14">
        <f>INT((((J3869/60)/60)/24)+DATE(1970,1,1))</f>
        <v>41562</v>
      </c>
      <c r="T3869" s="14">
        <f>INT((((I3869/60)/60)/24)+DATE(1970,1,1))</f>
        <v>41592</v>
      </c>
    </row>
    <row r="3870" spans="1:20" ht="45" x14ac:dyDescent="0.25">
      <c r="A3870">
        <v>1706</v>
      </c>
      <c r="B3870" s="3" t="s">
        <v>1707</v>
      </c>
      <c r="C3870" s="3" t="s">
        <v>5816</v>
      </c>
      <c r="D3870" s="6">
        <v>5500</v>
      </c>
      <c r="E3870" s="6">
        <v>0</v>
      </c>
      <c r="F3870" t="s">
        <v>8221</v>
      </c>
      <c r="G3870" t="s">
        <v>8236</v>
      </c>
      <c r="H3870" t="s">
        <v>8249</v>
      </c>
      <c r="I3870">
        <v>1440314472</v>
      </c>
      <c r="J3870">
        <v>1435130472</v>
      </c>
      <c r="K3870" t="b">
        <v>0</v>
      </c>
      <c r="L3870">
        <v>0</v>
      </c>
      <c r="M3870" t="b">
        <v>0</v>
      </c>
      <c r="N3870" t="s">
        <v>8293</v>
      </c>
      <c r="O3870" s="9">
        <f>+E3870/D3870*100</f>
        <v>0</v>
      </c>
      <c r="P3870" s="11" t="e">
        <f>AVERAGE(E3870/L3870)</f>
        <v>#DIV/0!</v>
      </c>
      <c r="Q3870" t="str">
        <f>LEFT(N3870,SEARCH("/",N3870,1)-1)</f>
        <v>music</v>
      </c>
      <c r="R3870" t="str">
        <f>RIGHT(N3870,LEN(N3870)-SEARCH("/",N3870,1))</f>
        <v>faith</v>
      </c>
      <c r="S3870" s="14">
        <f>INT((((J3870/60)/60)/24)+DATE(1970,1,1))</f>
        <v>42179</v>
      </c>
      <c r="T3870" s="14">
        <f>INT((((I3870/60)/60)/24)+DATE(1970,1,1))</f>
        <v>42239</v>
      </c>
    </row>
    <row r="3871" spans="1:20" ht="60" x14ac:dyDescent="0.25">
      <c r="A3871">
        <v>875</v>
      </c>
      <c r="B3871" s="3" t="s">
        <v>876</v>
      </c>
      <c r="C3871" s="3" t="s">
        <v>4985</v>
      </c>
      <c r="D3871" s="6">
        <v>5000</v>
      </c>
      <c r="E3871" s="6">
        <v>0</v>
      </c>
      <c r="F3871" t="s">
        <v>8221</v>
      </c>
      <c r="G3871" t="s">
        <v>8224</v>
      </c>
      <c r="H3871" t="s">
        <v>8246</v>
      </c>
      <c r="I3871">
        <v>1442856131</v>
      </c>
      <c r="J3871">
        <v>1441128131</v>
      </c>
      <c r="K3871" t="b">
        <v>0</v>
      </c>
      <c r="L3871">
        <v>0</v>
      </c>
      <c r="M3871" t="b">
        <v>0</v>
      </c>
      <c r="N3871" t="s">
        <v>8278</v>
      </c>
      <c r="O3871" s="9">
        <f>+E3871/D3871*100</f>
        <v>0</v>
      </c>
      <c r="P3871" s="11" t="e">
        <f>AVERAGE(E3871/L3871)</f>
        <v>#DIV/0!</v>
      </c>
      <c r="Q3871" t="str">
        <f>LEFT(N3871,SEARCH("/",N3871,1)-1)</f>
        <v>music</v>
      </c>
      <c r="R3871" t="str">
        <f>RIGHT(N3871,LEN(N3871)-SEARCH("/",N3871,1))</f>
        <v>jazz</v>
      </c>
      <c r="S3871" s="14">
        <f>INT((((J3871/60)/60)/24)+DATE(1970,1,1))</f>
        <v>42248</v>
      </c>
      <c r="T3871" s="14">
        <f>INT((((I3871/60)/60)/24)+DATE(1970,1,1))</f>
        <v>42268</v>
      </c>
    </row>
    <row r="3872" spans="1:20" ht="45" x14ac:dyDescent="0.25">
      <c r="A3872">
        <v>1231</v>
      </c>
      <c r="B3872" s="3" t="s">
        <v>1232</v>
      </c>
      <c r="C3872" s="3" t="s">
        <v>5341</v>
      </c>
      <c r="D3872" s="6">
        <v>5000</v>
      </c>
      <c r="E3872" s="6">
        <v>0</v>
      </c>
      <c r="F3872" t="s">
        <v>8220</v>
      </c>
      <c r="G3872" t="s">
        <v>8224</v>
      </c>
      <c r="H3872" t="s">
        <v>8246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8286</v>
      </c>
      <c r="O3872" s="9">
        <f>+E3872/D3872*100</f>
        <v>0</v>
      </c>
      <c r="P3872" s="11" t="e">
        <f>AVERAGE(E3872/L3872)</f>
        <v>#DIV/0!</v>
      </c>
      <c r="Q3872" t="str">
        <f>LEFT(N3872,SEARCH("/",N3872,1)-1)</f>
        <v>music</v>
      </c>
      <c r="R3872" t="str">
        <f>RIGHT(N3872,LEN(N3872)-SEARCH("/",N3872,1))</f>
        <v>world music</v>
      </c>
      <c r="S3872" s="14">
        <f>INT((((J3872/60)/60)/24)+DATE(1970,1,1))</f>
        <v>42193</v>
      </c>
      <c r="T3872" s="14">
        <f>INT((((I3872/60)/60)/24)+DATE(1970,1,1))</f>
        <v>42244</v>
      </c>
    </row>
    <row r="3873" spans="1:20" ht="60" x14ac:dyDescent="0.25">
      <c r="A3873">
        <v>1712</v>
      </c>
      <c r="B3873" s="3" t="s">
        <v>1713</v>
      </c>
      <c r="C3873" s="3" t="s">
        <v>5822</v>
      </c>
      <c r="D3873" s="6">
        <v>5000</v>
      </c>
      <c r="E3873" s="6">
        <v>0</v>
      </c>
      <c r="F3873" t="s">
        <v>8221</v>
      </c>
      <c r="G3873" t="s">
        <v>8224</v>
      </c>
      <c r="H3873" t="s">
        <v>8246</v>
      </c>
      <c r="I3873">
        <v>1435701353</v>
      </c>
      <c r="J3873">
        <v>1430517353</v>
      </c>
      <c r="K3873" t="b">
        <v>0</v>
      </c>
      <c r="L3873">
        <v>0</v>
      </c>
      <c r="M3873" t="b">
        <v>0</v>
      </c>
      <c r="N3873" t="s">
        <v>8293</v>
      </c>
      <c r="O3873" s="9">
        <f>+E3873/D3873*100</f>
        <v>0</v>
      </c>
      <c r="P3873" s="11" t="e">
        <f>AVERAGE(E3873/L3873)</f>
        <v>#DIV/0!</v>
      </c>
      <c r="Q3873" t="str">
        <f>LEFT(N3873,SEARCH("/",N3873,1)-1)</f>
        <v>music</v>
      </c>
      <c r="R3873" t="str">
        <f>RIGHT(N3873,LEN(N3873)-SEARCH("/",N3873,1))</f>
        <v>faith</v>
      </c>
      <c r="S3873" s="14">
        <f>INT((((J3873/60)/60)/24)+DATE(1970,1,1))</f>
        <v>42125</v>
      </c>
      <c r="T3873" s="14">
        <f>INT((((I3873/60)/60)/24)+DATE(1970,1,1))</f>
        <v>42185</v>
      </c>
    </row>
    <row r="3874" spans="1:20" ht="45" x14ac:dyDescent="0.25">
      <c r="A3874">
        <v>1721</v>
      </c>
      <c r="B3874" s="3" t="s">
        <v>1722</v>
      </c>
      <c r="C3874" s="3" t="s">
        <v>5831</v>
      </c>
      <c r="D3874" s="6">
        <v>5000</v>
      </c>
      <c r="E3874" s="6">
        <v>0</v>
      </c>
      <c r="F3874" t="s">
        <v>8221</v>
      </c>
      <c r="G3874" t="s">
        <v>8224</v>
      </c>
      <c r="H3874" t="s">
        <v>8246</v>
      </c>
      <c r="I3874">
        <v>1449831863</v>
      </c>
      <c r="J3874">
        <v>1447239863</v>
      </c>
      <c r="K3874" t="b">
        <v>0</v>
      </c>
      <c r="L3874">
        <v>0</v>
      </c>
      <c r="M3874" t="b">
        <v>0</v>
      </c>
      <c r="N3874" t="s">
        <v>8293</v>
      </c>
      <c r="O3874" s="9">
        <f>+E3874/D3874*100</f>
        <v>0</v>
      </c>
      <c r="P3874" s="11" t="e">
        <f>AVERAGE(E3874/L3874)</f>
        <v>#DIV/0!</v>
      </c>
      <c r="Q3874" t="str">
        <f>LEFT(N3874,SEARCH("/",N3874,1)-1)</f>
        <v>music</v>
      </c>
      <c r="R3874" t="str">
        <f>RIGHT(N3874,LEN(N3874)-SEARCH("/",N3874,1))</f>
        <v>faith</v>
      </c>
      <c r="S3874" s="14">
        <f>INT((((J3874/60)/60)/24)+DATE(1970,1,1))</f>
        <v>42319</v>
      </c>
      <c r="T3874" s="14">
        <f>INT((((I3874/60)/60)/24)+DATE(1970,1,1))</f>
        <v>42349</v>
      </c>
    </row>
    <row r="3875" spans="1:20" ht="60" x14ac:dyDescent="0.25">
      <c r="A3875">
        <v>1732</v>
      </c>
      <c r="B3875" s="3" t="s">
        <v>1733</v>
      </c>
      <c r="C3875" s="3" t="s">
        <v>5842</v>
      </c>
      <c r="D3875" s="6">
        <v>4000</v>
      </c>
      <c r="E3875" s="6">
        <v>0</v>
      </c>
      <c r="F3875" t="s">
        <v>8221</v>
      </c>
      <c r="G3875" t="s">
        <v>8224</v>
      </c>
      <c r="H3875" t="s">
        <v>8246</v>
      </c>
      <c r="I3875">
        <v>1452920400</v>
      </c>
      <c r="J3875">
        <v>1447777481</v>
      </c>
      <c r="K3875" t="b">
        <v>0</v>
      </c>
      <c r="L3875">
        <v>0</v>
      </c>
      <c r="M3875" t="b">
        <v>0</v>
      </c>
      <c r="N3875" t="s">
        <v>8293</v>
      </c>
      <c r="O3875" s="9">
        <f>+E3875/D3875*100</f>
        <v>0</v>
      </c>
      <c r="P3875" s="11" t="e">
        <f>AVERAGE(E3875/L3875)</f>
        <v>#DIV/0!</v>
      </c>
      <c r="Q3875" t="str">
        <f>LEFT(N3875,SEARCH("/",N3875,1)-1)</f>
        <v>music</v>
      </c>
      <c r="R3875" t="str">
        <f>RIGHT(N3875,LEN(N3875)-SEARCH("/",N3875,1))</f>
        <v>faith</v>
      </c>
      <c r="S3875" s="14">
        <f>INT((((J3875/60)/60)/24)+DATE(1970,1,1))</f>
        <v>42325</v>
      </c>
      <c r="T3875" s="14">
        <f>INT((((I3875/60)/60)/24)+DATE(1970,1,1))</f>
        <v>42385</v>
      </c>
    </row>
    <row r="3876" spans="1:20" ht="45" x14ac:dyDescent="0.25">
      <c r="A3876">
        <v>916</v>
      </c>
      <c r="B3876" s="3" t="s">
        <v>917</v>
      </c>
      <c r="C3876" s="3" t="s">
        <v>5026</v>
      </c>
      <c r="D3876" s="6">
        <v>3300</v>
      </c>
      <c r="E3876" s="6">
        <v>0</v>
      </c>
      <c r="F3876" t="s">
        <v>8221</v>
      </c>
      <c r="G3876" t="s">
        <v>8224</v>
      </c>
      <c r="H3876" t="s">
        <v>8246</v>
      </c>
      <c r="I3876">
        <v>1287723600</v>
      </c>
      <c r="J3876">
        <v>1284409734</v>
      </c>
      <c r="K3876" t="b">
        <v>0</v>
      </c>
      <c r="L3876">
        <v>0</v>
      </c>
      <c r="M3876" t="b">
        <v>0</v>
      </c>
      <c r="N3876" t="s">
        <v>8278</v>
      </c>
      <c r="O3876" s="9">
        <f>+E3876/D3876*100</f>
        <v>0</v>
      </c>
      <c r="P3876" s="11" t="e">
        <f>AVERAGE(E3876/L3876)</f>
        <v>#DIV/0!</v>
      </c>
      <c r="Q3876" t="str">
        <f>LEFT(N3876,SEARCH("/",N3876,1)-1)</f>
        <v>music</v>
      </c>
      <c r="R3876" t="str">
        <f>RIGHT(N3876,LEN(N3876)-SEARCH("/",N3876,1))</f>
        <v>jazz</v>
      </c>
      <c r="S3876" s="14">
        <f>INT((((J3876/60)/60)/24)+DATE(1970,1,1))</f>
        <v>40434</v>
      </c>
      <c r="T3876" s="14">
        <f>INT((((I3876/60)/60)/24)+DATE(1970,1,1))</f>
        <v>40473</v>
      </c>
    </row>
    <row r="3877" spans="1:20" ht="60" x14ac:dyDescent="0.25">
      <c r="A3877">
        <v>897</v>
      </c>
      <c r="B3877" s="3" t="s">
        <v>898</v>
      </c>
      <c r="C3877" s="3" t="s">
        <v>5007</v>
      </c>
      <c r="D3877" s="6">
        <v>3000</v>
      </c>
      <c r="E3877" s="6">
        <v>0</v>
      </c>
      <c r="F3877" t="s">
        <v>8221</v>
      </c>
      <c r="G3877" t="s">
        <v>8224</v>
      </c>
      <c r="H3877" t="s">
        <v>8246</v>
      </c>
      <c r="I3877">
        <v>1354123908</v>
      </c>
      <c r="J3877">
        <v>1351528308</v>
      </c>
      <c r="K3877" t="b">
        <v>0</v>
      </c>
      <c r="L3877">
        <v>0</v>
      </c>
      <c r="M3877" t="b">
        <v>0</v>
      </c>
      <c r="N3877" t="s">
        <v>8279</v>
      </c>
      <c r="O3877" s="9">
        <f>+E3877/D3877*100</f>
        <v>0</v>
      </c>
      <c r="P3877" s="11" t="e">
        <f>AVERAGE(E3877/L3877)</f>
        <v>#DIV/0!</v>
      </c>
      <c r="Q3877" t="str">
        <f>LEFT(N3877,SEARCH("/",N3877,1)-1)</f>
        <v>music</v>
      </c>
      <c r="R3877" t="str">
        <f>RIGHT(N3877,LEN(N3877)-SEARCH("/",N3877,1))</f>
        <v>indie rock</v>
      </c>
      <c r="S3877" s="14">
        <f>INT((((J3877/60)/60)/24)+DATE(1970,1,1))</f>
        <v>41211</v>
      </c>
      <c r="T3877" s="14">
        <f>INT((((I3877/60)/60)/24)+DATE(1970,1,1))</f>
        <v>41241</v>
      </c>
    </row>
    <row r="3878" spans="1:20" ht="45" x14ac:dyDescent="0.25">
      <c r="A3878">
        <v>1730</v>
      </c>
      <c r="B3878" s="3" t="s">
        <v>1731</v>
      </c>
      <c r="C3878" s="3" t="s">
        <v>5840</v>
      </c>
      <c r="D3878" s="6">
        <v>3000</v>
      </c>
      <c r="E3878" s="6">
        <v>0</v>
      </c>
      <c r="F3878" t="s">
        <v>8221</v>
      </c>
      <c r="G3878" t="s">
        <v>8224</v>
      </c>
      <c r="H3878" t="s">
        <v>8246</v>
      </c>
      <c r="I3878">
        <v>1445738783</v>
      </c>
      <c r="J3878">
        <v>1443146783</v>
      </c>
      <c r="K3878" t="b">
        <v>0</v>
      </c>
      <c r="L3878">
        <v>0</v>
      </c>
      <c r="M3878" t="b">
        <v>0</v>
      </c>
      <c r="N3878" t="s">
        <v>8293</v>
      </c>
      <c r="O3878" s="9">
        <f>+E3878/D3878*100</f>
        <v>0</v>
      </c>
      <c r="P3878" s="11" t="e">
        <f>AVERAGE(E3878/L3878)</f>
        <v>#DIV/0!</v>
      </c>
      <c r="Q3878" t="str">
        <f>LEFT(N3878,SEARCH("/",N3878,1)-1)</f>
        <v>music</v>
      </c>
      <c r="R3878" t="str">
        <f>RIGHT(N3878,LEN(N3878)-SEARCH("/",N3878,1))</f>
        <v>faith</v>
      </c>
      <c r="S3878" s="14">
        <f>INT((((J3878/60)/60)/24)+DATE(1970,1,1))</f>
        <v>42272</v>
      </c>
      <c r="T3878" s="14">
        <f>INT((((I3878/60)/60)/24)+DATE(1970,1,1))</f>
        <v>42302</v>
      </c>
    </row>
    <row r="3879" spans="1:20" ht="45" x14ac:dyDescent="0.25">
      <c r="A3879">
        <v>1740</v>
      </c>
      <c r="B3879" s="3" t="s">
        <v>1741</v>
      </c>
      <c r="C3879" s="3" t="s">
        <v>5850</v>
      </c>
      <c r="D3879" s="6">
        <v>3000</v>
      </c>
      <c r="E3879" s="6">
        <v>0</v>
      </c>
      <c r="F3879" t="s">
        <v>8221</v>
      </c>
      <c r="G3879" t="s">
        <v>8224</v>
      </c>
      <c r="H3879" t="s">
        <v>8246</v>
      </c>
      <c r="I3879">
        <v>1437075422</v>
      </c>
      <c r="J3879">
        <v>1434483422</v>
      </c>
      <c r="K3879" t="b">
        <v>0</v>
      </c>
      <c r="L3879">
        <v>0</v>
      </c>
      <c r="M3879" t="b">
        <v>0</v>
      </c>
      <c r="N3879" t="s">
        <v>8293</v>
      </c>
      <c r="O3879" s="9">
        <f>+E3879/D3879*100</f>
        <v>0</v>
      </c>
      <c r="P3879" s="11" t="e">
        <f>AVERAGE(E3879/L3879)</f>
        <v>#DIV/0!</v>
      </c>
      <c r="Q3879" t="str">
        <f>LEFT(N3879,SEARCH("/",N3879,1)-1)</f>
        <v>music</v>
      </c>
      <c r="R3879" t="str">
        <f>RIGHT(N3879,LEN(N3879)-SEARCH("/",N3879,1))</f>
        <v>faith</v>
      </c>
      <c r="S3879" s="14">
        <f>INT((((J3879/60)/60)/24)+DATE(1970,1,1))</f>
        <v>42171</v>
      </c>
      <c r="T3879" s="14">
        <f>INT((((I3879/60)/60)/24)+DATE(1970,1,1))</f>
        <v>42201</v>
      </c>
    </row>
    <row r="3880" spans="1:20" ht="45" x14ac:dyDescent="0.25">
      <c r="A3880">
        <v>907</v>
      </c>
      <c r="B3880" s="3" t="s">
        <v>908</v>
      </c>
      <c r="C3880" s="3" t="s">
        <v>5017</v>
      </c>
      <c r="D3880" s="6">
        <v>2900</v>
      </c>
      <c r="E3880" s="6">
        <v>0</v>
      </c>
      <c r="F3880" t="s">
        <v>8221</v>
      </c>
      <c r="G3880" t="s">
        <v>8224</v>
      </c>
      <c r="H3880" t="s">
        <v>8246</v>
      </c>
      <c r="I3880">
        <v>1315715823</v>
      </c>
      <c r="J3880">
        <v>1313123823</v>
      </c>
      <c r="K3880" t="b">
        <v>0</v>
      </c>
      <c r="L3880">
        <v>0</v>
      </c>
      <c r="M3880" t="b">
        <v>0</v>
      </c>
      <c r="N3880" t="s">
        <v>8278</v>
      </c>
      <c r="O3880" s="9">
        <f>+E3880/D3880*100</f>
        <v>0</v>
      </c>
      <c r="P3880" s="11" t="e">
        <f>AVERAGE(E3880/L3880)</f>
        <v>#DIV/0!</v>
      </c>
      <c r="Q3880" t="str">
        <f>LEFT(N3880,SEARCH("/",N3880,1)-1)</f>
        <v>music</v>
      </c>
      <c r="R3880" t="str">
        <f>RIGHT(N3880,LEN(N3880)-SEARCH("/",N3880,1))</f>
        <v>jazz</v>
      </c>
      <c r="S3880" s="14">
        <f>INT((((J3880/60)/60)/24)+DATE(1970,1,1))</f>
        <v>40767</v>
      </c>
      <c r="T3880" s="14">
        <f>INT((((I3880/60)/60)/24)+DATE(1970,1,1))</f>
        <v>40797</v>
      </c>
    </row>
    <row r="3881" spans="1:20" ht="45" x14ac:dyDescent="0.25">
      <c r="A3881">
        <v>908</v>
      </c>
      <c r="B3881" s="3" t="s">
        <v>909</v>
      </c>
      <c r="C3881" s="3" t="s">
        <v>5018</v>
      </c>
      <c r="D3881" s="6">
        <v>2500</v>
      </c>
      <c r="E3881" s="6">
        <v>0</v>
      </c>
      <c r="F3881" t="s">
        <v>8221</v>
      </c>
      <c r="G3881" t="s">
        <v>8224</v>
      </c>
      <c r="H3881" t="s">
        <v>8246</v>
      </c>
      <c r="I3881">
        <v>1280206740</v>
      </c>
      <c r="J3881">
        <v>1276283655</v>
      </c>
      <c r="K3881" t="b">
        <v>0</v>
      </c>
      <c r="L3881">
        <v>0</v>
      </c>
      <c r="M3881" t="b">
        <v>0</v>
      </c>
      <c r="N3881" t="s">
        <v>8278</v>
      </c>
      <c r="O3881" s="9">
        <f>+E3881/D3881*100</f>
        <v>0</v>
      </c>
      <c r="P3881" s="11" t="e">
        <f>AVERAGE(E3881/L3881)</f>
        <v>#DIV/0!</v>
      </c>
      <c r="Q3881" t="str">
        <f>LEFT(N3881,SEARCH("/",N3881,1)-1)</f>
        <v>music</v>
      </c>
      <c r="R3881" t="str">
        <f>RIGHT(N3881,LEN(N3881)-SEARCH("/",N3881,1))</f>
        <v>jazz</v>
      </c>
      <c r="S3881" s="14">
        <f>INT((((J3881/60)/60)/24)+DATE(1970,1,1))</f>
        <v>40340</v>
      </c>
      <c r="T3881" s="14">
        <f>INT((((I3881/60)/60)/24)+DATE(1970,1,1))</f>
        <v>40386</v>
      </c>
    </row>
    <row r="3882" spans="1:20" ht="30" x14ac:dyDescent="0.25">
      <c r="A3882">
        <v>1236</v>
      </c>
      <c r="B3882" s="3" t="s">
        <v>1237</v>
      </c>
      <c r="C3882" s="3" t="s">
        <v>5346</v>
      </c>
      <c r="D3882" s="6">
        <v>2500</v>
      </c>
      <c r="E3882" s="6">
        <v>0</v>
      </c>
      <c r="F3882" t="s">
        <v>8220</v>
      </c>
      <c r="G3882" t="s">
        <v>8224</v>
      </c>
      <c r="H3882" t="s">
        <v>8246</v>
      </c>
      <c r="I3882">
        <v>1343491200</v>
      </c>
      <c r="J3882">
        <v>1342801164</v>
      </c>
      <c r="K3882" t="b">
        <v>0</v>
      </c>
      <c r="L3882">
        <v>0</v>
      </c>
      <c r="M3882" t="b">
        <v>0</v>
      </c>
      <c r="N3882" t="s">
        <v>8286</v>
      </c>
      <c r="O3882" s="9">
        <f>+E3882/D3882*100</f>
        <v>0</v>
      </c>
      <c r="P3882" s="11" t="e">
        <f>AVERAGE(E3882/L3882)</f>
        <v>#DIV/0!</v>
      </c>
      <c r="Q3882" t="str">
        <f>LEFT(N3882,SEARCH("/",N3882,1)-1)</f>
        <v>music</v>
      </c>
      <c r="R3882" t="str">
        <f>RIGHT(N3882,LEN(N3882)-SEARCH("/",N3882,1))</f>
        <v>world music</v>
      </c>
      <c r="S3882" s="14">
        <f>INT((((J3882/60)/60)/24)+DATE(1970,1,1))</f>
        <v>41110</v>
      </c>
      <c r="T3882" s="14">
        <f>INT((((I3882/60)/60)/24)+DATE(1970,1,1))</f>
        <v>41118</v>
      </c>
    </row>
    <row r="3883" spans="1:20" ht="30" x14ac:dyDescent="0.25">
      <c r="A3883">
        <v>1239</v>
      </c>
      <c r="B3883" s="3" t="s">
        <v>1240</v>
      </c>
      <c r="C3883" s="3" t="s">
        <v>5349</v>
      </c>
      <c r="D3883" s="6">
        <v>2500</v>
      </c>
      <c r="E3883" s="6">
        <v>0</v>
      </c>
      <c r="F3883" t="s">
        <v>8220</v>
      </c>
      <c r="G3883" t="s">
        <v>8224</v>
      </c>
      <c r="H3883" t="s">
        <v>8246</v>
      </c>
      <c r="I3883">
        <v>1325804767</v>
      </c>
      <c r="J3883">
        <v>1323212767</v>
      </c>
      <c r="K3883" t="b">
        <v>0</v>
      </c>
      <c r="L3883">
        <v>0</v>
      </c>
      <c r="M3883" t="b">
        <v>0</v>
      </c>
      <c r="N3883" t="s">
        <v>8286</v>
      </c>
      <c r="O3883" s="9">
        <f>+E3883/D3883*100</f>
        <v>0</v>
      </c>
      <c r="P3883" s="11" t="e">
        <f>AVERAGE(E3883/L3883)</f>
        <v>#DIV/0!</v>
      </c>
      <c r="Q3883" t="str">
        <f>LEFT(N3883,SEARCH("/",N3883,1)-1)</f>
        <v>music</v>
      </c>
      <c r="R3883" t="str">
        <f>RIGHT(N3883,LEN(N3883)-SEARCH("/",N3883,1))</f>
        <v>world music</v>
      </c>
      <c r="S3883" s="14">
        <f>INT((((J3883/60)/60)/24)+DATE(1970,1,1))</f>
        <v>40883</v>
      </c>
      <c r="T3883" s="14">
        <f>INT((((I3883/60)/60)/24)+DATE(1970,1,1))</f>
        <v>40913</v>
      </c>
    </row>
    <row r="3884" spans="1:20" ht="60" x14ac:dyDescent="0.25">
      <c r="A3884">
        <v>1227</v>
      </c>
      <c r="B3884" s="3" t="s">
        <v>1228</v>
      </c>
      <c r="C3884" s="3" t="s">
        <v>5337</v>
      </c>
      <c r="D3884" s="6">
        <v>2000</v>
      </c>
      <c r="E3884" s="6">
        <v>0</v>
      </c>
      <c r="F3884" t="s">
        <v>8220</v>
      </c>
      <c r="G3884" t="s">
        <v>8224</v>
      </c>
      <c r="H3884" t="s">
        <v>8246</v>
      </c>
      <c r="I3884">
        <v>1407394800</v>
      </c>
      <c r="J3884">
        <v>1404770616</v>
      </c>
      <c r="K3884" t="b">
        <v>0</v>
      </c>
      <c r="L3884">
        <v>0</v>
      </c>
      <c r="M3884" t="b">
        <v>0</v>
      </c>
      <c r="N3884" t="s">
        <v>8286</v>
      </c>
      <c r="O3884" s="9">
        <f>+E3884/D3884*100</f>
        <v>0</v>
      </c>
      <c r="P3884" s="11" t="e">
        <f>AVERAGE(E3884/L3884)</f>
        <v>#DIV/0!</v>
      </c>
      <c r="Q3884" t="str">
        <f>LEFT(N3884,SEARCH("/",N3884,1)-1)</f>
        <v>music</v>
      </c>
      <c r="R3884" t="str">
        <f>RIGHT(N3884,LEN(N3884)-SEARCH("/",N3884,1))</f>
        <v>world music</v>
      </c>
      <c r="S3884" s="14">
        <f>INT((((J3884/60)/60)/24)+DATE(1970,1,1))</f>
        <v>41827</v>
      </c>
      <c r="T3884" s="14">
        <f>INT((((I3884/60)/60)/24)+DATE(1970,1,1))</f>
        <v>41858</v>
      </c>
    </row>
    <row r="3885" spans="1:20" ht="45" x14ac:dyDescent="0.25">
      <c r="A3885">
        <v>1705</v>
      </c>
      <c r="B3885" s="3" t="s">
        <v>1706</v>
      </c>
      <c r="C3885" s="3" t="s">
        <v>5815</v>
      </c>
      <c r="D3885" s="6">
        <v>2000</v>
      </c>
      <c r="E3885" s="6">
        <v>0</v>
      </c>
      <c r="F3885" t="s">
        <v>8221</v>
      </c>
      <c r="G3885" t="s">
        <v>8224</v>
      </c>
      <c r="H3885" t="s">
        <v>8246</v>
      </c>
      <c r="I3885">
        <v>1441814400</v>
      </c>
      <c r="J3885">
        <v>1440807846</v>
      </c>
      <c r="K3885" t="b">
        <v>0</v>
      </c>
      <c r="L3885">
        <v>0</v>
      </c>
      <c r="M3885" t="b">
        <v>0</v>
      </c>
      <c r="N3885" t="s">
        <v>8293</v>
      </c>
      <c r="O3885" s="9">
        <f>+E3885/D3885*100</f>
        <v>0</v>
      </c>
      <c r="P3885" s="11" t="e">
        <f>AVERAGE(E3885/L3885)</f>
        <v>#DIV/0!</v>
      </c>
      <c r="Q3885" t="str">
        <f>LEFT(N3885,SEARCH("/",N3885,1)-1)</f>
        <v>music</v>
      </c>
      <c r="R3885" t="str">
        <f>RIGHT(N3885,LEN(N3885)-SEARCH("/",N3885,1))</f>
        <v>faith</v>
      </c>
      <c r="S3885" s="14">
        <f>INT((((J3885/60)/60)/24)+DATE(1970,1,1))</f>
        <v>42245</v>
      </c>
      <c r="T3885" s="14">
        <f>INT((((I3885/60)/60)/24)+DATE(1970,1,1))</f>
        <v>42256</v>
      </c>
    </row>
    <row r="3886" spans="1:20" ht="45" x14ac:dyDescent="0.25">
      <c r="A3886">
        <v>914</v>
      </c>
      <c r="B3886" s="3" t="s">
        <v>915</v>
      </c>
      <c r="C3886" s="3" t="s">
        <v>5024</v>
      </c>
      <c r="D3886" s="6">
        <v>1500</v>
      </c>
      <c r="E3886" s="6">
        <v>0</v>
      </c>
      <c r="F3886" t="s">
        <v>8221</v>
      </c>
      <c r="G3886" t="s">
        <v>8224</v>
      </c>
      <c r="H3886" t="s">
        <v>8246</v>
      </c>
      <c r="I3886">
        <v>1345918747</v>
      </c>
      <c r="J3886">
        <v>1343326747</v>
      </c>
      <c r="K3886" t="b">
        <v>0</v>
      </c>
      <c r="L3886">
        <v>0</v>
      </c>
      <c r="M3886" t="b">
        <v>0</v>
      </c>
      <c r="N3886" t="s">
        <v>8278</v>
      </c>
      <c r="O3886" s="9">
        <f>+E3886/D3886*100</f>
        <v>0</v>
      </c>
      <c r="P3886" s="11" t="e">
        <f>AVERAGE(E3886/L3886)</f>
        <v>#DIV/0!</v>
      </c>
      <c r="Q3886" t="str">
        <f>LEFT(N3886,SEARCH("/",N3886,1)-1)</f>
        <v>music</v>
      </c>
      <c r="R3886" t="str">
        <f>RIGHT(N3886,LEN(N3886)-SEARCH("/",N3886,1))</f>
        <v>jazz</v>
      </c>
      <c r="S3886" s="14">
        <f>INT((((J3886/60)/60)/24)+DATE(1970,1,1))</f>
        <v>41116</v>
      </c>
      <c r="T3886" s="14">
        <f>INT((((I3886/60)/60)/24)+DATE(1970,1,1))</f>
        <v>41146</v>
      </c>
    </row>
    <row r="3887" spans="1:20" ht="45" x14ac:dyDescent="0.25">
      <c r="A3887">
        <v>936</v>
      </c>
      <c r="B3887" s="3" t="s">
        <v>937</v>
      </c>
      <c r="C3887" s="3" t="s">
        <v>5046</v>
      </c>
      <c r="D3887" s="6">
        <v>1400</v>
      </c>
      <c r="E3887" s="6">
        <v>0</v>
      </c>
      <c r="F3887" t="s">
        <v>8221</v>
      </c>
      <c r="G3887" t="s">
        <v>8224</v>
      </c>
      <c r="H3887" t="s">
        <v>8246</v>
      </c>
      <c r="I3887">
        <v>1326916800</v>
      </c>
      <c r="J3887">
        <v>1323131689</v>
      </c>
      <c r="K3887" t="b">
        <v>0</v>
      </c>
      <c r="L3887">
        <v>0</v>
      </c>
      <c r="M3887" t="b">
        <v>0</v>
      </c>
      <c r="N3887" t="s">
        <v>8278</v>
      </c>
      <c r="O3887" s="9">
        <f>+E3887/D3887*100</f>
        <v>0</v>
      </c>
      <c r="P3887" s="11" t="e">
        <f>AVERAGE(E3887/L3887)</f>
        <v>#DIV/0!</v>
      </c>
      <c r="Q3887" t="str">
        <f>LEFT(N3887,SEARCH("/",N3887,1)-1)</f>
        <v>music</v>
      </c>
      <c r="R3887" t="str">
        <f>RIGHT(N3887,LEN(N3887)-SEARCH("/",N3887,1))</f>
        <v>jazz</v>
      </c>
      <c r="S3887" s="14">
        <f>INT((((J3887/60)/60)/24)+DATE(1970,1,1))</f>
        <v>40883</v>
      </c>
      <c r="T3887" s="14">
        <f>INT((((I3887/60)/60)/24)+DATE(1970,1,1))</f>
        <v>40926</v>
      </c>
    </row>
    <row r="3888" spans="1:20" ht="60" x14ac:dyDescent="0.25">
      <c r="A3888">
        <v>887</v>
      </c>
      <c r="B3888" s="3" t="s">
        <v>888</v>
      </c>
      <c r="C3888" s="3" t="s">
        <v>4997</v>
      </c>
      <c r="D3888" s="6">
        <v>1000</v>
      </c>
      <c r="E3888" s="6">
        <v>0</v>
      </c>
      <c r="F3888" t="s">
        <v>8221</v>
      </c>
      <c r="G3888" t="s">
        <v>8224</v>
      </c>
      <c r="H3888" t="s">
        <v>8246</v>
      </c>
      <c r="I3888">
        <v>1338159655</v>
      </c>
      <c r="J3888">
        <v>1335567655</v>
      </c>
      <c r="K3888" t="b">
        <v>0</v>
      </c>
      <c r="L3888">
        <v>0</v>
      </c>
      <c r="M3888" t="b">
        <v>0</v>
      </c>
      <c r="N3888" t="s">
        <v>8279</v>
      </c>
      <c r="O3888" s="9">
        <f>+E3888/D3888*100</f>
        <v>0</v>
      </c>
      <c r="P3888" s="11" t="e">
        <f>AVERAGE(E3888/L3888)</f>
        <v>#DIV/0!</v>
      </c>
      <c r="Q3888" t="str">
        <f>LEFT(N3888,SEARCH("/",N3888,1)-1)</f>
        <v>music</v>
      </c>
      <c r="R3888" t="str">
        <f>RIGHT(N3888,LEN(N3888)-SEARCH("/",N3888,1))</f>
        <v>indie rock</v>
      </c>
      <c r="S3888" s="14">
        <f>INT((((J3888/60)/60)/24)+DATE(1970,1,1))</f>
        <v>41026</v>
      </c>
      <c r="T3888" s="14">
        <f>INT((((I3888/60)/60)/24)+DATE(1970,1,1))</f>
        <v>41056</v>
      </c>
    </row>
    <row r="3889" spans="1:20" ht="30" x14ac:dyDescent="0.25">
      <c r="A3889">
        <v>1731</v>
      </c>
      <c r="B3889" s="3" t="s">
        <v>1732</v>
      </c>
      <c r="C3889" s="3" t="s">
        <v>5841</v>
      </c>
      <c r="D3889" s="6">
        <v>1000</v>
      </c>
      <c r="E3889" s="6">
        <v>0</v>
      </c>
      <c r="F3889" t="s">
        <v>8221</v>
      </c>
      <c r="G3889" t="s">
        <v>8224</v>
      </c>
      <c r="H3889" t="s">
        <v>8246</v>
      </c>
      <c r="I3889">
        <v>1434034800</v>
      </c>
      <c r="J3889">
        <v>1432849552</v>
      </c>
      <c r="K3889" t="b">
        <v>0</v>
      </c>
      <c r="L3889">
        <v>0</v>
      </c>
      <c r="M3889" t="b">
        <v>0</v>
      </c>
      <c r="N3889" t="s">
        <v>8293</v>
      </c>
      <c r="O3889" s="9">
        <f>+E3889/D3889*100</f>
        <v>0</v>
      </c>
      <c r="P3889" s="11" t="e">
        <f>AVERAGE(E3889/L3889)</f>
        <v>#DIV/0!</v>
      </c>
      <c r="Q3889" t="str">
        <f>LEFT(N3889,SEARCH("/",N3889,1)-1)</f>
        <v>music</v>
      </c>
      <c r="R3889" t="str">
        <f>RIGHT(N3889,LEN(N3889)-SEARCH("/",N3889,1))</f>
        <v>faith</v>
      </c>
      <c r="S3889" s="14">
        <f>INT((((J3889/60)/60)/24)+DATE(1970,1,1))</f>
        <v>42152</v>
      </c>
      <c r="T3889" s="14">
        <f>INT((((I3889/60)/60)/24)+DATE(1970,1,1))</f>
        <v>42166</v>
      </c>
    </row>
    <row r="3890" spans="1:20" ht="45" x14ac:dyDescent="0.25">
      <c r="A3890">
        <v>929</v>
      </c>
      <c r="B3890" s="3" t="s">
        <v>930</v>
      </c>
      <c r="C3890" s="3" t="s">
        <v>5039</v>
      </c>
      <c r="D3890" s="6">
        <v>500</v>
      </c>
      <c r="E3890" s="6">
        <v>0</v>
      </c>
      <c r="F3890" t="s">
        <v>8221</v>
      </c>
      <c r="G3890" t="s">
        <v>8224</v>
      </c>
      <c r="H3890" t="s">
        <v>8246</v>
      </c>
      <c r="I3890">
        <v>1333946569</v>
      </c>
      <c r="J3890">
        <v>1331358169</v>
      </c>
      <c r="K3890" t="b">
        <v>0</v>
      </c>
      <c r="L3890">
        <v>0</v>
      </c>
      <c r="M3890" t="b">
        <v>0</v>
      </c>
      <c r="N3890" t="s">
        <v>8278</v>
      </c>
      <c r="O3890" s="9">
        <f>+E3890/D3890*100</f>
        <v>0</v>
      </c>
      <c r="P3890" s="11" t="e">
        <f>AVERAGE(E3890/L3890)</f>
        <v>#DIV/0!</v>
      </c>
      <c r="Q3890" t="str">
        <f>LEFT(N3890,SEARCH("/",N3890,1)-1)</f>
        <v>music</v>
      </c>
      <c r="R3890" t="str">
        <f>RIGHT(N3890,LEN(N3890)-SEARCH("/",N3890,1))</f>
        <v>jazz</v>
      </c>
      <c r="S3890" s="14">
        <f>INT((((J3890/60)/60)/24)+DATE(1970,1,1))</f>
        <v>40978</v>
      </c>
      <c r="T3890" s="14">
        <f>INT((((I3890/60)/60)/24)+DATE(1970,1,1))</f>
        <v>41008</v>
      </c>
    </row>
    <row r="3891" spans="1:20" ht="45" x14ac:dyDescent="0.25">
      <c r="A3891">
        <v>1982</v>
      </c>
      <c r="B3891" s="3" t="s">
        <v>1983</v>
      </c>
      <c r="C3891" s="3" t="s">
        <v>6092</v>
      </c>
      <c r="D3891" s="6">
        <v>180000</v>
      </c>
      <c r="E3891" s="6">
        <v>0</v>
      </c>
      <c r="F3891" t="s">
        <v>8221</v>
      </c>
      <c r="G3891" t="s">
        <v>8231</v>
      </c>
      <c r="H3891" t="s">
        <v>8252</v>
      </c>
      <c r="I3891">
        <v>1480863887</v>
      </c>
      <c r="J3891">
        <v>1478268287</v>
      </c>
      <c r="K3891" t="b">
        <v>0</v>
      </c>
      <c r="L3891">
        <v>0</v>
      </c>
      <c r="M3891" t="b">
        <v>0</v>
      </c>
      <c r="N3891" t="s">
        <v>8296</v>
      </c>
      <c r="O3891" s="9">
        <f>+E3891/D3891*100</f>
        <v>0</v>
      </c>
      <c r="P3891" s="11" t="e">
        <f>AVERAGE(E3891/L3891)</f>
        <v>#DIV/0!</v>
      </c>
      <c r="Q3891" t="str">
        <f>LEFT(N3891,SEARCH("/",N3891,1)-1)</f>
        <v>photography</v>
      </c>
      <c r="R3891" t="str">
        <f>RIGHT(N3891,LEN(N3891)-SEARCH("/",N3891,1))</f>
        <v>people</v>
      </c>
      <c r="S3891" s="14">
        <f>INT((((J3891/60)/60)/24)+DATE(1970,1,1))</f>
        <v>42678</v>
      </c>
      <c r="T3891" s="14">
        <f>INT((((I3891/60)/60)/24)+DATE(1970,1,1))</f>
        <v>42708</v>
      </c>
    </row>
    <row r="3892" spans="1:20" ht="60" x14ac:dyDescent="0.25">
      <c r="A3892">
        <v>1996</v>
      </c>
      <c r="B3892" s="3" t="s">
        <v>1997</v>
      </c>
      <c r="C3892" s="3" t="s">
        <v>6106</v>
      </c>
      <c r="D3892" s="6">
        <v>133800</v>
      </c>
      <c r="E3892" s="6">
        <v>0</v>
      </c>
      <c r="F3892" t="s">
        <v>8221</v>
      </c>
      <c r="G3892" t="s">
        <v>8224</v>
      </c>
      <c r="H3892" t="s">
        <v>8246</v>
      </c>
      <c r="I3892">
        <v>1405021211</v>
      </c>
      <c r="J3892">
        <v>1402429211</v>
      </c>
      <c r="K3892" t="b">
        <v>0</v>
      </c>
      <c r="L3892">
        <v>0</v>
      </c>
      <c r="M3892" t="b">
        <v>0</v>
      </c>
      <c r="N3892" t="s">
        <v>8296</v>
      </c>
      <c r="O3892" s="9">
        <f>+E3892/D3892*100</f>
        <v>0</v>
      </c>
      <c r="P3892" s="11" t="e">
        <f>AVERAGE(E3892/L3892)</f>
        <v>#DIV/0!</v>
      </c>
      <c r="Q3892" t="str">
        <f>LEFT(N3892,SEARCH("/",N3892,1)-1)</f>
        <v>photography</v>
      </c>
      <c r="R3892" t="str">
        <f>RIGHT(N3892,LEN(N3892)-SEARCH("/",N3892,1))</f>
        <v>people</v>
      </c>
      <c r="S3892" s="14">
        <f>INT((((J3892/60)/60)/24)+DATE(1970,1,1))</f>
        <v>41800</v>
      </c>
      <c r="T3892" s="14">
        <f>INT((((I3892/60)/60)/24)+DATE(1970,1,1))</f>
        <v>41830</v>
      </c>
    </row>
    <row r="3893" spans="1:20" ht="60" x14ac:dyDescent="0.25">
      <c r="A3893">
        <v>1554</v>
      </c>
      <c r="B3893" s="3" t="s">
        <v>1555</v>
      </c>
      <c r="C3893" s="3" t="s">
        <v>5664</v>
      </c>
      <c r="D3893" s="6">
        <v>20000</v>
      </c>
      <c r="E3893" s="6">
        <v>0</v>
      </c>
      <c r="F3893" t="s">
        <v>8221</v>
      </c>
      <c r="G3893" t="s">
        <v>8226</v>
      </c>
      <c r="H3893" t="s">
        <v>8248</v>
      </c>
      <c r="I3893">
        <v>1438495390</v>
      </c>
      <c r="J3893">
        <v>1435903390</v>
      </c>
      <c r="K3893" t="b">
        <v>0</v>
      </c>
      <c r="L3893">
        <v>0</v>
      </c>
      <c r="M3893" t="b">
        <v>0</v>
      </c>
      <c r="N3893" t="s">
        <v>8289</v>
      </c>
      <c r="O3893" s="9">
        <f>+E3893/D3893*100</f>
        <v>0</v>
      </c>
      <c r="P3893" s="11" t="e">
        <f>AVERAGE(E3893/L3893)</f>
        <v>#DIV/0!</v>
      </c>
      <c r="Q3893" t="str">
        <f>LEFT(N3893,SEARCH("/",N3893,1)-1)</f>
        <v>photography</v>
      </c>
      <c r="R3893" t="str">
        <f>RIGHT(N3893,LEN(N3893)-SEARCH("/",N3893,1))</f>
        <v>nature</v>
      </c>
      <c r="S3893" s="14">
        <f>INT((((J3893/60)/60)/24)+DATE(1970,1,1))</f>
        <v>42188</v>
      </c>
      <c r="T3893" s="14">
        <f>INT((((I3893/60)/60)/24)+DATE(1970,1,1))</f>
        <v>42218</v>
      </c>
    </row>
    <row r="3894" spans="1:20" ht="45" x14ac:dyDescent="0.25">
      <c r="A3894">
        <v>1597</v>
      </c>
      <c r="B3894" s="3" t="s">
        <v>1598</v>
      </c>
      <c r="C3894" s="3" t="s">
        <v>5707</v>
      </c>
      <c r="D3894" s="6">
        <v>15000</v>
      </c>
      <c r="E3894" s="6">
        <v>0</v>
      </c>
      <c r="F3894" t="s">
        <v>8221</v>
      </c>
      <c r="G3894" t="s">
        <v>8224</v>
      </c>
      <c r="H3894" t="s">
        <v>8246</v>
      </c>
      <c r="I3894">
        <v>1474360197</v>
      </c>
      <c r="J3894">
        <v>1471768197</v>
      </c>
      <c r="K3894" t="b">
        <v>0</v>
      </c>
      <c r="L3894">
        <v>0</v>
      </c>
      <c r="M3894" t="b">
        <v>0</v>
      </c>
      <c r="N3894" t="s">
        <v>8291</v>
      </c>
      <c r="O3894" s="9">
        <f>+E3894/D3894*100</f>
        <v>0</v>
      </c>
      <c r="P3894" s="11" t="e">
        <f>AVERAGE(E3894/L3894)</f>
        <v>#DIV/0!</v>
      </c>
      <c r="Q3894" t="str">
        <f>LEFT(N3894,SEARCH("/",N3894,1)-1)</f>
        <v>photography</v>
      </c>
      <c r="R3894" t="str">
        <f>RIGHT(N3894,LEN(N3894)-SEARCH("/",N3894,1))</f>
        <v>places</v>
      </c>
      <c r="S3894" s="14">
        <f>INT((((J3894/60)/60)/24)+DATE(1970,1,1))</f>
        <v>42603</v>
      </c>
      <c r="T3894" s="14">
        <f>INT((((I3894/60)/60)/24)+DATE(1970,1,1))</f>
        <v>42633</v>
      </c>
    </row>
    <row r="3895" spans="1:20" ht="45" x14ac:dyDescent="0.25">
      <c r="A3895">
        <v>1818</v>
      </c>
      <c r="B3895" s="3" t="s">
        <v>1819</v>
      </c>
      <c r="C3895" s="3" t="s">
        <v>5928</v>
      </c>
      <c r="D3895" s="6">
        <v>15000</v>
      </c>
      <c r="E3895" s="6">
        <v>0</v>
      </c>
      <c r="F3895" t="s">
        <v>8221</v>
      </c>
      <c r="G3895" t="s">
        <v>8224</v>
      </c>
      <c r="H3895" t="s">
        <v>8246</v>
      </c>
      <c r="I3895">
        <v>1428035850</v>
      </c>
      <c r="J3895">
        <v>1425447450</v>
      </c>
      <c r="K3895" t="b">
        <v>0</v>
      </c>
      <c r="L3895">
        <v>0</v>
      </c>
      <c r="M3895" t="b">
        <v>0</v>
      </c>
      <c r="N3895" t="s">
        <v>8285</v>
      </c>
      <c r="O3895" s="9">
        <f>+E3895/D3895*100</f>
        <v>0</v>
      </c>
      <c r="P3895" s="11" t="e">
        <f>AVERAGE(E3895/L3895)</f>
        <v>#DIV/0!</v>
      </c>
      <c r="Q3895" t="str">
        <f>LEFT(N3895,SEARCH("/",N3895,1)-1)</f>
        <v>photography</v>
      </c>
      <c r="R3895" t="str">
        <f>RIGHT(N3895,LEN(N3895)-SEARCH("/",N3895,1))</f>
        <v>photobooks</v>
      </c>
      <c r="S3895" s="14">
        <f>INT((((J3895/60)/60)/24)+DATE(1970,1,1))</f>
        <v>42067</v>
      </c>
      <c r="T3895" s="14">
        <f>INT((((I3895/60)/60)/24)+DATE(1970,1,1))</f>
        <v>42097</v>
      </c>
    </row>
    <row r="3896" spans="1:20" ht="45" x14ac:dyDescent="0.25">
      <c r="A3896">
        <v>1813</v>
      </c>
      <c r="B3896" s="3" t="s">
        <v>1814</v>
      </c>
      <c r="C3896" s="3" t="s">
        <v>5923</v>
      </c>
      <c r="D3896" s="6">
        <v>8750</v>
      </c>
      <c r="E3896" s="6">
        <v>0</v>
      </c>
      <c r="F3896" t="s">
        <v>8221</v>
      </c>
      <c r="G3896" t="s">
        <v>8225</v>
      </c>
      <c r="H3896" t="s">
        <v>8247</v>
      </c>
      <c r="I3896">
        <v>1407532812</v>
      </c>
      <c r="J3896">
        <v>1404940812</v>
      </c>
      <c r="K3896" t="b">
        <v>0</v>
      </c>
      <c r="L3896">
        <v>0</v>
      </c>
      <c r="M3896" t="b">
        <v>0</v>
      </c>
      <c r="N3896" t="s">
        <v>8285</v>
      </c>
      <c r="O3896" s="9">
        <f>+E3896/D3896*100</f>
        <v>0</v>
      </c>
      <c r="P3896" s="11" t="e">
        <f>AVERAGE(E3896/L3896)</f>
        <v>#DIV/0!</v>
      </c>
      <c r="Q3896" t="str">
        <f>LEFT(N3896,SEARCH("/",N3896,1)-1)</f>
        <v>photography</v>
      </c>
      <c r="R3896" t="str">
        <f>RIGHT(N3896,LEN(N3896)-SEARCH("/",N3896,1))</f>
        <v>photobooks</v>
      </c>
      <c r="S3896" s="14">
        <f>INT((((J3896/60)/60)/24)+DATE(1970,1,1))</f>
        <v>41829</v>
      </c>
      <c r="T3896" s="14">
        <f>INT((((I3896/60)/60)/24)+DATE(1970,1,1))</f>
        <v>41859</v>
      </c>
    </row>
    <row r="3897" spans="1:20" ht="60" x14ac:dyDescent="0.25">
      <c r="A3897">
        <v>1997</v>
      </c>
      <c r="B3897" s="3" t="s">
        <v>1998</v>
      </c>
      <c r="C3897" s="3" t="s">
        <v>6107</v>
      </c>
      <c r="D3897" s="6">
        <v>6500</v>
      </c>
      <c r="E3897" s="6">
        <v>0</v>
      </c>
      <c r="F3897" t="s">
        <v>8221</v>
      </c>
      <c r="G3897" t="s">
        <v>8224</v>
      </c>
      <c r="H3897" t="s">
        <v>8246</v>
      </c>
      <c r="I3897">
        <v>1409091612</v>
      </c>
      <c r="J3897">
        <v>1406499612</v>
      </c>
      <c r="K3897" t="b">
        <v>0</v>
      </c>
      <c r="L3897">
        <v>0</v>
      </c>
      <c r="M3897" t="b">
        <v>0</v>
      </c>
      <c r="N3897" t="s">
        <v>8296</v>
      </c>
      <c r="O3897" s="9">
        <f>+E3897/D3897*100</f>
        <v>0</v>
      </c>
      <c r="P3897" s="11" t="e">
        <f>AVERAGE(E3897/L3897)</f>
        <v>#DIV/0!</v>
      </c>
      <c r="Q3897" t="str">
        <f>LEFT(N3897,SEARCH("/",N3897,1)-1)</f>
        <v>photography</v>
      </c>
      <c r="R3897" t="str">
        <f>RIGHT(N3897,LEN(N3897)-SEARCH("/",N3897,1))</f>
        <v>people</v>
      </c>
      <c r="S3897" s="14">
        <f>INT((((J3897/60)/60)/24)+DATE(1970,1,1))</f>
        <v>41847</v>
      </c>
      <c r="T3897" s="14">
        <f>INT((((I3897/60)/60)/24)+DATE(1970,1,1))</f>
        <v>41877</v>
      </c>
    </row>
    <row r="3898" spans="1:20" ht="45" x14ac:dyDescent="0.25">
      <c r="A3898">
        <v>1553</v>
      </c>
      <c r="B3898" s="3" t="s">
        <v>1554</v>
      </c>
      <c r="C3898" s="3" t="s">
        <v>5663</v>
      </c>
      <c r="D3898" s="6">
        <v>6000</v>
      </c>
      <c r="E3898" s="6">
        <v>0</v>
      </c>
      <c r="F3898" t="s">
        <v>8221</v>
      </c>
      <c r="G3898" t="s">
        <v>8224</v>
      </c>
      <c r="H3898" t="s">
        <v>8246</v>
      </c>
      <c r="I3898">
        <v>1441176447</v>
      </c>
      <c r="J3898">
        <v>1438584447</v>
      </c>
      <c r="K3898" t="b">
        <v>0</v>
      </c>
      <c r="L3898">
        <v>0</v>
      </c>
      <c r="M3898" t="b">
        <v>0</v>
      </c>
      <c r="N3898" t="s">
        <v>8289</v>
      </c>
      <c r="O3898" s="9">
        <f>+E3898/D3898*100</f>
        <v>0</v>
      </c>
      <c r="P3898" s="11" t="e">
        <f>AVERAGE(E3898/L3898)</f>
        <v>#DIV/0!</v>
      </c>
      <c r="Q3898" t="str">
        <f>LEFT(N3898,SEARCH("/",N3898,1)-1)</f>
        <v>photography</v>
      </c>
      <c r="R3898" t="str">
        <f>RIGHT(N3898,LEN(N3898)-SEARCH("/",N3898,1))</f>
        <v>nature</v>
      </c>
      <c r="S3898" s="14">
        <f>INT((((J3898/60)/60)/24)+DATE(1970,1,1))</f>
        <v>42219</v>
      </c>
      <c r="T3898" s="14">
        <f>INT((((I3898/60)/60)/24)+DATE(1970,1,1))</f>
        <v>42249</v>
      </c>
    </row>
    <row r="3899" spans="1:20" ht="60" x14ac:dyDescent="0.25">
      <c r="A3899">
        <v>1551</v>
      </c>
      <c r="B3899" s="3" t="s">
        <v>1552</v>
      </c>
      <c r="C3899" s="3" t="s">
        <v>5661</v>
      </c>
      <c r="D3899" s="6">
        <v>3500</v>
      </c>
      <c r="E3899" s="6">
        <v>0</v>
      </c>
      <c r="F3899" t="s">
        <v>8221</v>
      </c>
      <c r="G3899" t="s">
        <v>8224</v>
      </c>
      <c r="H3899" t="s">
        <v>8246</v>
      </c>
      <c r="I3899">
        <v>1432756039</v>
      </c>
      <c r="J3899">
        <v>1430164039</v>
      </c>
      <c r="K3899" t="b">
        <v>0</v>
      </c>
      <c r="L3899">
        <v>0</v>
      </c>
      <c r="M3899" t="b">
        <v>0</v>
      </c>
      <c r="N3899" t="s">
        <v>8289</v>
      </c>
      <c r="O3899" s="9">
        <f>+E3899/D3899*100</f>
        <v>0</v>
      </c>
      <c r="P3899" s="11" t="e">
        <f>AVERAGE(E3899/L3899)</f>
        <v>#DIV/0!</v>
      </c>
      <c r="Q3899" t="str">
        <f>LEFT(N3899,SEARCH("/",N3899,1)-1)</f>
        <v>photography</v>
      </c>
      <c r="R3899" t="str">
        <f>RIGHT(N3899,LEN(N3899)-SEARCH("/",N3899,1))</f>
        <v>nature</v>
      </c>
      <c r="S3899" s="14">
        <f>INT((((J3899/60)/60)/24)+DATE(1970,1,1))</f>
        <v>42121</v>
      </c>
      <c r="T3899" s="14">
        <f>INT((((I3899/60)/60)/24)+DATE(1970,1,1))</f>
        <v>42151</v>
      </c>
    </row>
    <row r="3900" spans="1:20" ht="60" x14ac:dyDescent="0.25">
      <c r="A3900">
        <v>1994</v>
      </c>
      <c r="B3900" s="3" t="s">
        <v>1995</v>
      </c>
      <c r="C3900" s="3" t="s">
        <v>6104</v>
      </c>
      <c r="D3900" s="6">
        <v>3200</v>
      </c>
      <c r="E3900" s="6">
        <v>0</v>
      </c>
      <c r="F3900" t="s">
        <v>8221</v>
      </c>
      <c r="G3900" t="s">
        <v>8224</v>
      </c>
      <c r="H3900" t="s">
        <v>8246</v>
      </c>
      <c r="I3900">
        <v>1481072942</v>
      </c>
      <c r="J3900">
        <v>1475885342</v>
      </c>
      <c r="K3900" t="b">
        <v>0</v>
      </c>
      <c r="L3900">
        <v>0</v>
      </c>
      <c r="M3900" t="b">
        <v>0</v>
      </c>
      <c r="N3900" t="s">
        <v>8296</v>
      </c>
      <c r="O3900" s="9">
        <f>+E3900/D3900*100</f>
        <v>0</v>
      </c>
      <c r="P3900" s="11" t="e">
        <f>AVERAGE(E3900/L3900)</f>
        <v>#DIV/0!</v>
      </c>
      <c r="Q3900" t="str">
        <f>LEFT(N3900,SEARCH("/",N3900,1)-1)</f>
        <v>photography</v>
      </c>
      <c r="R3900" t="str">
        <f>RIGHT(N3900,LEN(N3900)-SEARCH("/",N3900,1))</f>
        <v>people</v>
      </c>
      <c r="S3900" s="14">
        <f>INT((((J3900/60)/60)/24)+DATE(1970,1,1))</f>
        <v>42651</v>
      </c>
      <c r="T3900" s="14">
        <f>INT((((I3900/60)/60)/24)+DATE(1970,1,1))</f>
        <v>42711</v>
      </c>
    </row>
    <row r="3901" spans="1:20" ht="60" x14ac:dyDescent="0.25">
      <c r="A3901">
        <v>1815</v>
      </c>
      <c r="B3901" s="3" t="s">
        <v>1816</v>
      </c>
      <c r="C3901" s="3" t="s">
        <v>5925</v>
      </c>
      <c r="D3901" s="6">
        <v>3000</v>
      </c>
      <c r="E3901" s="6">
        <v>0</v>
      </c>
      <c r="F3901" t="s">
        <v>8221</v>
      </c>
      <c r="G3901" t="s">
        <v>8224</v>
      </c>
      <c r="H3901" t="s">
        <v>8246</v>
      </c>
      <c r="I3901">
        <v>1435787137</v>
      </c>
      <c r="J3901">
        <v>1434577537</v>
      </c>
      <c r="K3901" t="b">
        <v>0</v>
      </c>
      <c r="L3901">
        <v>0</v>
      </c>
      <c r="M3901" t="b">
        <v>0</v>
      </c>
      <c r="N3901" t="s">
        <v>8285</v>
      </c>
      <c r="O3901" s="9">
        <f>+E3901/D3901*100</f>
        <v>0</v>
      </c>
      <c r="P3901" s="11" t="e">
        <f>AVERAGE(E3901/L3901)</f>
        <v>#DIV/0!</v>
      </c>
      <c r="Q3901" t="str">
        <f>LEFT(N3901,SEARCH("/",N3901,1)-1)</f>
        <v>photography</v>
      </c>
      <c r="R3901" t="str">
        <f>RIGHT(N3901,LEN(N3901)-SEARCH("/",N3901,1))</f>
        <v>photobooks</v>
      </c>
      <c r="S3901" s="14">
        <f>INT((((J3901/60)/60)/24)+DATE(1970,1,1))</f>
        <v>42172</v>
      </c>
      <c r="T3901" s="14">
        <f>INT((((I3901/60)/60)/24)+DATE(1970,1,1))</f>
        <v>42186</v>
      </c>
    </row>
    <row r="3902" spans="1:20" ht="60" x14ac:dyDescent="0.25">
      <c r="A3902">
        <v>1993</v>
      </c>
      <c r="B3902" s="3" t="s">
        <v>1994</v>
      </c>
      <c r="C3902" s="3" t="s">
        <v>6103</v>
      </c>
      <c r="D3902" s="6">
        <v>2000</v>
      </c>
      <c r="E3902" s="6">
        <v>0</v>
      </c>
      <c r="F3902" t="s">
        <v>8221</v>
      </c>
      <c r="G3902" t="s">
        <v>8225</v>
      </c>
      <c r="H3902" t="s">
        <v>8247</v>
      </c>
      <c r="I3902">
        <v>1450706837</v>
      </c>
      <c r="J3902">
        <v>1448114837</v>
      </c>
      <c r="K3902" t="b">
        <v>0</v>
      </c>
      <c r="L3902">
        <v>0</v>
      </c>
      <c r="M3902" t="b">
        <v>0</v>
      </c>
      <c r="N3902" t="s">
        <v>8296</v>
      </c>
      <c r="O3902" s="9">
        <f>+E3902/D3902*100</f>
        <v>0</v>
      </c>
      <c r="P3902" s="11" t="e">
        <f>AVERAGE(E3902/L3902)</f>
        <v>#DIV/0!</v>
      </c>
      <c r="Q3902" t="str">
        <f>LEFT(N3902,SEARCH("/",N3902,1)-1)</f>
        <v>photography</v>
      </c>
      <c r="R3902" t="str">
        <f>RIGHT(N3902,LEN(N3902)-SEARCH("/",N3902,1))</f>
        <v>people</v>
      </c>
      <c r="S3902" s="14">
        <f>INT((((J3902/60)/60)/24)+DATE(1970,1,1))</f>
        <v>42329</v>
      </c>
      <c r="T3902" s="14">
        <f>INT((((I3902/60)/60)/24)+DATE(1970,1,1))</f>
        <v>42359</v>
      </c>
    </row>
    <row r="3903" spans="1:20" ht="30" x14ac:dyDescent="0.25">
      <c r="A3903">
        <v>1586</v>
      </c>
      <c r="B3903" s="3" t="s">
        <v>1587</v>
      </c>
      <c r="C3903" s="3" t="s">
        <v>5696</v>
      </c>
      <c r="D3903" s="6">
        <v>1500</v>
      </c>
      <c r="E3903" s="6">
        <v>0</v>
      </c>
      <c r="F3903" t="s">
        <v>8221</v>
      </c>
      <c r="G3903" t="s">
        <v>8224</v>
      </c>
      <c r="H3903" t="s">
        <v>8246</v>
      </c>
      <c r="I3903">
        <v>1428197422</v>
      </c>
      <c r="J3903">
        <v>1425609022</v>
      </c>
      <c r="K3903" t="b">
        <v>0</v>
      </c>
      <c r="L3903">
        <v>0</v>
      </c>
      <c r="M3903" t="b">
        <v>0</v>
      </c>
      <c r="N3903" t="s">
        <v>8291</v>
      </c>
      <c r="O3903" s="9">
        <f>+E3903/D3903*100</f>
        <v>0</v>
      </c>
      <c r="P3903" s="11" t="e">
        <f>AVERAGE(E3903/L3903)</f>
        <v>#DIV/0!</v>
      </c>
      <c r="Q3903" t="str">
        <f>LEFT(N3903,SEARCH("/",N3903,1)-1)</f>
        <v>photography</v>
      </c>
      <c r="R3903" t="str">
        <f>RIGHT(N3903,LEN(N3903)-SEARCH("/",N3903,1))</f>
        <v>places</v>
      </c>
      <c r="S3903" s="14">
        <f>INT((((J3903/60)/60)/24)+DATE(1970,1,1))</f>
        <v>42069</v>
      </c>
      <c r="T3903" s="14">
        <f>INT((((I3903/60)/60)/24)+DATE(1970,1,1))</f>
        <v>42099</v>
      </c>
    </row>
    <row r="3904" spans="1:20" ht="60" x14ac:dyDescent="0.25">
      <c r="A3904">
        <v>1584</v>
      </c>
      <c r="B3904" s="3" t="s">
        <v>1585</v>
      </c>
      <c r="C3904" s="3" t="s">
        <v>5694</v>
      </c>
      <c r="D3904" s="6">
        <v>1200</v>
      </c>
      <c r="E3904" s="6">
        <v>0</v>
      </c>
      <c r="F3904" t="s">
        <v>8221</v>
      </c>
      <c r="G3904" t="s">
        <v>8224</v>
      </c>
      <c r="H3904" t="s">
        <v>8246</v>
      </c>
      <c r="I3904">
        <v>1401464101</v>
      </c>
      <c r="J3904">
        <v>1400600101</v>
      </c>
      <c r="K3904" t="b">
        <v>0</v>
      </c>
      <c r="L3904">
        <v>0</v>
      </c>
      <c r="M3904" t="b">
        <v>0</v>
      </c>
      <c r="N3904" t="s">
        <v>8291</v>
      </c>
      <c r="O3904" s="9">
        <f>+E3904/D3904*100</f>
        <v>0</v>
      </c>
      <c r="P3904" s="11" t="e">
        <f>AVERAGE(E3904/L3904)</f>
        <v>#DIV/0!</v>
      </c>
      <c r="Q3904" t="str">
        <f>LEFT(N3904,SEARCH("/",N3904,1)-1)</f>
        <v>photography</v>
      </c>
      <c r="R3904" t="str">
        <f>RIGHT(N3904,LEN(N3904)-SEARCH("/",N3904,1))</f>
        <v>places</v>
      </c>
      <c r="S3904" s="14">
        <f>INT((((J3904/60)/60)/24)+DATE(1970,1,1))</f>
        <v>41779</v>
      </c>
      <c r="T3904" s="14">
        <f>INT((((I3904/60)/60)/24)+DATE(1970,1,1))</f>
        <v>41789</v>
      </c>
    </row>
    <row r="3905" spans="1:20" ht="45" x14ac:dyDescent="0.25">
      <c r="A3905">
        <v>1589</v>
      </c>
      <c r="B3905" s="3" t="s">
        <v>1590</v>
      </c>
      <c r="C3905" s="3" t="s">
        <v>5699</v>
      </c>
      <c r="D3905" s="6">
        <v>1200</v>
      </c>
      <c r="E3905" s="6">
        <v>0</v>
      </c>
      <c r="F3905" t="s">
        <v>8221</v>
      </c>
      <c r="G3905" t="s">
        <v>8224</v>
      </c>
      <c r="H3905" t="s">
        <v>8246</v>
      </c>
      <c r="I3905">
        <v>1444433886</v>
      </c>
      <c r="J3905">
        <v>1441841886</v>
      </c>
      <c r="K3905" t="b">
        <v>0</v>
      </c>
      <c r="L3905">
        <v>0</v>
      </c>
      <c r="M3905" t="b">
        <v>0</v>
      </c>
      <c r="N3905" t="s">
        <v>8291</v>
      </c>
      <c r="O3905" s="9">
        <f>+E3905/D3905*100</f>
        <v>0</v>
      </c>
      <c r="P3905" s="11" t="e">
        <f>AVERAGE(E3905/L3905)</f>
        <v>#DIV/0!</v>
      </c>
      <c r="Q3905" t="str">
        <f>LEFT(N3905,SEARCH("/",N3905,1)-1)</f>
        <v>photography</v>
      </c>
      <c r="R3905" t="str">
        <f>RIGHT(N3905,LEN(N3905)-SEARCH("/",N3905,1))</f>
        <v>places</v>
      </c>
      <c r="S3905" s="14">
        <f>INT((((J3905/60)/60)/24)+DATE(1970,1,1))</f>
        <v>42256</v>
      </c>
      <c r="T3905" s="14">
        <f>INT((((I3905/60)/60)/24)+DATE(1970,1,1))</f>
        <v>42286</v>
      </c>
    </row>
    <row r="3906" spans="1:20" ht="45" x14ac:dyDescent="0.25">
      <c r="A3906">
        <v>1544</v>
      </c>
      <c r="B3906" s="3" t="s">
        <v>1545</v>
      </c>
      <c r="C3906" s="3" t="s">
        <v>5654</v>
      </c>
      <c r="D3906" s="6">
        <v>1000</v>
      </c>
      <c r="E3906" s="6">
        <v>0</v>
      </c>
      <c r="F3906" t="s">
        <v>8221</v>
      </c>
      <c r="G3906" t="s">
        <v>8224</v>
      </c>
      <c r="H3906" t="s">
        <v>8246</v>
      </c>
      <c r="I3906">
        <v>1427847480</v>
      </c>
      <c r="J3906">
        <v>1424222024</v>
      </c>
      <c r="K3906" t="b">
        <v>0</v>
      </c>
      <c r="L3906">
        <v>0</v>
      </c>
      <c r="M3906" t="b">
        <v>0</v>
      </c>
      <c r="N3906" t="s">
        <v>8289</v>
      </c>
      <c r="O3906" s="9">
        <f>+E3906/D3906*100</f>
        <v>0</v>
      </c>
      <c r="P3906" s="11" t="e">
        <f>AVERAGE(E3906/L3906)</f>
        <v>#DIV/0!</v>
      </c>
      <c r="Q3906" t="str">
        <f>LEFT(N3906,SEARCH("/",N3906,1)-1)</f>
        <v>photography</v>
      </c>
      <c r="R3906" t="str">
        <f>RIGHT(N3906,LEN(N3906)-SEARCH("/",N3906,1))</f>
        <v>nature</v>
      </c>
      <c r="S3906" s="14">
        <f>INT((((J3906/60)/60)/24)+DATE(1970,1,1))</f>
        <v>42053</v>
      </c>
      <c r="T3906" s="14">
        <f>INT((((I3906/60)/60)/24)+DATE(1970,1,1))</f>
        <v>42095</v>
      </c>
    </row>
    <row r="3907" spans="1:20" ht="45" x14ac:dyDescent="0.25">
      <c r="A3907">
        <v>1555</v>
      </c>
      <c r="B3907" s="3" t="s">
        <v>1556</v>
      </c>
      <c r="C3907" s="3" t="s">
        <v>5665</v>
      </c>
      <c r="D3907" s="6">
        <v>750</v>
      </c>
      <c r="E3907" s="6">
        <v>0</v>
      </c>
      <c r="F3907" t="s">
        <v>8221</v>
      </c>
      <c r="G3907" t="s">
        <v>8224</v>
      </c>
      <c r="H3907" t="s">
        <v>8246</v>
      </c>
      <c r="I3907">
        <v>1442509200</v>
      </c>
      <c r="J3907">
        <v>1440513832</v>
      </c>
      <c r="K3907" t="b">
        <v>0</v>
      </c>
      <c r="L3907">
        <v>0</v>
      </c>
      <c r="M3907" t="b">
        <v>0</v>
      </c>
      <c r="N3907" t="s">
        <v>8289</v>
      </c>
      <c r="O3907" s="9">
        <f>+E3907/D3907*100</f>
        <v>0</v>
      </c>
      <c r="P3907" s="11" t="e">
        <f>AVERAGE(E3907/L3907)</f>
        <v>#DIV/0!</v>
      </c>
      <c r="Q3907" t="str">
        <f>LEFT(N3907,SEARCH("/",N3907,1)-1)</f>
        <v>photography</v>
      </c>
      <c r="R3907" t="str">
        <f>RIGHT(N3907,LEN(N3907)-SEARCH("/",N3907,1))</f>
        <v>nature</v>
      </c>
      <c r="S3907" s="14">
        <f>INT((((J3907/60)/60)/24)+DATE(1970,1,1))</f>
        <v>42241</v>
      </c>
      <c r="T3907" s="14">
        <f>INT((((I3907/60)/60)/24)+DATE(1970,1,1))</f>
        <v>42264</v>
      </c>
    </row>
    <row r="3908" spans="1:20" ht="30" x14ac:dyDescent="0.25">
      <c r="A3908">
        <v>1588</v>
      </c>
      <c r="B3908" s="3" t="s">
        <v>1589</v>
      </c>
      <c r="C3908" s="3" t="s">
        <v>5698</v>
      </c>
      <c r="D3908" s="6">
        <v>516</v>
      </c>
      <c r="E3908" s="6">
        <v>0</v>
      </c>
      <c r="F3908" t="s">
        <v>8221</v>
      </c>
      <c r="G3908" t="s">
        <v>8224</v>
      </c>
      <c r="H3908" t="s">
        <v>8246</v>
      </c>
      <c r="I3908">
        <v>1422735120</v>
      </c>
      <c r="J3908">
        <v>1420091999</v>
      </c>
      <c r="K3908" t="b">
        <v>0</v>
      </c>
      <c r="L3908">
        <v>0</v>
      </c>
      <c r="M3908" t="b">
        <v>0</v>
      </c>
      <c r="N3908" t="s">
        <v>8291</v>
      </c>
      <c r="O3908" s="9">
        <f>+E3908/D3908*100</f>
        <v>0</v>
      </c>
      <c r="P3908" s="11" t="e">
        <f>AVERAGE(E3908/L3908)</f>
        <v>#DIV/0!</v>
      </c>
      <c r="Q3908" t="str">
        <f>LEFT(N3908,SEARCH("/",N3908,1)-1)</f>
        <v>photography</v>
      </c>
      <c r="R3908" t="str">
        <f>RIGHT(N3908,LEN(N3908)-SEARCH("/",N3908,1))</f>
        <v>places</v>
      </c>
      <c r="S3908" s="14">
        <f>INT((((J3908/60)/60)/24)+DATE(1970,1,1))</f>
        <v>42005</v>
      </c>
      <c r="T3908" s="14">
        <f>INT((((I3908/60)/60)/24)+DATE(1970,1,1))</f>
        <v>42035</v>
      </c>
    </row>
    <row r="3909" spans="1:20" ht="45" x14ac:dyDescent="0.25">
      <c r="A3909">
        <v>1599</v>
      </c>
      <c r="B3909" s="3" t="s">
        <v>1600</v>
      </c>
      <c r="C3909" s="3" t="s">
        <v>5709</v>
      </c>
      <c r="D3909" s="6">
        <v>500</v>
      </c>
      <c r="E3909" s="6">
        <v>0</v>
      </c>
      <c r="F3909" t="s">
        <v>8221</v>
      </c>
      <c r="G3909" t="s">
        <v>8225</v>
      </c>
      <c r="H3909" t="s">
        <v>8247</v>
      </c>
      <c r="I3909">
        <v>1460116576</v>
      </c>
      <c r="J3909">
        <v>1457528176</v>
      </c>
      <c r="K3909" t="b">
        <v>0</v>
      </c>
      <c r="L3909">
        <v>0</v>
      </c>
      <c r="M3909" t="b">
        <v>0</v>
      </c>
      <c r="N3909" t="s">
        <v>8291</v>
      </c>
      <c r="O3909" s="9">
        <f>+E3909/D3909*100</f>
        <v>0</v>
      </c>
      <c r="P3909" s="11" t="e">
        <f>AVERAGE(E3909/L3909)</f>
        <v>#DIV/0!</v>
      </c>
      <c r="Q3909" t="str">
        <f>LEFT(N3909,SEARCH("/",N3909,1)-1)</f>
        <v>photography</v>
      </c>
      <c r="R3909" t="str">
        <f>RIGHT(N3909,LEN(N3909)-SEARCH("/",N3909,1))</f>
        <v>places</v>
      </c>
      <c r="S3909" s="14">
        <f>INT((((J3909/60)/60)/24)+DATE(1970,1,1))</f>
        <v>42438</v>
      </c>
      <c r="T3909" s="14">
        <f>INT((((I3909/60)/60)/24)+DATE(1970,1,1))</f>
        <v>42468</v>
      </c>
    </row>
    <row r="3910" spans="1:20" ht="30" x14ac:dyDescent="0.25">
      <c r="A3910">
        <v>1592</v>
      </c>
      <c r="B3910" s="3" t="s">
        <v>1593</v>
      </c>
      <c r="C3910" s="3" t="s">
        <v>5702</v>
      </c>
      <c r="D3910" s="6">
        <v>25</v>
      </c>
      <c r="E3910" s="6">
        <v>0</v>
      </c>
      <c r="F3910" t="s">
        <v>8221</v>
      </c>
      <c r="G3910" t="s">
        <v>8224</v>
      </c>
      <c r="H3910" t="s">
        <v>8246</v>
      </c>
      <c r="I3910">
        <v>1427503485</v>
      </c>
      <c r="J3910">
        <v>1423619085</v>
      </c>
      <c r="K3910" t="b">
        <v>0</v>
      </c>
      <c r="L3910">
        <v>0</v>
      </c>
      <c r="M3910" t="b">
        <v>0</v>
      </c>
      <c r="N3910" t="s">
        <v>8291</v>
      </c>
      <c r="O3910" s="9">
        <f>+E3910/D3910*100</f>
        <v>0</v>
      </c>
      <c r="P3910" s="11" t="e">
        <f>AVERAGE(E3910/L3910)</f>
        <v>#DIV/0!</v>
      </c>
      <c r="Q3910" t="str">
        <f>LEFT(N3910,SEARCH("/",N3910,1)-1)</f>
        <v>photography</v>
      </c>
      <c r="R3910" t="str">
        <f>RIGHT(N3910,LEN(N3910)-SEARCH("/",N3910,1))</f>
        <v>places</v>
      </c>
      <c r="S3910" s="14">
        <f>INT((((J3910/60)/60)/24)+DATE(1970,1,1))</f>
        <v>42046</v>
      </c>
      <c r="T3910" s="14">
        <f>INT((((I3910/60)/60)/24)+DATE(1970,1,1))</f>
        <v>42091</v>
      </c>
    </row>
    <row r="3911" spans="1:20" ht="45" x14ac:dyDescent="0.25">
      <c r="A3911">
        <v>1547</v>
      </c>
      <c r="B3911" s="3" t="s">
        <v>1548</v>
      </c>
      <c r="C3911" s="3" t="s">
        <v>5657</v>
      </c>
      <c r="D3911" s="6">
        <v>20</v>
      </c>
      <c r="E3911" s="6">
        <v>0</v>
      </c>
      <c r="F3911" t="s">
        <v>8221</v>
      </c>
      <c r="G3911" t="s">
        <v>8224</v>
      </c>
      <c r="H3911" t="s">
        <v>8246</v>
      </c>
      <c r="I3911">
        <v>1487844882</v>
      </c>
      <c r="J3911">
        <v>1487240082</v>
      </c>
      <c r="K3911" t="b">
        <v>0</v>
      </c>
      <c r="L3911">
        <v>0</v>
      </c>
      <c r="M3911" t="b">
        <v>0</v>
      </c>
      <c r="N3911" t="s">
        <v>8289</v>
      </c>
      <c r="O3911" s="9">
        <f>+E3911/D3911*100</f>
        <v>0</v>
      </c>
      <c r="P3911" s="11" t="e">
        <f>AVERAGE(E3911/L3911)</f>
        <v>#DIV/0!</v>
      </c>
      <c r="Q3911" t="str">
        <f>LEFT(N3911,SEARCH("/",N3911,1)-1)</f>
        <v>photography</v>
      </c>
      <c r="R3911" t="str">
        <f>RIGHT(N3911,LEN(N3911)-SEARCH("/",N3911,1))</f>
        <v>nature</v>
      </c>
      <c r="S3911" s="14">
        <f>INT((((J3911/60)/60)/24)+DATE(1970,1,1))</f>
        <v>42782</v>
      </c>
      <c r="T3911" s="14">
        <f>INT((((I3911/60)/60)/24)+DATE(1970,1,1))</f>
        <v>42789</v>
      </c>
    </row>
    <row r="3912" spans="1:20" ht="45" x14ac:dyDescent="0.25">
      <c r="A3912">
        <v>1460</v>
      </c>
      <c r="B3912" s="3" t="s">
        <v>1461</v>
      </c>
      <c r="C3912" s="3" t="s">
        <v>5570</v>
      </c>
      <c r="D3912" s="6">
        <v>25000000</v>
      </c>
      <c r="E3912" s="6">
        <v>0</v>
      </c>
      <c r="F3912" t="s">
        <v>8220</v>
      </c>
      <c r="G3912" t="s">
        <v>8224</v>
      </c>
      <c r="H3912" t="s">
        <v>8246</v>
      </c>
      <c r="I3912">
        <v>1417391100</v>
      </c>
      <c r="J3912">
        <v>1412371898</v>
      </c>
      <c r="K3912" t="b">
        <v>0</v>
      </c>
      <c r="L3912">
        <v>0</v>
      </c>
      <c r="M3912" t="b">
        <v>0</v>
      </c>
      <c r="N3912" t="s">
        <v>8287</v>
      </c>
      <c r="O3912" s="9">
        <f>+E3912/D3912*100</f>
        <v>0</v>
      </c>
      <c r="P3912" s="11" t="e">
        <f>AVERAGE(E3912/L3912)</f>
        <v>#DIV/0!</v>
      </c>
      <c r="Q3912" t="str">
        <f>LEFT(N3912,SEARCH("/",N3912,1)-1)</f>
        <v>publishing</v>
      </c>
      <c r="R3912" t="str">
        <f>RIGHT(N3912,LEN(N3912)-SEARCH("/",N3912,1))</f>
        <v>translations</v>
      </c>
      <c r="S3912" s="14">
        <f>INT((((J3912/60)/60)/24)+DATE(1970,1,1))</f>
        <v>41915</v>
      </c>
      <c r="T3912" s="14">
        <f>INT((((I3912/60)/60)/24)+DATE(1970,1,1))</f>
        <v>41973</v>
      </c>
    </row>
    <row r="3913" spans="1:20" ht="60" x14ac:dyDescent="0.25">
      <c r="A3913">
        <v>1448</v>
      </c>
      <c r="B3913" s="3" t="s">
        <v>1449</v>
      </c>
      <c r="C3913" s="3" t="s">
        <v>5558</v>
      </c>
      <c r="D3913" s="6">
        <v>200000</v>
      </c>
      <c r="E3913" s="6">
        <v>0</v>
      </c>
      <c r="F3913" t="s">
        <v>8221</v>
      </c>
      <c r="G3913" t="s">
        <v>8226</v>
      </c>
      <c r="H3913" t="s">
        <v>8248</v>
      </c>
      <c r="I3913">
        <v>1432272300</v>
      </c>
      <c r="J3913">
        <v>1429655318</v>
      </c>
      <c r="K3913" t="b">
        <v>0</v>
      </c>
      <c r="L3913">
        <v>0</v>
      </c>
      <c r="M3913" t="b">
        <v>0</v>
      </c>
      <c r="N3913" t="s">
        <v>8287</v>
      </c>
      <c r="O3913" s="9">
        <f>+E3913/D3913*100</f>
        <v>0</v>
      </c>
      <c r="P3913" s="11" t="e">
        <f>AVERAGE(E3913/L3913)</f>
        <v>#DIV/0!</v>
      </c>
      <c r="Q3913" t="str">
        <f>LEFT(N3913,SEARCH("/",N3913,1)-1)</f>
        <v>publishing</v>
      </c>
      <c r="R3913" t="str">
        <f>RIGHT(N3913,LEN(N3913)-SEARCH("/",N3913,1))</f>
        <v>translations</v>
      </c>
      <c r="S3913" s="14">
        <f>INT((((J3913/60)/60)/24)+DATE(1970,1,1))</f>
        <v>42115</v>
      </c>
      <c r="T3913" s="14">
        <f>INT((((I3913/60)/60)/24)+DATE(1970,1,1))</f>
        <v>42146</v>
      </c>
    </row>
    <row r="3914" spans="1:20" ht="60" x14ac:dyDescent="0.25">
      <c r="A3914">
        <v>1445</v>
      </c>
      <c r="B3914" s="3" t="s">
        <v>1446</v>
      </c>
      <c r="C3914" s="3" t="s">
        <v>5555</v>
      </c>
      <c r="D3914" s="6">
        <v>130000</v>
      </c>
      <c r="E3914" s="6">
        <v>0</v>
      </c>
      <c r="F3914" t="s">
        <v>8221</v>
      </c>
      <c r="G3914" t="s">
        <v>8236</v>
      </c>
      <c r="H3914" t="s">
        <v>8249</v>
      </c>
      <c r="I3914">
        <v>1434286855</v>
      </c>
      <c r="J3914">
        <v>1431694855</v>
      </c>
      <c r="K3914" t="b">
        <v>0</v>
      </c>
      <c r="L3914">
        <v>0</v>
      </c>
      <c r="M3914" t="b">
        <v>0</v>
      </c>
      <c r="N3914" t="s">
        <v>8287</v>
      </c>
      <c r="O3914" s="9">
        <f>+E3914/D3914*100</f>
        <v>0</v>
      </c>
      <c r="P3914" s="11" t="e">
        <f>AVERAGE(E3914/L3914)</f>
        <v>#DIV/0!</v>
      </c>
      <c r="Q3914" t="str">
        <f>LEFT(N3914,SEARCH("/",N3914,1)-1)</f>
        <v>publishing</v>
      </c>
      <c r="R3914" t="str">
        <f>RIGHT(N3914,LEN(N3914)-SEARCH("/",N3914,1))</f>
        <v>translations</v>
      </c>
      <c r="S3914" s="14">
        <f>INT((((J3914/60)/60)/24)+DATE(1970,1,1))</f>
        <v>42139</v>
      </c>
      <c r="T3914" s="14">
        <f>INT((((I3914/60)/60)/24)+DATE(1970,1,1))</f>
        <v>42169</v>
      </c>
    </row>
    <row r="3915" spans="1:20" ht="45" x14ac:dyDescent="0.25">
      <c r="A3915">
        <v>2780</v>
      </c>
      <c r="B3915" s="3" t="s">
        <v>2780</v>
      </c>
      <c r="C3915" s="3" t="s">
        <v>6890</v>
      </c>
      <c r="D3915" s="6">
        <v>100000</v>
      </c>
      <c r="E3915" s="6">
        <v>0</v>
      </c>
      <c r="F3915" t="s">
        <v>8221</v>
      </c>
      <c r="G3915" t="s">
        <v>8237</v>
      </c>
      <c r="H3915" t="s">
        <v>8249</v>
      </c>
      <c r="I3915">
        <v>1489142688</v>
      </c>
      <c r="J3915">
        <v>1486550688</v>
      </c>
      <c r="K3915" t="b">
        <v>0</v>
      </c>
      <c r="L3915">
        <v>0</v>
      </c>
      <c r="M3915" t="b">
        <v>0</v>
      </c>
      <c r="N3915" t="s">
        <v>8304</v>
      </c>
      <c r="O3915" s="9">
        <f>+E3915/D3915*100</f>
        <v>0</v>
      </c>
      <c r="P3915" s="11" t="e">
        <f>AVERAGE(E3915/L3915)</f>
        <v>#DIV/0!</v>
      </c>
      <c r="Q3915" t="str">
        <f>LEFT(N3915,SEARCH("/",N3915,1)-1)</f>
        <v>publishing</v>
      </c>
      <c r="R3915" t="str">
        <f>RIGHT(N3915,LEN(N3915)-SEARCH("/",N3915,1))</f>
        <v>children's books</v>
      </c>
      <c r="S3915" s="14">
        <f>INT((((J3915/60)/60)/24)+DATE(1970,1,1))</f>
        <v>42774</v>
      </c>
      <c r="T3915" s="14">
        <f>INT((((I3915/60)/60)/24)+DATE(1970,1,1))</f>
        <v>42804</v>
      </c>
    </row>
    <row r="3916" spans="1:20" ht="45" x14ac:dyDescent="0.25">
      <c r="A3916">
        <v>1416</v>
      </c>
      <c r="B3916" s="3" t="s">
        <v>1417</v>
      </c>
      <c r="C3916" s="3" t="s">
        <v>5526</v>
      </c>
      <c r="D3916" s="6">
        <v>50000</v>
      </c>
      <c r="E3916" s="6">
        <v>0</v>
      </c>
      <c r="F3916" t="s">
        <v>8221</v>
      </c>
      <c r="G3916" t="s">
        <v>8224</v>
      </c>
      <c r="H3916" t="s">
        <v>8246</v>
      </c>
      <c r="I3916">
        <v>1448147619</v>
      </c>
      <c r="J3916">
        <v>1445552019</v>
      </c>
      <c r="K3916" t="b">
        <v>0</v>
      </c>
      <c r="L3916">
        <v>0</v>
      </c>
      <c r="M3916" t="b">
        <v>0</v>
      </c>
      <c r="N3916" t="s">
        <v>8287</v>
      </c>
      <c r="O3916" s="9">
        <f>+E3916/D3916*100</f>
        <v>0</v>
      </c>
      <c r="P3916" s="11" t="e">
        <f>AVERAGE(E3916/L3916)</f>
        <v>#DIV/0!</v>
      </c>
      <c r="Q3916" t="str">
        <f>LEFT(N3916,SEARCH("/",N3916,1)-1)</f>
        <v>publishing</v>
      </c>
      <c r="R3916" t="str">
        <f>RIGHT(N3916,LEN(N3916)-SEARCH("/",N3916,1))</f>
        <v>translations</v>
      </c>
      <c r="S3916" s="14">
        <f>INT((((J3916/60)/60)/24)+DATE(1970,1,1))</f>
        <v>42299</v>
      </c>
      <c r="T3916" s="14">
        <f>INT((((I3916/60)/60)/24)+DATE(1970,1,1))</f>
        <v>42329</v>
      </c>
    </row>
    <row r="3917" spans="1:20" ht="60" x14ac:dyDescent="0.25">
      <c r="A3917">
        <v>1432</v>
      </c>
      <c r="B3917" s="3" t="s">
        <v>1433</v>
      </c>
      <c r="C3917" s="3" t="s">
        <v>5542</v>
      </c>
      <c r="D3917" s="6">
        <v>40000</v>
      </c>
      <c r="E3917" s="6">
        <v>0</v>
      </c>
      <c r="F3917" t="s">
        <v>8221</v>
      </c>
      <c r="G3917" t="s">
        <v>8224</v>
      </c>
      <c r="H3917" t="s">
        <v>8246</v>
      </c>
      <c r="I3917">
        <v>1437417828</v>
      </c>
      <c r="J3917">
        <v>1434825828</v>
      </c>
      <c r="K3917" t="b">
        <v>0</v>
      </c>
      <c r="L3917">
        <v>0</v>
      </c>
      <c r="M3917" t="b">
        <v>0</v>
      </c>
      <c r="N3917" t="s">
        <v>8287</v>
      </c>
      <c r="O3917" s="9">
        <f>+E3917/D3917*100</f>
        <v>0</v>
      </c>
      <c r="P3917" s="11" t="e">
        <f>AVERAGE(E3917/L3917)</f>
        <v>#DIV/0!</v>
      </c>
      <c r="Q3917" t="str">
        <f>LEFT(N3917,SEARCH("/",N3917,1)-1)</f>
        <v>publishing</v>
      </c>
      <c r="R3917" t="str">
        <f>RIGHT(N3917,LEN(N3917)-SEARCH("/",N3917,1))</f>
        <v>translations</v>
      </c>
      <c r="S3917" s="14">
        <f>INT((((J3917/60)/60)/24)+DATE(1970,1,1))</f>
        <v>42175</v>
      </c>
      <c r="T3917" s="14">
        <f>INT((((I3917/60)/60)/24)+DATE(1970,1,1))</f>
        <v>42205</v>
      </c>
    </row>
    <row r="3918" spans="1:20" ht="45" x14ac:dyDescent="0.25">
      <c r="A3918">
        <v>1459</v>
      </c>
      <c r="B3918" s="3" t="s">
        <v>1460</v>
      </c>
      <c r="C3918" s="3" t="s">
        <v>5569</v>
      </c>
      <c r="D3918" s="6">
        <v>37000</v>
      </c>
      <c r="E3918" s="6">
        <v>0</v>
      </c>
      <c r="F3918" t="s">
        <v>8220</v>
      </c>
      <c r="G3918" t="s">
        <v>8232</v>
      </c>
      <c r="H3918" t="s">
        <v>8253</v>
      </c>
      <c r="I3918">
        <v>1449077100</v>
      </c>
      <c r="J3918">
        <v>1446612896</v>
      </c>
      <c r="K3918" t="b">
        <v>0</v>
      </c>
      <c r="L3918">
        <v>0</v>
      </c>
      <c r="M3918" t="b">
        <v>0</v>
      </c>
      <c r="N3918" t="s">
        <v>8287</v>
      </c>
      <c r="O3918" s="9">
        <f>+E3918/D3918*100</f>
        <v>0</v>
      </c>
      <c r="P3918" s="11" t="e">
        <f>AVERAGE(E3918/L3918)</f>
        <v>#DIV/0!</v>
      </c>
      <c r="Q3918" t="str">
        <f>LEFT(N3918,SEARCH("/",N3918,1)-1)</f>
        <v>publishing</v>
      </c>
      <c r="R3918" t="str">
        <f>RIGHT(N3918,LEN(N3918)-SEARCH("/",N3918,1))</f>
        <v>translations</v>
      </c>
      <c r="S3918" s="14">
        <f>INT((((J3918/60)/60)/24)+DATE(1970,1,1))</f>
        <v>42312</v>
      </c>
      <c r="T3918" s="14">
        <f>INT((((I3918/60)/60)/24)+DATE(1970,1,1))</f>
        <v>42340</v>
      </c>
    </row>
    <row r="3919" spans="1:20" x14ac:dyDescent="0.25">
      <c r="A3919">
        <v>1569</v>
      </c>
      <c r="B3919" s="3" t="s">
        <v>1570</v>
      </c>
      <c r="C3919" s="3" t="s">
        <v>5679</v>
      </c>
      <c r="D3919" s="6">
        <v>30000</v>
      </c>
      <c r="E3919" s="6">
        <v>0</v>
      </c>
      <c r="F3919" t="s">
        <v>8220</v>
      </c>
      <c r="G3919" t="s">
        <v>8224</v>
      </c>
      <c r="H3919" t="s">
        <v>8246</v>
      </c>
      <c r="I3919">
        <v>1369498714</v>
      </c>
      <c r="J3919">
        <v>1366906714</v>
      </c>
      <c r="K3919" t="b">
        <v>0</v>
      </c>
      <c r="L3919">
        <v>0</v>
      </c>
      <c r="M3919" t="b">
        <v>0</v>
      </c>
      <c r="N3919" t="s">
        <v>8290</v>
      </c>
      <c r="O3919" s="9">
        <f>+E3919/D3919*100</f>
        <v>0</v>
      </c>
      <c r="P3919" s="11" t="e">
        <f>AVERAGE(E3919/L3919)</f>
        <v>#DIV/0!</v>
      </c>
      <c r="Q3919" t="str">
        <f>LEFT(N3919,SEARCH("/",N3919,1)-1)</f>
        <v>publishing</v>
      </c>
      <c r="R3919" t="str">
        <f>RIGHT(N3919,LEN(N3919)-SEARCH("/",N3919,1))</f>
        <v>art books</v>
      </c>
      <c r="S3919" s="14">
        <f>INT((((J3919/60)/60)/24)+DATE(1970,1,1))</f>
        <v>41389</v>
      </c>
      <c r="T3919" s="14">
        <f>INT((((I3919/60)/60)/24)+DATE(1970,1,1))</f>
        <v>41419</v>
      </c>
    </row>
    <row r="3920" spans="1:20" ht="60" x14ac:dyDescent="0.25">
      <c r="A3920">
        <v>1453</v>
      </c>
      <c r="B3920" s="3" t="s">
        <v>1454</v>
      </c>
      <c r="C3920" s="3" t="s">
        <v>5563</v>
      </c>
      <c r="D3920" s="6">
        <v>25000</v>
      </c>
      <c r="E3920" s="6">
        <v>0</v>
      </c>
      <c r="F3920" t="s">
        <v>8220</v>
      </c>
      <c r="G3920" t="s">
        <v>8230</v>
      </c>
      <c r="H3920" t="s">
        <v>8249</v>
      </c>
      <c r="I3920">
        <v>1492270947</v>
      </c>
      <c r="J3920">
        <v>1488386547</v>
      </c>
      <c r="K3920" t="b">
        <v>0</v>
      </c>
      <c r="L3920">
        <v>0</v>
      </c>
      <c r="M3920" t="b">
        <v>0</v>
      </c>
      <c r="N3920" t="s">
        <v>8287</v>
      </c>
      <c r="O3920" s="9">
        <f>+E3920/D3920*100</f>
        <v>0</v>
      </c>
      <c r="P3920" s="11" t="e">
        <f>AVERAGE(E3920/L3920)</f>
        <v>#DIV/0!</v>
      </c>
      <c r="Q3920" t="str">
        <f>LEFT(N3920,SEARCH("/",N3920,1)-1)</f>
        <v>publishing</v>
      </c>
      <c r="R3920" t="str">
        <f>RIGHT(N3920,LEN(N3920)-SEARCH("/",N3920,1))</f>
        <v>translations</v>
      </c>
      <c r="S3920" s="14">
        <f>INT((((J3920/60)/60)/24)+DATE(1970,1,1))</f>
        <v>42795</v>
      </c>
      <c r="T3920" s="14">
        <f>INT((((I3920/60)/60)/24)+DATE(1970,1,1))</f>
        <v>42840</v>
      </c>
    </row>
    <row r="3921" spans="1:20" ht="60" x14ac:dyDescent="0.25">
      <c r="A3921">
        <v>2771</v>
      </c>
      <c r="B3921" s="3" t="s">
        <v>2771</v>
      </c>
      <c r="C3921" s="3" t="s">
        <v>6881</v>
      </c>
      <c r="D3921" s="6">
        <v>19980</v>
      </c>
      <c r="E3921" s="6">
        <v>0</v>
      </c>
      <c r="F3921" t="s">
        <v>8221</v>
      </c>
      <c r="G3921" t="s">
        <v>8224</v>
      </c>
      <c r="H3921" t="s">
        <v>8246</v>
      </c>
      <c r="I3921">
        <v>1359738000</v>
      </c>
      <c r="J3921">
        <v>1355489140</v>
      </c>
      <c r="K3921" t="b">
        <v>0</v>
      </c>
      <c r="L3921">
        <v>0</v>
      </c>
      <c r="M3921" t="b">
        <v>0</v>
      </c>
      <c r="N3921" t="s">
        <v>8304</v>
      </c>
      <c r="O3921" s="9">
        <f>+E3921/D3921*100</f>
        <v>0</v>
      </c>
      <c r="P3921" s="11" t="e">
        <f>AVERAGE(E3921/L3921)</f>
        <v>#DIV/0!</v>
      </c>
      <c r="Q3921" t="str">
        <f>LEFT(N3921,SEARCH("/",N3921,1)-1)</f>
        <v>publishing</v>
      </c>
      <c r="R3921" t="str">
        <f>RIGHT(N3921,LEN(N3921)-SEARCH("/",N3921,1))</f>
        <v>children's books</v>
      </c>
      <c r="S3921" s="14">
        <f>INT((((J3921/60)/60)/24)+DATE(1970,1,1))</f>
        <v>41257</v>
      </c>
      <c r="T3921" s="14">
        <f>INT((((I3921/60)/60)/24)+DATE(1970,1,1))</f>
        <v>41306</v>
      </c>
    </row>
    <row r="3922" spans="1:20" ht="60" x14ac:dyDescent="0.25">
      <c r="A3922">
        <v>770</v>
      </c>
      <c r="B3922" s="3" t="s">
        <v>771</v>
      </c>
      <c r="C3922" s="3" t="s">
        <v>4880</v>
      </c>
      <c r="D3922" s="6">
        <v>17500</v>
      </c>
      <c r="E3922" s="6">
        <v>0</v>
      </c>
      <c r="F3922" t="s">
        <v>8221</v>
      </c>
      <c r="G3922" t="s">
        <v>8224</v>
      </c>
      <c r="H3922" t="s">
        <v>8246</v>
      </c>
      <c r="I3922">
        <v>1361750369</v>
      </c>
      <c r="J3922">
        <v>1358294369</v>
      </c>
      <c r="K3922" t="b">
        <v>0</v>
      </c>
      <c r="L3922">
        <v>0</v>
      </c>
      <c r="M3922" t="b">
        <v>0</v>
      </c>
      <c r="N3922" t="s">
        <v>8275</v>
      </c>
      <c r="O3922" s="9">
        <f>+E3922/D3922*100</f>
        <v>0</v>
      </c>
      <c r="P3922" s="11" t="e">
        <f>AVERAGE(E3922/L3922)</f>
        <v>#DIV/0!</v>
      </c>
      <c r="Q3922" t="str">
        <f>LEFT(N3922,SEARCH("/",N3922,1)-1)</f>
        <v>publishing</v>
      </c>
      <c r="R3922" t="str">
        <f>RIGHT(N3922,LEN(N3922)-SEARCH("/",N3922,1))</f>
        <v>fiction</v>
      </c>
      <c r="S3922" s="14">
        <f>INT((((J3922/60)/60)/24)+DATE(1970,1,1))</f>
        <v>41289</v>
      </c>
      <c r="T3922" s="14">
        <f>INT((((I3922/60)/60)/24)+DATE(1970,1,1))</f>
        <v>41329</v>
      </c>
    </row>
    <row r="3923" spans="1:20" ht="45" x14ac:dyDescent="0.25">
      <c r="A3923">
        <v>1452</v>
      </c>
      <c r="B3923" s="3" t="s">
        <v>1453</v>
      </c>
      <c r="C3923" s="3" t="s">
        <v>5562</v>
      </c>
      <c r="D3923" s="6">
        <v>14000</v>
      </c>
      <c r="E3923" s="6">
        <v>0</v>
      </c>
      <c r="F3923" t="s">
        <v>8220</v>
      </c>
      <c r="G3923" t="s">
        <v>8224</v>
      </c>
      <c r="H3923" t="s">
        <v>8246</v>
      </c>
      <c r="I3923">
        <v>1406566363</v>
      </c>
      <c r="J3923">
        <v>1403974363</v>
      </c>
      <c r="K3923" t="b">
        <v>0</v>
      </c>
      <c r="L3923">
        <v>0</v>
      </c>
      <c r="M3923" t="b">
        <v>0</v>
      </c>
      <c r="N3923" t="s">
        <v>8287</v>
      </c>
      <c r="O3923" s="9">
        <f>+E3923/D3923*100</f>
        <v>0</v>
      </c>
      <c r="P3923" s="11" t="e">
        <f>AVERAGE(E3923/L3923)</f>
        <v>#DIV/0!</v>
      </c>
      <c r="Q3923" t="str">
        <f>LEFT(N3923,SEARCH("/",N3923,1)-1)</f>
        <v>publishing</v>
      </c>
      <c r="R3923" t="str">
        <f>RIGHT(N3923,LEN(N3923)-SEARCH("/",N3923,1))</f>
        <v>translations</v>
      </c>
      <c r="S3923" s="14">
        <f>INT((((J3923/60)/60)/24)+DATE(1970,1,1))</f>
        <v>41818</v>
      </c>
      <c r="T3923" s="14">
        <f>INT((((I3923/60)/60)/24)+DATE(1970,1,1))</f>
        <v>41848</v>
      </c>
    </row>
    <row r="3924" spans="1:20" ht="60" x14ac:dyDescent="0.25">
      <c r="A3924">
        <v>1425</v>
      </c>
      <c r="B3924" s="3" t="s">
        <v>1426</v>
      </c>
      <c r="C3924" s="3" t="s">
        <v>5535</v>
      </c>
      <c r="D3924" s="6">
        <v>13000</v>
      </c>
      <c r="E3924" s="6">
        <v>0</v>
      </c>
      <c r="F3924" t="s">
        <v>8221</v>
      </c>
      <c r="G3924" t="s">
        <v>8224</v>
      </c>
      <c r="H3924" t="s">
        <v>8246</v>
      </c>
      <c r="I3924">
        <v>1430276959</v>
      </c>
      <c r="J3924">
        <v>1427684959</v>
      </c>
      <c r="K3924" t="b">
        <v>0</v>
      </c>
      <c r="L3924">
        <v>0</v>
      </c>
      <c r="M3924" t="b">
        <v>0</v>
      </c>
      <c r="N3924" t="s">
        <v>8287</v>
      </c>
      <c r="O3924" s="9">
        <f>+E3924/D3924*100</f>
        <v>0</v>
      </c>
      <c r="P3924" s="11" t="e">
        <f>AVERAGE(E3924/L3924)</f>
        <v>#DIV/0!</v>
      </c>
      <c r="Q3924" t="str">
        <f>LEFT(N3924,SEARCH("/",N3924,1)-1)</f>
        <v>publishing</v>
      </c>
      <c r="R3924" t="str">
        <f>RIGHT(N3924,LEN(N3924)-SEARCH("/",N3924,1))</f>
        <v>translations</v>
      </c>
      <c r="S3924" s="14">
        <f>INT((((J3924/60)/60)/24)+DATE(1970,1,1))</f>
        <v>42093</v>
      </c>
      <c r="T3924" s="14">
        <f>INT((((I3924/60)/60)/24)+DATE(1970,1,1))</f>
        <v>42123</v>
      </c>
    </row>
    <row r="3925" spans="1:20" ht="60" x14ac:dyDescent="0.25">
      <c r="A3925">
        <v>1443</v>
      </c>
      <c r="B3925" s="3" t="s">
        <v>1444</v>
      </c>
      <c r="C3925" s="3" t="s">
        <v>5553</v>
      </c>
      <c r="D3925" s="6">
        <v>13000</v>
      </c>
      <c r="E3925" s="6">
        <v>0</v>
      </c>
      <c r="F3925" t="s">
        <v>8221</v>
      </c>
      <c r="G3925" t="s">
        <v>8230</v>
      </c>
      <c r="H3925" t="s">
        <v>8249</v>
      </c>
      <c r="I3925">
        <v>1483395209</v>
      </c>
      <c r="J3925">
        <v>1480803209</v>
      </c>
      <c r="K3925" t="b">
        <v>0</v>
      </c>
      <c r="L3925">
        <v>0</v>
      </c>
      <c r="M3925" t="b">
        <v>0</v>
      </c>
      <c r="N3925" t="s">
        <v>8287</v>
      </c>
      <c r="O3925" s="9">
        <f>+E3925/D3925*100</f>
        <v>0</v>
      </c>
      <c r="P3925" s="11" t="e">
        <f>AVERAGE(E3925/L3925)</f>
        <v>#DIV/0!</v>
      </c>
      <c r="Q3925" t="str">
        <f>LEFT(N3925,SEARCH("/",N3925,1)-1)</f>
        <v>publishing</v>
      </c>
      <c r="R3925" t="str">
        <f>RIGHT(N3925,LEN(N3925)-SEARCH("/",N3925,1))</f>
        <v>translations</v>
      </c>
      <c r="S3925" s="14">
        <f>INT((((J3925/60)/60)/24)+DATE(1970,1,1))</f>
        <v>42707</v>
      </c>
      <c r="T3925" s="14">
        <f>INT((((I3925/60)/60)/24)+DATE(1970,1,1))</f>
        <v>42737</v>
      </c>
    </row>
    <row r="3926" spans="1:20" ht="45" x14ac:dyDescent="0.25">
      <c r="A3926">
        <v>1429</v>
      </c>
      <c r="B3926" s="3" t="s">
        <v>1430</v>
      </c>
      <c r="C3926" s="3" t="s">
        <v>5539</v>
      </c>
      <c r="D3926" s="6">
        <v>10000</v>
      </c>
      <c r="E3926" s="6">
        <v>0</v>
      </c>
      <c r="F3926" t="s">
        <v>8221</v>
      </c>
      <c r="G3926" t="s">
        <v>8224</v>
      </c>
      <c r="H3926" t="s">
        <v>8246</v>
      </c>
      <c r="I3926">
        <v>1428629242</v>
      </c>
      <c r="J3926">
        <v>1426037242</v>
      </c>
      <c r="K3926" t="b">
        <v>0</v>
      </c>
      <c r="L3926">
        <v>0</v>
      </c>
      <c r="M3926" t="b">
        <v>0</v>
      </c>
      <c r="N3926" t="s">
        <v>8287</v>
      </c>
      <c r="O3926" s="9">
        <f>+E3926/D3926*100</f>
        <v>0</v>
      </c>
      <c r="P3926" s="11" t="e">
        <f>AVERAGE(E3926/L3926)</f>
        <v>#DIV/0!</v>
      </c>
      <c r="Q3926" t="str">
        <f>LEFT(N3926,SEARCH("/",N3926,1)-1)</f>
        <v>publishing</v>
      </c>
      <c r="R3926" t="str">
        <f>RIGHT(N3926,LEN(N3926)-SEARCH("/",N3926,1))</f>
        <v>translations</v>
      </c>
      <c r="S3926" s="14">
        <f>INT((((J3926/60)/60)/24)+DATE(1970,1,1))</f>
        <v>42074</v>
      </c>
      <c r="T3926" s="14">
        <f>INT((((I3926/60)/60)/24)+DATE(1970,1,1))</f>
        <v>42104</v>
      </c>
    </row>
    <row r="3927" spans="1:20" ht="45" x14ac:dyDescent="0.25">
      <c r="A3927">
        <v>1487</v>
      </c>
      <c r="B3927" s="3" t="s">
        <v>1488</v>
      </c>
      <c r="C3927" s="3" t="s">
        <v>5597</v>
      </c>
      <c r="D3927" s="6">
        <v>10000</v>
      </c>
      <c r="E3927" s="6">
        <v>0</v>
      </c>
      <c r="F3927" t="s">
        <v>8221</v>
      </c>
      <c r="G3927" t="s">
        <v>8224</v>
      </c>
      <c r="H3927" t="s">
        <v>8246</v>
      </c>
      <c r="I3927">
        <v>1470175271</v>
      </c>
      <c r="J3927">
        <v>1467583271</v>
      </c>
      <c r="K3927" t="b">
        <v>0</v>
      </c>
      <c r="L3927">
        <v>0</v>
      </c>
      <c r="M3927" t="b">
        <v>0</v>
      </c>
      <c r="N3927" t="s">
        <v>8275</v>
      </c>
      <c r="O3927" s="9">
        <f>+E3927/D3927*100</f>
        <v>0</v>
      </c>
      <c r="P3927" s="11" t="e">
        <f>AVERAGE(E3927/L3927)</f>
        <v>#DIV/0!</v>
      </c>
      <c r="Q3927" t="str">
        <f>LEFT(N3927,SEARCH("/",N3927,1)-1)</f>
        <v>publishing</v>
      </c>
      <c r="R3927" t="str">
        <f>RIGHT(N3927,LEN(N3927)-SEARCH("/",N3927,1))</f>
        <v>fiction</v>
      </c>
      <c r="S3927" s="14">
        <f>INT((((J3927/60)/60)/24)+DATE(1970,1,1))</f>
        <v>42554</v>
      </c>
      <c r="T3927" s="14">
        <f>INT((((I3927/60)/60)/24)+DATE(1970,1,1))</f>
        <v>42584</v>
      </c>
    </row>
    <row r="3928" spans="1:20" ht="45" x14ac:dyDescent="0.25">
      <c r="A3928">
        <v>2754</v>
      </c>
      <c r="B3928" s="3" t="s">
        <v>2754</v>
      </c>
      <c r="C3928" s="3" t="s">
        <v>6864</v>
      </c>
      <c r="D3928" s="6">
        <v>10000</v>
      </c>
      <c r="E3928" s="6">
        <v>0</v>
      </c>
      <c r="F3928" t="s">
        <v>8221</v>
      </c>
      <c r="G3928" t="s">
        <v>8224</v>
      </c>
      <c r="H3928" t="s">
        <v>8246</v>
      </c>
      <c r="I3928">
        <v>1410448551</v>
      </c>
      <c r="J3928">
        <v>1407856551</v>
      </c>
      <c r="K3928" t="b">
        <v>0</v>
      </c>
      <c r="L3928">
        <v>0</v>
      </c>
      <c r="M3928" t="b">
        <v>0</v>
      </c>
      <c r="N3928" t="s">
        <v>8304</v>
      </c>
      <c r="O3928" s="9">
        <f>+E3928/D3928*100</f>
        <v>0</v>
      </c>
      <c r="P3928" s="11" t="e">
        <f>AVERAGE(E3928/L3928)</f>
        <v>#DIV/0!</v>
      </c>
      <c r="Q3928" t="str">
        <f>LEFT(N3928,SEARCH("/",N3928,1)-1)</f>
        <v>publishing</v>
      </c>
      <c r="R3928" t="str">
        <f>RIGHT(N3928,LEN(N3928)-SEARCH("/",N3928,1))</f>
        <v>children's books</v>
      </c>
      <c r="S3928" s="14">
        <f>INT((((J3928/60)/60)/24)+DATE(1970,1,1))</f>
        <v>41863</v>
      </c>
      <c r="T3928" s="14">
        <f>INT((((I3928/60)/60)/24)+DATE(1970,1,1))</f>
        <v>41893</v>
      </c>
    </row>
    <row r="3929" spans="1:20" ht="60" x14ac:dyDescent="0.25">
      <c r="A3929">
        <v>1449</v>
      </c>
      <c r="B3929" s="3" t="s">
        <v>1450</v>
      </c>
      <c r="C3929" s="3" t="s">
        <v>5559</v>
      </c>
      <c r="D3929" s="6">
        <v>8888</v>
      </c>
      <c r="E3929" s="6">
        <v>0</v>
      </c>
      <c r="F3929" t="s">
        <v>8221</v>
      </c>
      <c r="G3929" t="s">
        <v>8224</v>
      </c>
      <c r="H3929" t="s">
        <v>8246</v>
      </c>
      <c r="I3929">
        <v>1431286105</v>
      </c>
      <c r="J3929">
        <v>1427138905</v>
      </c>
      <c r="K3929" t="b">
        <v>0</v>
      </c>
      <c r="L3929">
        <v>0</v>
      </c>
      <c r="M3929" t="b">
        <v>0</v>
      </c>
      <c r="N3929" t="s">
        <v>8287</v>
      </c>
      <c r="O3929" s="9">
        <f>+E3929/D3929*100</f>
        <v>0</v>
      </c>
      <c r="P3929" s="11" t="e">
        <f>AVERAGE(E3929/L3929)</f>
        <v>#DIV/0!</v>
      </c>
      <c r="Q3929" t="str">
        <f>LEFT(N3929,SEARCH("/",N3929,1)-1)</f>
        <v>publishing</v>
      </c>
      <c r="R3929" t="str">
        <f>RIGHT(N3929,LEN(N3929)-SEARCH("/",N3929,1))</f>
        <v>translations</v>
      </c>
      <c r="S3929" s="14">
        <f>INT((((J3929/60)/60)/24)+DATE(1970,1,1))</f>
        <v>42086</v>
      </c>
      <c r="T3929" s="14">
        <f>INT((((I3929/60)/60)/24)+DATE(1970,1,1))</f>
        <v>42134</v>
      </c>
    </row>
    <row r="3930" spans="1:20" ht="45" x14ac:dyDescent="0.25">
      <c r="A3930">
        <v>2772</v>
      </c>
      <c r="B3930" s="3" t="s">
        <v>2772</v>
      </c>
      <c r="C3930" s="3" t="s">
        <v>6882</v>
      </c>
      <c r="D3930" s="6">
        <v>8000</v>
      </c>
      <c r="E3930" s="6">
        <v>0</v>
      </c>
      <c r="F3930" t="s">
        <v>8221</v>
      </c>
      <c r="G3930" t="s">
        <v>8224</v>
      </c>
      <c r="H3930" t="s">
        <v>8246</v>
      </c>
      <c r="I3930">
        <v>1381006294</v>
      </c>
      <c r="J3930">
        <v>1379710294</v>
      </c>
      <c r="K3930" t="b">
        <v>0</v>
      </c>
      <c r="L3930">
        <v>0</v>
      </c>
      <c r="M3930" t="b">
        <v>0</v>
      </c>
      <c r="N3930" t="s">
        <v>8304</v>
      </c>
      <c r="O3930" s="9">
        <f>+E3930/D3930*100</f>
        <v>0</v>
      </c>
      <c r="P3930" s="11" t="e">
        <f>AVERAGE(E3930/L3930)</f>
        <v>#DIV/0!</v>
      </c>
      <c r="Q3930" t="str">
        <f>LEFT(N3930,SEARCH("/",N3930,1)-1)</f>
        <v>publishing</v>
      </c>
      <c r="R3930" t="str">
        <f>RIGHT(N3930,LEN(N3930)-SEARCH("/",N3930,1))</f>
        <v>children's books</v>
      </c>
      <c r="S3930" s="14">
        <f>INT((((J3930/60)/60)/24)+DATE(1970,1,1))</f>
        <v>41537</v>
      </c>
      <c r="T3930" s="14">
        <f>INT((((I3930/60)/60)/24)+DATE(1970,1,1))</f>
        <v>41552</v>
      </c>
    </row>
    <row r="3931" spans="1:20" ht="30" x14ac:dyDescent="0.25">
      <c r="A3931">
        <v>1457</v>
      </c>
      <c r="B3931" s="3" t="s">
        <v>1458</v>
      </c>
      <c r="C3931" s="3" t="s">
        <v>5567</v>
      </c>
      <c r="D3931" s="6">
        <v>6000</v>
      </c>
      <c r="E3931" s="6">
        <v>0</v>
      </c>
      <c r="F3931" t="s">
        <v>8220</v>
      </c>
      <c r="G3931" t="s">
        <v>8224</v>
      </c>
      <c r="H3931" t="s">
        <v>8246</v>
      </c>
      <c r="I3931">
        <v>1447281044</v>
      </c>
      <c r="J3931">
        <v>1444685444</v>
      </c>
      <c r="K3931" t="b">
        <v>0</v>
      </c>
      <c r="L3931">
        <v>0</v>
      </c>
      <c r="M3931" t="b">
        <v>0</v>
      </c>
      <c r="N3931" t="s">
        <v>8287</v>
      </c>
      <c r="O3931" s="9">
        <f>+E3931/D3931*100</f>
        <v>0</v>
      </c>
      <c r="P3931" s="11" t="e">
        <f>AVERAGE(E3931/L3931)</f>
        <v>#DIV/0!</v>
      </c>
      <c r="Q3931" t="str">
        <f>LEFT(N3931,SEARCH("/",N3931,1)-1)</f>
        <v>publishing</v>
      </c>
      <c r="R3931" t="str">
        <f>RIGHT(N3931,LEN(N3931)-SEARCH("/",N3931,1))</f>
        <v>translations</v>
      </c>
      <c r="S3931" s="14">
        <f>INT((((J3931/60)/60)/24)+DATE(1970,1,1))</f>
        <v>42289</v>
      </c>
      <c r="T3931" s="14">
        <f>INT((((I3931/60)/60)/24)+DATE(1970,1,1))</f>
        <v>42319</v>
      </c>
    </row>
    <row r="3932" spans="1:20" ht="60" x14ac:dyDescent="0.25">
      <c r="A3932">
        <v>2743</v>
      </c>
      <c r="B3932" s="3" t="s">
        <v>2743</v>
      </c>
      <c r="C3932" s="3" t="s">
        <v>6853</v>
      </c>
      <c r="D3932" s="6">
        <v>5999</v>
      </c>
      <c r="E3932" s="6">
        <v>0</v>
      </c>
      <c r="F3932" t="s">
        <v>8221</v>
      </c>
      <c r="G3932" t="s">
        <v>8224</v>
      </c>
      <c r="H3932" t="s">
        <v>8246</v>
      </c>
      <c r="I3932">
        <v>1476863607</v>
      </c>
      <c r="J3932">
        <v>1474271607</v>
      </c>
      <c r="K3932" t="b">
        <v>0</v>
      </c>
      <c r="L3932">
        <v>0</v>
      </c>
      <c r="M3932" t="b">
        <v>0</v>
      </c>
      <c r="N3932" t="s">
        <v>8304</v>
      </c>
      <c r="O3932" s="9">
        <f>+E3932/D3932*100</f>
        <v>0</v>
      </c>
      <c r="P3932" s="11" t="e">
        <f>AVERAGE(E3932/L3932)</f>
        <v>#DIV/0!</v>
      </c>
      <c r="Q3932" t="str">
        <f>LEFT(N3932,SEARCH("/",N3932,1)-1)</f>
        <v>publishing</v>
      </c>
      <c r="R3932" t="str">
        <f>RIGHT(N3932,LEN(N3932)-SEARCH("/",N3932,1))</f>
        <v>children's books</v>
      </c>
      <c r="S3932" s="14">
        <f>INT((((J3932/60)/60)/24)+DATE(1970,1,1))</f>
        <v>42632</v>
      </c>
      <c r="T3932" s="14">
        <f>INT((((I3932/60)/60)/24)+DATE(1970,1,1))</f>
        <v>42662</v>
      </c>
    </row>
    <row r="3933" spans="1:20" ht="45" x14ac:dyDescent="0.25">
      <c r="A3933">
        <v>764</v>
      </c>
      <c r="B3933" s="3" t="s">
        <v>765</v>
      </c>
      <c r="C3933" s="3" t="s">
        <v>4874</v>
      </c>
      <c r="D3933" s="6">
        <v>5000</v>
      </c>
      <c r="E3933" s="6">
        <v>0</v>
      </c>
      <c r="F3933" t="s">
        <v>8221</v>
      </c>
      <c r="G3933" t="s">
        <v>8224</v>
      </c>
      <c r="H3933" t="s">
        <v>8246</v>
      </c>
      <c r="I3933">
        <v>1441858161</v>
      </c>
      <c r="J3933">
        <v>1439266161</v>
      </c>
      <c r="K3933" t="b">
        <v>0</v>
      </c>
      <c r="L3933">
        <v>0</v>
      </c>
      <c r="M3933" t="b">
        <v>0</v>
      </c>
      <c r="N3933" t="s">
        <v>8275</v>
      </c>
      <c r="O3933" s="9">
        <f>+E3933/D3933*100</f>
        <v>0</v>
      </c>
      <c r="P3933" s="11" t="e">
        <f>AVERAGE(E3933/L3933)</f>
        <v>#DIV/0!</v>
      </c>
      <c r="Q3933" t="str">
        <f>LEFT(N3933,SEARCH("/",N3933,1)-1)</f>
        <v>publishing</v>
      </c>
      <c r="R3933" t="str">
        <f>RIGHT(N3933,LEN(N3933)-SEARCH("/",N3933,1))</f>
        <v>fiction</v>
      </c>
      <c r="S3933" s="14">
        <f>INT((((J3933/60)/60)/24)+DATE(1970,1,1))</f>
        <v>42227</v>
      </c>
      <c r="T3933" s="14">
        <f>INT((((I3933/60)/60)/24)+DATE(1970,1,1))</f>
        <v>42257</v>
      </c>
    </row>
    <row r="3934" spans="1:20" ht="60" x14ac:dyDescent="0.25">
      <c r="A3934">
        <v>1458</v>
      </c>
      <c r="B3934" s="3" t="s">
        <v>1459</v>
      </c>
      <c r="C3934" s="3" t="s">
        <v>5568</v>
      </c>
      <c r="D3934" s="6">
        <v>5000</v>
      </c>
      <c r="E3934" s="6">
        <v>0</v>
      </c>
      <c r="F3934" t="s">
        <v>8220</v>
      </c>
      <c r="G3934" t="s">
        <v>8224</v>
      </c>
      <c r="H3934" t="s">
        <v>8246</v>
      </c>
      <c r="I3934">
        <v>1407729600</v>
      </c>
      <c r="J3934">
        <v>1405097760</v>
      </c>
      <c r="K3934" t="b">
        <v>0</v>
      </c>
      <c r="L3934">
        <v>0</v>
      </c>
      <c r="M3934" t="b">
        <v>0</v>
      </c>
      <c r="N3934" t="s">
        <v>8287</v>
      </c>
      <c r="O3934" s="9">
        <f>+E3934/D3934*100</f>
        <v>0</v>
      </c>
      <c r="P3934" s="11" t="e">
        <f>AVERAGE(E3934/L3934)</f>
        <v>#DIV/0!</v>
      </c>
      <c r="Q3934" t="str">
        <f>LEFT(N3934,SEARCH("/",N3934,1)-1)</f>
        <v>publishing</v>
      </c>
      <c r="R3934" t="str">
        <f>RIGHT(N3934,LEN(N3934)-SEARCH("/",N3934,1))</f>
        <v>translations</v>
      </c>
      <c r="S3934" s="14">
        <f>INT((((J3934/60)/60)/24)+DATE(1970,1,1))</f>
        <v>41831</v>
      </c>
      <c r="T3934" s="14">
        <f>INT((((I3934/60)/60)/24)+DATE(1970,1,1))</f>
        <v>41862</v>
      </c>
    </row>
    <row r="3935" spans="1:20" ht="45" x14ac:dyDescent="0.25">
      <c r="A3935">
        <v>1489</v>
      </c>
      <c r="B3935" s="3" t="s">
        <v>1490</v>
      </c>
      <c r="C3935" s="3" t="s">
        <v>5599</v>
      </c>
      <c r="D3935" s="6">
        <v>5000</v>
      </c>
      <c r="E3935" s="6">
        <v>0</v>
      </c>
      <c r="F3935" t="s">
        <v>8221</v>
      </c>
      <c r="G3935" t="s">
        <v>8224</v>
      </c>
      <c r="H3935" t="s">
        <v>8246</v>
      </c>
      <c r="I3935">
        <v>1352994052</v>
      </c>
      <c r="J3935">
        <v>1350398452</v>
      </c>
      <c r="K3935" t="b">
        <v>0</v>
      </c>
      <c r="L3935">
        <v>0</v>
      </c>
      <c r="M3935" t="b">
        <v>0</v>
      </c>
      <c r="N3935" t="s">
        <v>8275</v>
      </c>
      <c r="O3935" s="9">
        <f>+E3935/D3935*100</f>
        <v>0</v>
      </c>
      <c r="P3935" s="11" t="e">
        <f>AVERAGE(E3935/L3935)</f>
        <v>#DIV/0!</v>
      </c>
      <c r="Q3935" t="str">
        <f>LEFT(N3935,SEARCH("/",N3935,1)-1)</f>
        <v>publishing</v>
      </c>
      <c r="R3935" t="str">
        <f>RIGHT(N3935,LEN(N3935)-SEARCH("/",N3935,1))</f>
        <v>fiction</v>
      </c>
      <c r="S3935" s="14">
        <f>INT((((J3935/60)/60)/24)+DATE(1970,1,1))</f>
        <v>41198</v>
      </c>
      <c r="T3935" s="14">
        <f>INT((((I3935/60)/60)/24)+DATE(1970,1,1))</f>
        <v>41228</v>
      </c>
    </row>
    <row r="3936" spans="1:20" ht="60" x14ac:dyDescent="0.25">
      <c r="A3936">
        <v>2760</v>
      </c>
      <c r="B3936" s="3" t="s">
        <v>2760</v>
      </c>
      <c r="C3936" s="3" t="s">
        <v>6870</v>
      </c>
      <c r="D3936" s="6">
        <v>5000</v>
      </c>
      <c r="E3936" s="6">
        <v>0</v>
      </c>
      <c r="F3936" t="s">
        <v>8221</v>
      </c>
      <c r="G3936" t="s">
        <v>8225</v>
      </c>
      <c r="H3936" t="s">
        <v>8247</v>
      </c>
      <c r="I3936">
        <v>1371726258</v>
      </c>
      <c r="J3936">
        <v>1369134258</v>
      </c>
      <c r="K3936" t="b">
        <v>0</v>
      </c>
      <c r="L3936">
        <v>0</v>
      </c>
      <c r="M3936" t="b">
        <v>0</v>
      </c>
      <c r="N3936" t="s">
        <v>8304</v>
      </c>
      <c r="O3936" s="9">
        <f>+E3936/D3936*100</f>
        <v>0</v>
      </c>
      <c r="P3936" s="11" t="e">
        <f>AVERAGE(E3936/L3936)</f>
        <v>#DIV/0!</v>
      </c>
      <c r="Q3936" t="str">
        <f>LEFT(N3936,SEARCH("/",N3936,1)-1)</f>
        <v>publishing</v>
      </c>
      <c r="R3936" t="str">
        <f>RIGHT(N3936,LEN(N3936)-SEARCH("/",N3936,1))</f>
        <v>children's books</v>
      </c>
      <c r="S3936" s="14">
        <f>INT((((J3936/60)/60)/24)+DATE(1970,1,1))</f>
        <v>41415</v>
      </c>
      <c r="T3936" s="14">
        <f>INT((((I3936/60)/60)/24)+DATE(1970,1,1))</f>
        <v>41445</v>
      </c>
    </row>
    <row r="3937" spans="1:20" ht="45" x14ac:dyDescent="0.25">
      <c r="A3937">
        <v>1444</v>
      </c>
      <c r="B3937" s="3" t="s">
        <v>1445</v>
      </c>
      <c r="C3937" s="3" t="s">
        <v>5554</v>
      </c>
      <c r="D3937" s="6">
        <v>4950</v>
      </c>
      <c r="E3937" s="6">
        <v>0</v>
      </c>
      <c r="F3937" t="s">
        <v>8221</v>
      </c>
      <c r="G3937" t="s">
        <v>8236</v>
      </c>
      <c r="H3937" t="s">
        <v>8249</v>
      </c>
      <c r="I3937">
        <v>1442091462</v>
      </c>
      <c r="J3937">
        <v>1436907462</v>
      </c>
      <c r="K3937" t="b">
        <v>0</v>
      </c>
      <c r="L3937">
        <v>0</v>
      </c>
      <c r="M3937" t="b">
        <v>0</v>
      </c>
      <c r="N3937" t="s">
        <v>8287</v>
      </c>
      <c r="O3937" s="9">
        <f>+E3937/D3937*100</f>
        <v>0</v>
      </c>
      <c r="P3937" s="11" t="e">
        <f>AVERAGE(E3937/L3937)</f>
        <v>#DIV/0!</v>
      </c>
      <c r="Q3937" t="str">
        <f>LEFT(N3937,SEARCH("/",N3937,1)-1)</f>
        <v>publishing</v>
      </c>
      <c r="R3937" t="str">
        <f>RIGHT(N3937,LEN(N3937)-SEARCH("/",N3937,1))</f>
        <v>translations</v>
      </c>
      <c r="S3937" s="14">
        <f>INT((((J3937/60)/60)/24)+DATE(1970,1,1))</f>
        <v>42199</v>
      </c>
      <c r="T3937" s="14">
        <f>INT((((I3937/60)/60)/24)+DATE(1970,1,1))</f>
        <v>42259</v>
      </c>
    </row>
    <row r="3938" spans="1:20" ht="60" x14ac:dyDescent="0.25">
      <c r="A3938">
        <v>766</v>
      </c>
      <c r="B3938" s="3" t="s">
        <v>767</v>
      </c>
      <c r="C3938" s="3" t="s">
        <v>4876</v>
      </c>
      <c r="D3938" s="6">
        <v>4000</v>
      </c>
      <c r="E3938" s="6">
        <v>0</v>
      </c>
      <c r="F3938" t="s">
        <v>8221</v>
      </c>
      <c r="G3938" t="s">
        <v>8229</v>
      </c>
      <c r="H3938" t="s">
        <v>8251</v>
      </c>
      <c r="I3938">
        <v>1424112483</v>
      </c>
      <c r="J3938">
        <v>1421520483</v>
      </c>
      <c r="K3938" t="b">
        <v>0</v>
      </c>
      <c r="L3938">
        <v>0</v>
      </c>
      <c r="M3938" t="b">
        <v>0</v>
      </c>
      <c r="N3938" t="s">
        <v>8275</v>
      </c>
      <c r="O3938" s="9">
        <f>+E3938/D3938*100</f>
        <v>0</v>
      </c>
      <c r="P3938" s="11" t="e">
        <f>AVERAGE(E3938/L3938)</f>
        <v>#DIV/0!</v>
      </c>
      <c r="Q3938" t="str">
        <f>LEFT(N3938,SEARCH("/",N3938,1)-1)</f>
        <v>publishing</v>
      </c>
      <c r="R3938" t="str">
        <f>RIGHT(N3938,LEN(N3938)-SEARCH("/",N3938,1))</f>
        <v>fiction</v>
      </c>
      <c r="S3938" s="14">
        <f>INT((((J3938/60)/60)/24)+DATE(1970,1,1))</f>
        <v>42021</v>
      </c>
      <c r="T3938" s="14">
        <f>INT((((I3938/60)/60)/24)+DATE(1970,1,1))</f>
        <v>42051</v>
      </c>
    </row>
    <row r="3939" spans="1:20" ht="45" x14ac:dyDescent="0.25">
      <c r="A3939">
        <v>1409</v>
      </c>
      <c r="B3939" s="3" t="s">
        <v>1410</v>
      </c>
      <c r="C3939" s="3" t="s">
        <v>5519</v>
      </c>
      <c r="D3939" s="6">
        <v>4000</v>
      </c>
      <c r="E3939" s="6">
        <v>0</v>
      </c>
      <c r="F3939" t="s">
        <v>8221</v>
      </c>
      <c r="G3939" t="s">
        <v>8224</v>
      </c>
      <c r="H3939" t="s">
        <v>8246</v>
      </c>
      <c r="I3939">
        <v>1420085535</v>
      </c>
      <c r="J3939">
        <v>1414897935</v>
      </c>
      <c r="K3939" t="b">
        <v>0</v>
      </c>
      <c r="L3939">
        <v>0</v>
      </c>
      <c r="M3939" t="b">
        <v>0</v>
      </c>
      <c r="N3939" t="s">
        <v>8287</v>
      </c>
      <c r="O3939" s="9">
        <f>+E3939/D3939*100</f>
        <v>0</v>
      </c>
      <c r="P3939" s="11" t="e">
        <f>AVERAGE(E3939/L3939)</f>
        <v>#DIV/0!</v>
      </c>
      <c r="Q3939" t="str">
        <f>LEFT(N3939,SEARCH("/",N3939,1)-1)</f>
        <v>publishing</v>
      </c>
      <c r="R3939" t="str">
        <f>RIGHT(N3939,LEN(N3939)-SEARCH("/",N3939,1))</f>
        <v>translations</v>
      </c>
      <c r="S3939" s="14">
        <f>INT((((J3939/60)/60)/24)+DATE(1970,1,1))</f>
        <v>41945</v>
      </c>
      <c r="T3939" s="14">
        <f>INT((((I3939/60)/60)/24)+DATE(1970,1,1))</f>
        <v>42005</v>
      </c>
    </row>
    <row r="3940" spans="1:20" ht="60" x14ac:dyDescent="0.25">
      <c r="A3940">
        <v>1562</v>
      </c>
      <c r="B3940" s="3" t="s">
        <v>1563</v>
      </c>
      <c r="C3940" s="3" t="s">
        <v>5672</v>
      </c>
      <c r="D3940" s="6">
        <v>4000</v>
      </c>
      <c r="E3940" s="6">
        <v>0</v>
      </c>
      <c r="F3940" t="s">
        <v>8220</v>
      </c>
      <c r="G3940" t="s">
        <v>8224</v>
      </c>
      <c r="H3940" t="s">
        <v>8246</v>
      </c>
      <c r="I3940">
        <v>1259715000</v>
      </c>
      <c r="J3940">
        <v>1253712916</v>
      </c>
      <c r="K3940" t="b">
        <v>0</v>
      </c>
      <c r="L3940">
        <v>0</v>
      </c>
      <c r="M3940" t="b">
        <v>0</v>
      </c>
      <c r="N3940" t="s">
        <v>8290</v>
      </c>
      <c r="O3940" s="9">
        <f>+E3940/D3940*100</f>
        <v>0</v>
      </c>
      <c r="P3940" s="11" t="e">
        <f>AVERAGE(E3940/L3940)</f>
        <v>#DIV/0!</v>
      </c>
      <c r="Q3940" t="str">
        <f>LEFT(N3940,SEARCH("/",N3940,1)-1)</f>
        <v>publishing</v>
      </c>
      <c r="R3940" t="str">
        <f>RIGHT(N3940,LEN(N3940)-SEARCH("/",N3940,1))</f>
        <v>art books</v>
      </c>
      <c r="S3940" s="14">
        <f>INT((((J3940/60)/60)/24)+DATE(1970,1,1))</f>
        <v>40079</v>
      </c>
      <c r="T3940" s="14">
        <f>INT((((I3940/60)/60)/24)+DATE(1970,1,1))</f>
        <v>40149</v>
      </c>
    </row>
    <row r="3941" spans="1:20" ht="45" x14ac:dyDescent="0.25">
      <c r="A3941">
        <v>2765</v>
      </c>
      <c r="B3941" s="3" t="s">
        <v>2765</v>
      </c>
      <c r="C3941" s="3" t="s">
        <v>6875</v>
      </c>
      <c r="D3941" s="6">
        <v>4000</v>
      </c>
      <c r="E3941" s="6">
        <v>0</v>
      </c>
      <c r="F3941" t="s">
        <v>8221</v>
      </c>
      <c r="G3941" t="s">
        <v>8224</v>
      </c>
      <c r="H3941" t="s">
        <v>8246</v>
      </c>
      <c r="I3941">
        <v>1351432428</v>
      </c>
      <c r="J3941">
        <v>1350050028</v>
      </c>
      <c r="K3941" t="b">
        <v>0</v>
      </c>
      <c r="L3941">
        <v>0</v>
      </c>
      <c r="M3941" t="b">
        <v>0</v>
      </c>
      <c r="N3941" t="s">
        <v>8304</v>
      </c>
      <c r="O3941" s="9">
        <f>+E3941/D3941*100</f>
        <v>0</v>
      </c>
      <c r="P3941" s="11" t="e">
        <f>AVERAGE(E3941/L3941)</f>
        <v>#DIV/0!</v>
      </c>
      <c r="Q3941" t="str">
        <f>LEFT(N3941,SEARCH("/",N3941,1)-1)</f>
        <v>publishing</v>
      </c>
      <c r="R3941" t="str">
        <f>RIGHT(N3941,LEN(N3941)-SEARCH("/",N3941,1))</f>
        <v>children's books</v>
      </c>
      <c r="S3941" s="14">
        <f>INT((((J3941/60)/60)/24)+DATE(1970,1,1))</f>
        <v>41194</v>
      </c>
      <c r="T3941" s="14">
        <f>INT((((I3941/60)/60)/24)+DATE(1970,1,1))</f>
        <v>41210</v>
      </c>
    </row>
    <row r="3942" spans="1:20" ht="45" x14ac:dyDescent="0.25">
      <c r="A3942">
        <v>762</v>
      </c>
      <c r="B3942" s="3" t="s">
        <v>763</v>
      </c>
      <c r="C3942" s="3" t="s">
        <v>4872</v>
      </c>
      <c r="D3942" s="6">
        <v>3500</v>
      </c>
      <c r="E3942" s="6">
        <v>0</v>
      </c>
      <c r="F3942" t="s">
        <v>8221</v>
      </c>
      <c r="G3942" t="s">
        <v>8238</v>
      </c>
      <c r="H3942" t="s">
        <v>8256</v>
      </c>
      <c r="I3942">
        <v>1480831200</v>
      </c>
      <c r="J3942">
        <v>1479328570</v>
      </c>
      <c r="K3942" t="b">
        <v>0</v>
      </c>
      <c r="L3942">
        <v>0</v>
      </c>
      <c r="M3942" t="b">
        <v>0</v>
      </c>
      <c r="N3942" t="s">
        <v>8275</v>
      </c>
      <c r="O3942" s="9">
        <f>+E3942/D3942*100</f>
        <v>0</v>
      </c>
      <c r="P3942" s="11" t="e">
        <f>AVERAGE(E3942/L3942)</f>
        <v>#DIV/0!</v>
      </c>
      <c r="Q3942" t="str">
        <f>LEFT(N3942,SEARCH("/",N3942,1)-1)</f>
        <v>publishing</v>
      </c>
      <c r="R3942" t="str">
        <f>RIGHT(N3942,LEN(N3942)-SEARCH("/",N3942,1))</f>
        <v>fiction</v>
      </c>
      <c r="S3942" s="14">
        <f>INT((((J3942/60)/60)/24)+DATE(1970,1,1))</f>
        <v>42690</v>
      </c>
      <c r="T3942" s="14">
        <f>INT((((I3942/60)/60)/24)+DATE(1970,1,1))</f>
        <v>42708</v>
      </c>
    </row>
    <row r="3943" spans="1:20" ht="60" x14ac:dyDescent="0.25">
      <c r="A3943">
        <v>2751</v>
      </c>
      <c r="B3943" s="3" t="s">
        <v>2751</v>
      </c>
      <c r="C3943" s="3" t="s">
        <v>6861</v>
      </c>
      <c r="D3943" s="6">
        <v>3274</v>
      </c>
      <c r="E3943" s="6">
        <v>0</v>
      </c>
      <c r="F3943" t="s">
        <v>8221</v>
      </c>
      <c r="G3943" t="s">
        <v>8224</v>
      </c>
      <c r="H3943" t="s">
        <v>8246</v>
      </c>
      <c r="I3943">
        <v>1403039842</v>
      </c>
      <c r="J3943">
        <v>1397855842</v>
      </c>
      <c r="K3943" t="b">
        <v>0</v>
      </c>
      <c r="L3943">
        <v>0</v>
      </c>
      <c r="M3943" t="b">
        <v>0</v>
      </c>
      <c r="N3943" t="s">
        <v>8304</v>
      </c>
      <c r="O3943" s="9">
        <f>+E3943/D3943*100</f>
        <v>0</v>
      </c>
      <c r="P3943" s="11" t="e">
        <f>AVERAGE(E3943/L3943)</f>
        <v>#DIV/0!</v>
      </c>
      <c r="Q3943" t="str">
        <f>LEFT(N3943,SEARCH("/",N3943,1)-1)</f>
        <v>publishing</v>
      </c>
      <c r="R3943" t="str">
        <f>RIGHT(N3943,LEN(N3943)-SEARCH("/",N3943,1))</f>
        <v>children's books</v>
      </c>
      <c r="S3943" s="14">
        <f>INT((((J3943/60)/60)/24)+DATE(1970,1,1))</f>
        <v>41747</v>
      </c>
      <c r="T3943" s="14">
        <f>INT((((I3943/60)/60)/24)+DATE(1970,1,1))</f>
        <v>41807</v>
      </c>
    </row>
    <row r="3944" spans="1:20" ht="60" x14ac:dyDescent="0.25">
      <c r="A3944">
        <v>768</v>
      </c>
      <c r="B3944" s="3" t="s">
        <v>769</v>
      </c>
      <c r="C3944" s="3" t="s">
        <v>4878</v>
      </c>
      <c r="D3944" s="6">
        <v>2500</v>
      </c>
      <c r="E3944" s="6">
        <v>0</v>
      </c>
      <c r="F3944" t="s">
        <v>8221</v>
      </c>
      <c r="G3944" t="s">
        <v>8224</v>
      </c>
      <c r="H3944" t="s">
        <v>8246</v>
      </c>
      <c r="I3944">
        <v>1387169890</v>
      </c>
      <c r="J3944">
        <v>1384577890</v>
      </c>
      <c r="K3944" t="b">
        <v>0</v>
      </c>
      <c r="L3944">
        <v>0</v>
      </c>
      <c r="M3944" t="b">
        <v>0</v>
      </c>
      <c r="N3944" t="s">
        <v>8275</v>
      </c>
      <c r="O3944" s="9">
        <f>+E3944/D3944*100</f>
        <v>0</v>
      </c>
      <c r="P3944" s="11" t="e">
        <f>AVERAGE(E3944/L3944)</f>
        <v>#DIV/0!</v>
      </c>
      <c r="Q3944" t="str">
        <f>LEFT(N3944,SEARCH("/",N3944,1)-1)</f>
        <v>publishing</v>
      </c>
      <c r="R3944" t="str">
        <f>RIGHT(N3944,LEN(N3944)-SEARCH("/",N3944,1))</f>
        <v>fiction</v>
      </c>
      <c r="S3944" s="14">
        <f>INT((((J3944/60)/60)/24)+DATE(1970,1,1))</f>
        <v>41594</v>
      </c>
      <c r="T3944" s="14">
        <f>INT((((I3944/60)/60)/24)+DATE(1970,1,1))</f>
        <v>41624</v>
      </c>
    </row>
    <row r="3945" spans="1:20" ht="45" x14ac:dyDescent="0.25">
      <c r="A3945">
        <v>1493</v>
      </c>
      <c r="B3945" s="3" t="s">
        <v>1494</v>
      </c>
      <c r="C3945" s="3" t="s">
        <v>5603</v>
      </c>
      <c r="D3945" s="6">
        <v>2400</v>
      </c>
      <c r="E3945" s="6">
        <v>0</v>
      </c>
      <c r="F3945" t="s">
        <v>8221</v>
      </c>
      <c r="G3945" t="s">
        <v>8224</v>
      </c>
      <c r="H3945" t="s">
        <v>8246</v>
      </c>
      <c r="I3945">
        <v>1371415675</v>
      </c>
      <c r="J3945">
        <v>1368823675</v>
      </c>
      <c r="K3945" t="b">
        <v>0</v>
      </c>
      <c r="L3945">
        <v>0</v>
      </c>
      <c r="M3945" t="b">
        <v>0</v>
      </c>
      <c r="N3945" t="s">
        <v>8275</v>
      </c>
      <c r="O3945" s="9">
        <f>+E3945/D3945*100</f>
        <v>0</v>
      </c>
      <c r="P3945" s="11" t="e">
        <f>AVERAGE(E3945/L3945)</f>
        <v>#DIV/0!</v>
      </c>
      <c r="Q3945" t="str">
        <f>LEFT(N3945,SEARCH("/",N3945,1)-1)</f>
        <v>publishing</v>
      </c>
      <c r="R3945" t="str">
        <f>RIGHT(N3945,LEN(N3945)-SEARCH("/",N3945,1))</f>
        <v>fiction</v>
      </c>
      <c r="S3945" s="14">
        <f>INT((((J3945/60)/60)/24)+DATE(1970,1,1))</f>
        <v>41411</v>
      </c>
      <c r="T3945" s="14">
        <f>INT((((I3945/60)/60)/24)+DATE(1970,1,1))</f>
        <v>41441</v>
      </c>
    </row>
    <row r="3946" spans="1:20" ht="60" x14ac:dyDescent="0.25">
      <c r="A3946">
        <v>760</v>
      </c>
      <c r="B3946" s="3" t="s">
        <v>761</v>
      </c>
      <c r="C3946" s="3" t="s">
        <v>4870</v>
      </c>
      <c r="D3946" s="6">
        <v>2200</v>
      </c>
      <c r="E3946" s="6">
        <v>0</v>
      </c>
      <c r="F3946" t="s">
        <v>8221</v>
      </c>
      <c r="G3946" t="s">
        <v>8224</v>
      </c>
      <c r="H3946" t="s">
        <v>8246</v>
      </c>
      <c r="I3946">
        <v>1480188013</v>
      </c>
      <c r="J3946">
        <v>1477592413</v>
      </c>
      <c r="K3946" t="b">
        <v>0</v>
      </c>
      <c r="L3946">
        <v>0</v>
      </c>
      <c r="M3946" t="b">
        <v>0</v>
      </c>
      <c r="N3946" t="s">
        <v>8275</v>
      </c>
      <c r="O3946" s="9">
        <f>+E3946/D3946*100</f>
        <v>0</v>
      </c>
      <c r="P3946" s="11" t="e">
        <f>AVERAGE(E3946/L3946)</f>
        <v>#DIV/0!</v>
      </c>
      <c r="Q3946" t="str">
        <f>LEFT(N3946,SEARCH("/",N3946,1)-1)</f>
        <v>publishing</v>
      </c>
      <c r="R3946" t="str">
        <f>RIGHT(N3946,LEN(N3946)-SEARCH("/",N3946,1))</f>
        <v>fiction</v>
      </c>
      <c r="S3946" s="14">
        <f>INT((((J3946/60)/60)/24)+DATE(1970,1,1))</f>
        <v>42670</v>
      </c>
      <c r="T3946" s="14">
        <f>INT((((I3946/60)/60)/24)+DATE(1970,1,1))</f>
        <v>42700</v>
      </c>
    </row>
    <row r="3947" spans="1:20" x14ac:dyDescent="0.25">
      <c r="A3947">
        <v>1484</v>
      </c>
      <c r="B3947" s="3" t="s">
        <v>1485</v>
      </c>
      <c r="C3947" s="3" t="s">
        <v>5594</v>
      </c>
      <c r="D3947" s="6">
        <v>2000</v>
      </c>
      <c r="E3947" s="6">
        <v>0</v>
      </c>
      <c r="F3947" t="s">
        <v>8221</v>
      </c>
      <c r="G3947" t="s">
        <v>8224</v>
      </c>
      <c r="H3947" t="s">
        <v>8246</v>
      </c>
      <c r="I3947">
        <v>1342882260</v>
      </c>
      <c r="J3947">
        <v>1337834963</v>
      </c>
      <c r="K3947" t="b">
        <v>0</v>
      </c>
      <c r="L3947">
        <v>0</v>
      </c>
      <c r="M3947" t="b">
        <v>0</v>
      </c>
      <c r="N3947" t="s">
        <v>8275</v>
      </c>
      <c r="O3947" s="9">
        <f>+E3947/D3947*100</f>
        <v>0</v>
      </c>
      <c r="P3947" s="11" t="e">
        <f>AVERAGE(E3947/L3947)</f>
        <v>#DIV/0!</v>
      </c>
      <c r="Q3947" t="str">
        <f>LEFT(N3947,SEARCH("/",N3947,1)-1)</f>
        <v>publishing</v>
      </c>
      <c r="R3947" t="str">
        <f>RIGHT(N3947,LEN(N3947)-SEARCH("/",N3947,1))</f>
        <v>fiction</v>
      </c>
      <c r="S3947" s="14">
        <f>INT((((J3947/60)/60)/24)+DATE(1970,1,1))</f>
        <v>41053</v>
      </c>
      <c r="T3947" s="14">
        <f>INT((((I3947/60)/60)/24)+DATE(1970,1,1))</f>
        <v>41111</v>
      </c>
    </row>
    <row r="3948" spans="1:20" ht="30" x14ac:dyDescent="0.25">
      <c r="A3948">
        <v>1495</v>
      </c>
      <c r="B3948" s="3" t="s">
        <v>1496</v>
      </c>
      <c r="C3948" s="3" t="s">
        <v>5605</v>
      </c>
      <c r="D3948" s="6">
        <v>2000</v>
      </c>
      <c r="E3948" s="6">
        <v>0</v>
      </c>
      <c r="F3948" t="s">
        <v>8221</v>
      </c>
      <c r="G3948" t="s">
        <v>8224</v>
      </c>
      <c r="H3948" t="s">
        <v>8246</v>
      </c>
      <c r="I3948">
        <v>1314471431</v>
      </c>
      <c r="J3948">
        <v>1311879431</v>
      </c>
      <c r="K3948" t="b">
        <v>0</v>
      </c>
      <c r="L3948">
        <v>0</v>
      </c>
      <c r="M3948" t="b">
        <v>0</v>
      </c>
      <c r="N3948" t="s">
        <v>8275</v>
      </c>
      <c r="O3948" s="9">
        <f>+E3948/D3948*100</f>
        <v>0</v>
      </c>
      <c r="P3948" s="11" t="e">
        <f>AVERAGE(E3948/L3948)</f>
        <v>#DIV/0!</v>
      </c>
      <c r="Q3948" t="str">
        <f>LEFT(N3948,SEARCH("/",N3948,1)-1)</f>
        <v>publishing</v>
      </c>
      <c r="R3948" t="str">
        <f>RIGHT(N3948,LEN(N3948)-SEARCH("/",N3948,1))</f>
        <v>fiction</v>
      </c>
      <c r="S3948" s="14">
        <f>INT((((J3948/60)/60)/24)+DATE(1970,1,1))</f>
        <v>40752</v>
      </c>
      <c r="T3948" s="14">
        <f>INT((((I3948/60)/60)/24)+DATE(1970,1,1))</f>
        <v>40782</v>
      </c>
    </row>
    <row r="3949" spans="1:20" ht="45" x14ac:dyDescent="0.25">
      <c r="A3949">
        <v>2750</v>
      </c>
      <c r="B3949" s="3" t="s">
        <v>2750</v>
      </c>
      <c r="C3949" s="3" t="s">
        <v>6860</v>
      </c>
      <c r="D3949" s="6">
        <v>1999</v>
      </c>
      <c r="E3949" s="6">
        <v>0</v>
      </c>
      <c r="F3949" t="s">
        <v>8221</v>
      </c>
      <c r="G3949" t="s">
        <v>8224</v>
      </c>
      <c r="H3949" t="s">
        <v>8246</v>
      </c>
      <c r="I3949">
        <v>1341086400</v>
      </c>
      <c r="J3949">
        <v>1340055345</v>
      </c>
      <c r="K3949" t="b">
        <v>0</v>
      </c>
      <c r="L3949">
        <v>0</v>
      </c>
      <c r="M3949" t="b">
        <v>0</v>
      </c>
      <c r="N3949" t="s">
        <v>8304</v>
      </c>
      <c r="O3949" s="9">
        <f>+E3949/D3949*100</f>
        <v>0</v>
      </c>
      <c r="P3949" s="11" t="e">
        <f>AVERAGE(E3949/L3949)</f>
        <v>#DIV/0!</v>
      </c>
      <c r="Q3949" t="str">
        <f>LEFT(N3949,SEARCH("/",N3949,1)-1)</f>
        <v>publishing</v>
      </c>
      <c r="R3949" t="str">
        <f>RIGHT(N3949,LEN(N3949)-SEARCH("/",N3949,1))</f>
        <v>children's books</v>
      </c>
      <c r="S3949" s="14">
        <f>INT((((J3949/60)/60)/24)+DATE(1970,1,1))</f>
        <v>41078</v>
      </c>
      <c r="T3949" s="14">
        <f>INT((((I3949/60)/60)/24)+DATE(1970,1,1))</f>
        <v>41090</v>
      </c>
    </row>
    <row r="3950" spans="1:20" ht="45" x14ac:dyDescent="0.25">
      <c r="A3950">
        <v>1580</v>
      </c>
      <c r="B3950" s="3" t="s">
        <v>1581</v>
      </c>
      <c r="C3950" s="3" t="s">
        <v>5690</v>
      </c>
      <c r="D3950" s="6">
        <v>1750</v>
      </c>
      <c r="E3950" s="6">
        <v>0</v>
      </c>
      <c r="F3950" t="s">
        <v>8220</v>
      </c>
      <c r="G3950" t="s">
        <v>8224</v>
      </c>
      <c r="H3950" t="s">
        <v>8246</v>
      </c>
      <c r="I3950">
        <v>1337562726</v>
      </c>
      <c r="J3950">
        <v>1332378726</v>
      </c>
      <c r="K3950" t="b">
        <v>0</v>
      </c>
      <c r="L3950">
        <v>0</v>
      </c>
      <c r="M3950" t="b">
        <v>0</v>
      </c>
      <c r="N3950" t="s">
        <v>8290</v>
      </c>
      <c r="O3950" s="9">
        <f>+E3950/D3950*100</f>
        <v>0</v>
      </c>
      <c r="P3950" s="11" t="e">
        <f>AVERAGE(E3950/L3950)</f>
        <v>#DIV/0!</v>
      </c>
      <c r="Q3950" t="str">
        <f>LEFT(N3950,SEARCH("/",N3950,1)-1)</f>
        <v>publishing</v>
      </c>
      <c r="R3950" t="str">
        <f>RIGHT(N3950,LEN(N3950)-SEARCH("/",N3950,1))</f>
        <v>art books</v>
      </c>
      <c r="S3950" s="14">
        <f>INT((((J3950/60)/60)/24)+DATE(1970,1,1))</f>
        <v>40990</v>
      </c>
      <c r="T3950" s="14">
        <f>INT((((I3950/60)/60)/24)+DATE(1970,1,1))</f>
        <v>41050</v>
      </c>
    </row>
    <row r="3951" spans="1:20" ht="60" x14ac:dyDescent="0.25">
      <c r="A3951">
        <v>1442</v>
      </c>
      <c r="B3951" s="3" t="s">
        <v>1443</v>
      </c>
      <c r="C3951" s="3" t="s">
        <v>5552</v>
      </c>
      <c r="D3951" s="6">
        <v>1500</v>
      </c>
      <c r="E3951" s="6">
        <v>0</v>
      </c>
      <c r="F3951" t="s">
        <v>8221</v>
      </c>
      <c r="G3951" t="s">
        <v>8224</v>
      </c>
      <c r="H3951" t="s">
        <v>8246</v>
      </c>
      <c r="I3951">
        <v>1464190158</v>
      </c>
      <c r="J3951">
        <v>1461598158</v>
      </c>
      <c r="K3951" t="b">
        <v>0</v>
      </c>
      <c r="L3951">
        <v>0</v>
      </c>
      <c r="M3951" t="b">
        <v>0</v>
      </c>
      <c r="N3951" t="s">
        <v>8287</v>
      </c>
      <c r="O3951" s="9">
        <f>+E3951/D3951*100</f>
        <v>0</v>
      </c>
      <c r="P3951" s="11" t="e">
        <f>AVERAGE(E3951/L3951)</f>
        <v>#DIV/0!</v>
      </c>
      <c r="Q3951" t="str">
        <f>LEFT(N3951,SEARCH("/",N3951,1)-1)</f>
        <v>publishing</v>
      </c>
      <c r="R3951" t="str">
        <f>RIGHT(N3951,LEN(N3951)-SEARCH("/",N3951,1))</f>
        <v>translations</v>
      </c>
      <c r="S3951" s="14">
        <f>INT((((J3951/60)/60)/24)+DATE(1970,1,1))</f>
        <v>42485</v>
      </c>
      <c r="T3951" s="14">
        <f>INT((((I3951/60)/60)/24)+DATE(1970,1,1))</f>
        <v>42515</v>
      </c>
    </row>
    <row r="3952" spans="1:20" ht="45" x14ac:dyDescent="0.25">
      <c r="A3952">
        <v>1496</v>
      </c>
      <c r="B3952" s="3" t="s">
        <v>1497</v>
      </c>
      <c r="C3952" s="3" t="s">
        <v>5606</v>
      </c>
      <c r="D3952" s="6">
        <v>1500</v>
      </c>
      <c r="E3952" s="6">
        <v>0</v>
      </c>
      <c r="F3952" t="s">
        <v>8221</v>
      </c>
      <c r="G3952" t="s">
        <v>8224</v>
      </c>
      <c r="H3952" t="s">
        <v>8246</v>
      </c>
      <c r="I3952">
        <v>1410866659</v>
      </c>
      <c r="J3952">
        <v>1405682659</v>
      </c>
      <c r="K3952" t="b">
        <v>0</v>
      </c>
      <c r="L3952">
        <v>0</v>
      </c>
      <c r="M3952" t="b">
        <v>0</v>
      </c>
      <c r="N3952" t="s">
        <v>8275</v>
      </c>
      <c r="O3952" s="9">
        <f>+E3952/D3952*100</f>
        <v>0</v>
      </c>
      <c r="P3952" s="11" t="e">
        <f>AVERAGE(E3952/L3952)</f>
        <v>#DIV/0!</v>
      </c>
      <c r="Q3952" t="str">
        <f>LEFT(N3952,SEARCH("/",N3952,1)-1)</f>
        <v>publishing</v>
      </c>
      <c r="R3952" t="str">
        <f>RIGHT(N3952,LEN(N3952)-SEARCH("/",N3952,1))</f>
        <v>fiction</v>
      </c>
      <c r="S3952" s="14">
        <f>INT((((J3952/60)/60)/24)+DATE(1970,1,1))</f>
        <v>41838</v>
      </c>
      <c r="T3952" s="14">
        <f>INT((((I3952/60)/60)/24)+DATE(1970,1,1))</f>
        <v>41898</v>
      </c>
    </row>
    <row r="3953" spans="1:20" ht="60" x14ac:dyDescent="0.25">
      <c r="A3953">
        <v>1426</v>
      </c>
      <c r="B3953" s="3" t="s">
        <v>1427</v>
      </c>
      <c r="C3953" s="3" t="s">
        <v>5536</v>
      </c>
      <c r="D3953" s="6">
        <v>1000</v>
      </c>
      <c r="E3953" s="6">
        <v>0</v>
      </c>
      <c r="F3953" t="s">
        <v>8221</v>
      </c>
      <c r="G3953" t="s">
        <v>8236</v>
      </c>
      <c r="H3953" t="s">
        <v>8249</v>
      </c>
      <c r="I3953">
        <v>1440408120</v>
      </c>
      <c r="J3953">
        <v>1435224120</v>
      </c>
      <c r="K3953" t="b">
        <v>0</v>
      </c>
      <c r="L3953">
        <v>0</v>
      </c>
      <c r="M3953" t="b">
        <v>0</v>
      </c>
      <c r="N3953" t="s">
        <v>8287</v>
      </c>
      <c r="O3953" s="9">
        <f>+E3953/D3953*100</f>
        <v>0</v>
      </c>
      <c r="P3953" s="11" t="e">
        <f>AVERAGE(E3953/L3953)</f>
        <v>#DIV/0!</v>
      </c>
      <c r="Q3953" t="str">
        <f>LEFT(N3953,SEARCH("/",N3953,1)-1)</f>
        <v>publishing</v>
      </c>
      <c r="R3953" t="str">
        <f>RIGHT(N3953,LEN(N3953)-SEARCH("/",N3953,1))</f>
        <v>translations</v>
      </c>
      <c r="S3953" s="14">
        <f>INT((((J3953/60)/60)/24)+DATE(1970,1,1))</f>
        <v>42180</v>
      </c>
      <c r="T3953" s="14">
        <f>INT((((I3953/60)/60)/24)+DATE(1970,1,1))</f>
        <v>42240</v>
      </c>
    </row>
    <row r="3954" spans="1:20" ht="60" x14ac:dyDescent="0.25">
      <c r="A3954">
        <v>1446</v>
      </c>
      <c r="B3954" s="3" t="s">
        <v>1447</v>
      </c>
      <c r="C3954" s="3" t="s">
        <v>5556</v>
      </c>
      <c r="D3954" s="6">
        <v>900</v>
      </c>
      <c r="E3954" s="6">
        <v>0</v>
      </c>
      <c r="F3954" t="s">
        <v>8221</v>
      </c>
      <c r="G3954" t="s">
        <v>8237</v>
      </c>
      <c r="H3954" t="s">
        <v>8249</v>
      </c>
      <c r="I3954">
        <v>1461235478</v>
      </c>
      <c r="J3954">
        <v>1459507478</v>
      </c>
      <c r="K3954" t="b">
        <v>0</v>
      </c>
      <c r="L3954">
        <v>0</v>
      </c>
      <c r="M3954" t="b">
        <v>0</v>
      </c>
      <c r="N3954" t="s">
        <v>8287</v>
      </c>
      <c r="O3954" s="9">
        <f>+E3954/D3954*100</f>
        <v>0</v>
      </c>
      <c r="P3954" s="11" t="e">
        <f>AVERAGE(E3954/L3954)</f>
        <v>#DIV/0!</v>
      </c>
      <c r="Q3954" t="str">
        <f>LEFT(N3954,SEARCH("/",N3954,1)-1)</f>
        <v>publishing</v>
      </c>
      <c r="R3954" t="str">
        <f>RIGHT(N3954,LEN(N3954)-SEARCH("/",N3954,1))</f>
        <v>translations</v>
      </c>
      <c r="S3954" s="14">
        <f>INT((((J3954/60)/60)/24)+DATE(1970,1,1))</f>
        <v>42461</v>
      </c>
      <c r="T3954" s="14">
        <f>INT((((I3954/60)/60)/24)+DATE(1970,1,1))</f>
        <v>42481</v>
      </c>
    </row>
    <row r="3955" spans="1:20" ht="60" x14ac:dyDescent="0.25">
      <c r="A3955">
        <v>2390</v>
      </c>
      <c r="B3955" s="3" t="s">
        <v>2391</v>
      </c>
      <c r="C3955" s="3" t="s">
        <v>6500</v>
      </c>
      <c r="D3955" s="6">
        <v>510000</v>
      </c>
      <c r="E3955" s="6">
        <v>0</v>
      </c>
      <c r="F3955" t="s">
        <v>8220</v>
      </c>
      <c r="G3955" t="s">
        <v>8226</v>
      </c>
      <c r="H3955" t="s">
        <v>8248</v>
      </c>
      <c r="I3955">
        <v>1420352264</v>
      </c>
      <c r="J3955">
        <v>1416896264</v>
      </c>
      <c r="K3955" t="b">
        <v>0</v>
      </c>
      <c r="L3955">
        <v>0</v>
      </c>
      <c r="M3955" t="b">
        <v>0</v>
      </c>
      <c r="N3955" t="s">
        <v>8272</v>
      </c>
      <c r="O3955" s="9">
        <f>+E3955/D3955*100</f>
        <v>0</v>
      </c>
      <c r="P3955" s="11" t="e">
        <f>AVERAGE(E3955/L3955)</f>
        <v>#DIV/0!</v>
      </c>
      <c r="Q3955" t="str">
        <f>LEFT(N3955,SEARCH("/",N3955,1)-1)</f>
        <v>technology</v>
      </c>
      <c r="R3955" t="str">
        <f>RIGHT(N3955,LEN(N3955)-SEARCH("/",N3955,1))</f>
        <v>web</v>
      </c>
      <c r="S3955" s="14">
        <f>INT((((J3955/60)/60)/24)+DATE(1970,1,1))</f>
        <v>41968</v>
      </c>
      <c r="T3955" s="14">
        <f>INT((((I3955/60)/60)/24)+DATE(1970,1,1))</f>
        <v>42008</v>
      </c>
    </row>
    <row r="3956" spans="1:20" ht="60" x14ac:dyDescent="0.25">
      <c r="A3956">
        <v>686</v>
      </c>
      <c r="B3956" s="3" t="s">
        <v>687</v>
      </c>
      <c r="C3956" s="3" t="s">
        <v>4796</v>
      </c>
      <c r="D3956" s="6">
        <v>500000</v>
      </c>
      <c r="E3956" s="6">
        <v>0</v>
      </c>
      <c r="F3956" t="s">
        <v>8221</v>
      </c>
      <c r="G3956" t="s">
        <v>8237</v>
      </c>
      <c r="H3956" t="s">
        <v>8249</v>
      </c>
      <c r="I3956">
        <v>1438618170</v>
      </c>
      <c r="J3956">
        <v>1436026170</v>
      </c>
      <c r="K3956" t="b">
        <v>0</v>
      </c>
      <c r="L3956">
        <v>0</v>
      </c>
      <c r="M3956" t="b">
        <v>0</v>
      </c>
      <c r="N3956" t="s">
        <v>8273</v>
      </c>
      <c r="O3956" s="9">
        <f>+E3956/D3956*100</f>
        <v>0</v>
      </c>
      <c r="P3956" s="11" t="e">
        <f>AVERAGE(E3956/L3956)</f>
        <v>#DIV/0!</v>
      </c>
      <c r="Q3956" t="str">
        <f>LEFT(N3956,SEARCH("/",N3956,1)-1)</f>
        <v>technology</v>
      </c>
      <c r="R3956" t="str">
        <f>RIGHT(N3956,LEN(N3956)-SEARCH("/",N3956,1))</f>
        <v>wearables</v>
      </c>
      <c r="S3956" s="14">
        <f>INT((((J3956/60)/60)/24)+DATE(1970,1,1))</f>
        <v>42189</v>
      </c>
      <c r="T3956" s="14">
        <f>INT((((I3956/60)/60)/24)+DATE(1970,1,1))</f>
        <v>42219</v>
      </c>
    </row>
    <row r="3957" spans="1:20" ht="60" x14ac:dyDescent="0.25">
      <c r="A3957">
        <v>2642</v>
      </c>
      <c r="B3957" s="3" t="s">
        <v>2642</v>
      </c>
      <c r="C3957" s="3" t="s">
        <v>6752</v>
      </c>
      <c r="D3957" s="6">
        <v>500000</v>
      </c>
      <c r="E3957" s="6">
        <v>0</v>
      </c>
      <c r="F3957" t="s">
        <v>8221</v>
      </c>
      <c r="G3957" t="s">
        <v>8236</v>
      </c>
      <c r="H3957" t="s">
        <v>8249</v>
      </c>
      <c r="I3957">
        <v>1468565820</v>
      </c>
      <c r="J3957">
        <v>1465970108</v>
      </c>
      <c r="K3957" t="b">
        <v>0</v>
      </c>
      <c r="L3957">
        <v>0</v>
      </c>
      <c r="M3957" t="b">
        <v>0</v>
      </c>
      <c r="N3957" t="s">
        <v>8301</v>
      </c>
      <c r="O3957" s="9">
        <f>+E3957/D3957*100</f>
        <v>0</v>
      </c>
      <c r="P3957" s="11" t="e">
        <f>AVERAGE(E3957/L3957)</f>
        <v>#DIV/0!</v>
      </c>
      <c r="Q3957" t="str">
        <f>LEFT(N3957,SEARCH("/",N3957,1)-1)</f>
        <v>technology</v>
      </c>
      <c r="R3957" t="str">
        <f>RIGHT(N3957,LEN(N3957)-SEARCH("/",N3957,1))</f>
        <v>space exploration</v>
      </c>
      <c r="S3957" s="14">
        <f>INT((((J3957/60)/60)/24)+DATE(1970,1,1))</f>
        <v>42536</v>
      </c>
      <c r="T3957" s="14">
        <f>INT((((I3957/60)/60)/24)+DATE(1970,1,1))</f>
        <v>42566</v>
      </c>
    </row>
    <row r="3958" spans="1:20" ht="45" x14ac:dyDescent="0.25">
      <c r="A3958">
        <v>2349</v>
      </c>
      <c r="B3958" s="3" t="s">
        <v>2350</v>
      </c>
      <c r="C3958" s="3" t="s">
        <v>6459</v>
      </c>
      <c r="D3958" s="6">
        <v>474900</v>
      </c>
      <c r="E3958" s="6">
        <v>0</v>
      </c>
      <c r="F3958" t="s">
        <v>8220</v>
      </c>
      <c r="G3958" t="s">
        <v>8235</v>
      </c>
      <c r="H3958" t="s">
        <v>8255</v>
      </c>
      <c r="I3958">
        <v>1439318228</v>
      </c>
      <c r="J3958">
        <v>1436812628</v>
      </c>
      <c r="K3958" t="b">
        <v>0</v>
      </c>
      <c r="L3958">
        <v>0</v>
      </c>
      <c r="M3958" t="b">
        <v>0</v>
      </c>
      <c r="N3958" t="s">
        <v>8272</v>
      </c>
      <c r="O3958" s="9">
        <f>+E3958/D3958*100</f>
        <v>0</v>
      </c>
      <c r="P3958" s="11" t="e">
        <f>AVERAGE(E3958/L3958)</f>
        <v>#DIV/0!</v>
      </c>
      <c r="Q3958" t="str">
        <f>LEFT(N3958,SEARCH("/",N3958,1)-1)</f>
        <v>technology</v>
      </c>
      <c r="R3958" t="str">
        <f>RIGHT(N3958,LEN(N3958)-SEARCH("/",N3958,1))</f>
        <v>web</v>
      </c>
      <c r="S3958" s="14">
        <f>INT((((J3958/60)/60)/24)+DATE(1970,1,1))</f>
        <v>42198</v>
      </c>
      <c r="T3958" s="14">
        <f>INT((((I3958/60)/60)/24)+DATE(1970,1,1))</f>
        <v>42227</v>
      </c>
    </row>
    <row r="3959" spans="1:20" ht="60" x14ac:dyDescent="0.25">
      <c r="A3959">
        <v>2363</v>
      </c>
      <c r="B3959" s="3" t="s">
        <v>2364</v>
      </c>
      <c r="C3959" s="3" t="s">
        <v>6473</v>
      </c>
      <c r="D3959" s="6">
        <v>175000</v>
      </c>
      <c r="E3959" s="6">
        <v>0</v>
      </c>
      <c r="F3959" t="s">
        <v>8220</v>
      </c>
      <c r="G3959" t="s">
        <v>8224</v>
      </c>
      <c r="H3959" t="s">
        <v>8246</v>
      </c>
      <c r="I3959">
        <v>1451348200</v>
      </c>
      <c r="J3959">
        <v>1447460200</v>
      </c>
      <c r="K3959" t="b">
        <v>0</v>
      </c>
      <c r="L3959">
        <v>0</v>
      </c>
      <c r="M3959" t="b">
        <v>0</v>
      </c>
      <c r="N3959" t="s">
        <v>8272</v>
      </c>
      <c r="O3959" s="9">
        <f>+E3959/D3959*100</f>
        <v>0</v>
      </c>
      <c r="P3959" s="11" t="e">
        <f>AVERAGE(E3959/L3959)</f>
        <v>#DIV/0!</v>
      </c>
      <c r="Q3959" t="str">
        <f>LEFT(N3959,SEARCH("/",N3959,1)-1)</f>
        <v>technology</v>
      </c>
      <c r="R3959" t="str">
        <f>RIGHT(N3959,LEN(N3959)-SEARCH("/",N3959,1))</f>
        <v>web</v>
      </c>
      <c r="S3959" s="14">
        <f>INT((((J3959/60)/60)/24)+DATE(1970,1,1))</f>
        <v>42322</v>
      </c>
      <c r="T3959" s="14">
        <f>INT((((I3959/60)/60)/24)+DATE(1970,1,1))</f>
        <v>42367</v>
      </c>
    </row>
    <row r="3960" spans="1:20" ht="60" x14ac:dyDescent="0.25">
      <c r="A3960">
        <v>2397</v>
      </c>
      <c r="B3960" s="3" t="s">
        <v>2398</v>
      </c>
      <c r="C3960" s="3" t="s">
        <v>6507</v>
      </c>
      <c r="D3960" s="6">
        <v>124000</v>
      </c>
      <c r="E3960" s="6">
        <v>0</v>
      </c>
      <c r="F3960" t="s">
        <v>8220</v>
      </c>
      <c r="G3960" t="s">
        <v>8224</v>
      </c>
      <c r="H3960" t="s">
        <v>8246</v>
      </c>
      <c r="I3960">
        <v>1420233256</v>
      </c>
      <c r="J3960">
        <v>1417641256</v>
      </c>
      <c r="K3960" t="b">
        <v>0</v>
      </c>
      <c r="L3960">
        <v>0</v>
      </c>
      <c r="M3960" t="b">
        <v>0</v>
      </c>
      <c r="N3960" t="s">
        <v>8272</v>
      </c>
      <c r="O3960" s="9">
        <f>+E3960/D3960*100</f>
        <v>0</v>
      </c>
      <c r="P3960" s="11" t="e">
        <f>AVERAGE(E3960/L3960)</f>
        <v>#DIV/0!</v>
      </c>
      <c r="Q3960" t="str">
        <f>LEFT(N3960,SEARCH("/",N3960,1)-1)</f>
        <v>technology</v>
      </c>
      <c r="R3960" t="str">
        <f>RIGHT(N3960,LEN(N3960)-SEARCH("/",N3960,1))</f>
        <v>web</v>
      </c>
      <c r="S3960" s="14">
        <f>INT((((J3960/60)/60)/24)+DATE(1970,1,1))</f>
        <v>41976</v>
      </c>
      <c r="T3960" s="14">
        <f>INT((((I3960/60)/60)/24)+DATE(1970,1,1))</f>
        <v>42006</v>
      </c>
    </row>
    <row r="3961" spans="1:20" ht="45" x14ac:dyDescent="0.25">
      <c r="A3961">
        <v>2378</v>
      </c>
      <c r="B3961" s="3" t="s">
        <v>2379</v>
      </c>
      <c r="C3961" s="3" t="s">
        <v>6488</v>
      </c>
      <c r="D3961" s="6">
        <v>110000</v>
      </c>
      <c r="E3961" s="6">
        <v>0</v>
      </c>
      <c r="F3961" t="s">
        <v>8220</v>
      </c>
      <c r="G3961" t="s">
        <v>8224</v>
      </c>
      <c r="H3961" t="s">
        <v>8246</v>
      </c>
      <c r="I3961">
        <v>1440548330</v>
      </c>
      <c r="J3961">
        <v>1438042730</v>
      </c>
      <c r="K3961" t="b">
        <v>0</v>
      </c>
      <c r="L3961">
        <v>0</v>
      </c>
      <c r="M3961" t="b">
        <v>0</v>
      </c>
      <c r="N3961" t="s">
        <v>8272</v>
      </c>
      <c r="O3961" s="9">
        <f>+E3961/D3961*100</f>
        <v>0</v>
      </c>
      <c r="P3961" s="11" t="e">
        <f>AVERAGE(E3961/L3961)</f>
        <v>#DIV/0!</v>
      </c>
      <c r="Q3961" t="str">
        <f>LEFT(N3961,SEARCH("/",N3961,1)-1)</f>
        <v>technology</v>
      </c>
      <c r="R3961" t="str">
        <f>RIGHT(N3961,LEN(N3961)-SEARCH("/",N3961,1))</f>
        <v>web</v>
      </c>
      <c r="S3961" s="14">
        <f>INT((((J3961/60)/60)/24)+DATE(1970,1,1))</f>
        <v>42213</v>
      </c>
      <c r="T3961" s="14">
        <f>INT((((I3961/60)/60)/24)+DATE(1970,1,1))</f>
        <v>42242</v>
      </c>
    </row>
    <row r="3962" spans="1:20" ht="60" x14ac:dyDescent="0.25">
      <c r="A3962">
        <v>582</v>
      </c>
      <c r="B3962" s="3" t="s">
        <v>583</v>
      </c>
      <c r="C3962" s="3" t="s">
        <v>4692</v>
      </c>
      <c r="D3962" s="6">
        <v>100000</v>
      </c>
      <c r="E3962" s="6">
        <v>0</v>
      </c>
      <c r="F3962" t="s">
        <v>8221</v>
      </c>
      <c r="G3962" t="s">
        <v>8224</v>
      </c>
      <c r="H3962" t="s">
        <v>8246</v>
      </c>
      <c r="I3962">
        <v>1426442400</v>
      </c>
      <c r="J3962">
        <v>1424454319</v>
      </c>
      <c r="K3962" t="b">
        <v>0</v>
      </c>
      <c r="L3962">
        <v>0</v>
      </c>
      <c r="M3962" t="b">
        <v>0</v>
      </c>
      <c r="N3962" t="s">
        <v>8272</v>
      </c>
      <c r="O3962" s="9">
        <f>+E3962/D3962*100</f>
        <v>0</v>
      </c>
      <c r="P3962" s="11" t="e">
        <f>AVERAGE(E3962/L3962)</f>
        <v>#DIV/0!</v>
      </c>
      <c r="Q3962" t="str">
        <f>LEFT(N3962,SEARCH("/",N3962,1)-1)</f>
        <v>technology</v>
      </c>
      <c r="R3962" t="str">
        <f>RIGHT(N3962,LEN(N3962)-SEARCH("/",N3962,1))</f>
        <v>web</v>
      </c>
      <c r="S3962" s="14">
        <f>INT((((J3962/60)/60)/24)+DATE(1970,1,1))</f>
        <v>42055</v>
      </c>
      <c r="T3962" s="14">
        <f>INT((((I3962/60)/60)/24)+DATE(1970,1,1))</f>
        <v>42078</v>
      </c>
    </row>
    <row r="3963" spans="1:20" ht="60" x14ac:dyDescent="0.25">
      <c r="A3963">
        <v>637</v>
      </c>
      <c r="B3963" s="3" t="s">
        <v>638</v>
      </c>
      <c r="C3963" s="3" t="s">
        <v>4747</v>
      </c>
      <c r="D3963" s="6">
        <v>100000</v>
      </c>
      <c r="E3963" s="6">
        <v>0</v>
      </c>
      <c r="F3963" t="s">
        <v>8220</v>
      </c>
      <c r="G3963" t="s">
        <v>8225</v>
      </c>
      <c r="H3963" t="s">
        <v>8247</v>
      </c>
      <c r="I3963">
        <v>1488063840</v>
      </c>
      <c r="J3963">
        <v>1485558318</v>
      </c>
      <c r="K3963" t="b">
        <v>0</v>
      </c>
      <c r="L3963">
        <v>0</v>
      </c>
      <c r="M3963" t="b">
        <v>0</v>
      </c>
      <c r="N3963" t="s">
        <v>8272</v>
      </c>
      <c r="O3963" s="9">
        <f>+E3963/D3963*100</f>
        <v>0</v>
      </c>
      <c r="P3963" s="11" t="e">
        <f>AVERAGE(E3963/L3963)</f>
        <v>#DIV/0!</v>
      </c>
      <c r="Q3963" t="str">
        <f>LEFT(N3963,SEARCH("/",N3963,1)-1)</f>
        <v>technology</v>
      </c>
      <c r="R3963" t="str">
        <f>RIGHT(N3963,LEN(N3963)-SEARCH("/",N3963,1))</f>
        <v>web</v>
      </c>
      <c r="S3963" s="14">
        <f>INT((((J3963/60)/60)/24)+DATE(1970,1,1))</f>
        <v>42762</v>
      </c>
      <c r="T3963" s="14">
        <f>INT((((I3963/60)/60)/24)+DATE(1970,1,1))</f>
        <v>42791</v>
      </c>
    </row>
    <row r="3964" spans="1:20" ht="60" x14ac:dyDescent="0.25">
      <c r="A3964">
        <v>706</v>
      </c>
      <c r="B3964" s="3" t="s">
        <v>707</v>
      </c>
      <c r="C3964" s="3" t="s">
        <v>4816</v>
      </c>
      <c r="D3964" s="6">
        <v>100000</v>
      </c>
      <c r="E3964" s="6">
        <v>0</v>
      </c>
      <c r="F3964" t="s">
        <v>8221</v>
      </c>
      <c r="G3964" t="s">
        <v>8227</v>
      </c>
      <c r="H3964" t="s">
        <v>8249</v>
      </c>
      <c r="I3964">
        <v>1481740740</v>
      </c>
      <c r="J3964">
        <v>1478130783</v>
      </c>
      <c r="K3964" t="b">
        <v>0</v>
      </c>
      <c r="L3964">
        <v>0</v>
      </c>
      <c r="M3964" t="b">
        <v>0</v>
      </c>
      <c r="N3964" t="s">
        <v>8273</v>
      </c>
      <c r="O3964" s="9">
        <f>+E3964/D3964*100</f>
        <v>0</v>
      </c>
      <c r="P3964" s="11" t="e">
        <f>AVERAGE(E3964/L3964)</f>
        <v>#DIV/0!</v>
      </c>
      <c r="Q3964" t="str">
        <f>LEFT(N3964,SEARCH("/",N3964,1)-1)</f>
        <v>technology</v>
      </c>
      <c r="R3964" t="str">
        <f>RIGHT(N3964,LEN(N3964)-SEARCH("/",N3964,1))</f>
        <v>wearables</v>
      </c>
      <c r="S3964" s="14">
        <f>INT((((J3964/60)/60)/24)+DATE(1970,1,1))</f>
        <v>42676</v>
      </c>
      <c r="T3964" s="14">
        <f>INT((((I3964/60)/60)/24)+DATE(1970,1,1))</f>
        <v>42718</v>
      </c>
    </row>
    <row r="3965" spans="1:20" ht="60" x14ac:dyDescent="0.25">
      <c r="A3965">
        <v>611</v>
      </c>
      <c r="B3965" s="3" t="s">
        <v>612</v>
      </c>
      <c r="C3965" s="3" t="s">
        <v>4721</v>
      </c>
      <c r="D3965" s="6">
        <v>80000</v>
      </c>
      <c r="E3965" s="6">
        <v>0</v>
      </c>
      <c r="F3965" t="s">
        <v>8220</v>
      </c>
      <c r="G3965" t="s">
        <v>8230</v>
      </c>
      <c r="H3965" t="s">
        <v>8249</v>
      </c>
      <c r="I3965">
        <v>1453210037</v>
      </c>
      <c r="J3965">
        <v>1448026037</v>
      </c>
      <c r="K3965" t="b">
        <v>0</v>
      </c>
      <c r="L3965">
        <v>0</v>
      </c>
      <c r="M3965" t="b">
        <v>0</v>
      </c>
      <c r="N3965" t="s">
        <v>8272</v>
      </c>
      <c r="O3965" s="9">
        <f>+E3965/D3965*100</f>
        <v>0</v>
      </c>
      <c r="P3965" s="11" t="e">
        <f>AVERAGE(E3965/L3965)</f>
        <v>#DIV/0!</v>
      </c>
      <c r="Q3965" t="str">
        <f>LEFT(N3965,SEARCH("/",N3965,1)-1)</f>
        <v>technology</v>
      </c>
      <c r="R3965" t="str">
        <f>RIGHT(N3965,LEN(N3965)-SEARCH("/",N3965,1))</f>
        <v>web</v>
      </c>
      <c r="S3965" s="14">
        <f>INT((((J3965/60)/60)/24)+DATE(1970,1,1))</f>
        <v>42328</v>
      </c>
      <c r="T3965" s="14">
        <f>INT((((I3965/60)/60)/24)+DATE(1970,1,1))</f>
        <v>42388</v>
      </c>
    </row>
    <row r="3966" spans="1:20" ht="60" x14ac:dyDescent="0.25">
      <c r="A3966">
        <v>623</v>
      </c>
      <c r="B3966" s="3" t="s">
        <v>624</v>
      </c>
      <c r="C3966" s="3" t="s">
        <v>4733</v>
      </c>
      <c r="D3966" s="6">
        <v>75000</v>
      </c>
      <c r="E3966" s="6">
        <v>0</v>
      </c>
      <c r="F3966" t="s">
        <v>8220</v>
      </c>
      <c r="G3966" t="s">
        <v>8226</v>
      </c>
      <c r="H3966" t="s">
        <v>8248</v>
      </c>
      <c r="I3966">
        <v>1432771997</v>
      </c>
      <c r="J3966">
        <v>1430179997</v>
      </c>
      <c r="K3966" t="b">
        <v>0</v>
      </c>
      <c r="L3966">
        <v>0</v>
      </c>
      <c r="M3966" t="b">
        <v>0</v>
      </c>
      <c r="N3966" t="s">
        <v>8272</v>
      </c>
      <c r="O3966" s="9">
        <f>+E3966/D3966*100</f>
        <v>0</v>
      </c>
      <c r="P3966" s="11" t="e">
        <f>AVERAGE(E3966/L3966)</f>
        <v>#DIV/0!</v>
      </c>
      <c r="Q3966" t="str">
        <f>LEFT(N3966,SEARCH("/",N3966,1)-1)</f>
        <v>technology</v>
      </c>
      <c r="R3966" t="str">
        <f>RIGHT(N3966,LEN(N3966)-SEARCH("/",N3966,1))</f>
        <v>web</v>
      </c>
      <c r="S3966" s="14">
        <f>INT((((J3966/60)/60)/24)+DATE(1970,1,1))</f>
        <v>42122</v>
      </c>
      <c r="T3966" s="14">
        <f>INT((((I3966/60)/60)/24)+DATE(1970,1,1))</f>
        <v>42152</v>
      </c>
    </row>
    <row r="3967" spans="1:20" ht="45" x14ac:dyDescent="0.25">
      <c r="A3967">
        <v>602</v>
      </c>
      <c r="B3967" s="3" t="s">
        <v>603</v>
      </c>
      <c r="C3967" s="3" t="s">
        <v>4712</v>
      </c>
      <c r="D3967" s="6">
        <v>70000</v>
      </c>
      <c r="E3967" s="6">
        <v>0</v>
      </c>
      <c r="F3967" t="s">
        <v>8220</v>
      </c>
      <c r="G3967" t="s">
        <v>8224</v>
      </c>
      <c r="H3967" t="s">
        <v>8246</v>
      </c>
      <c r="I3967">
        <v>1434654215</v>
      </c>
      <c r="J3967">
        <v>1432062215</v>
      </c>
      <c r="K3967" t="b">
        <v>0</v>
      </c>
      <c r="L3967">
        <v>0</v>
      </c>
      <c r="M3967" t="b">
        <v>0</v>
      </c>
      <c r="N3967" t="s">
        <v>8272</v>
      </c>
      <c r="O3967" s="9">
        <f>+E3967/D3967*100</f>
        <v>0</v>
      </c>
      <c r="P3967" s="11" t="e">
        <f>AVERAGE(E3967/L3967)</f>
        <v>#DIV/0!</v>
      </c>
      <c r="Q3967" t="str">
        <f>LEFT(N3967,SEARCH("/",N3967,1)-1)</f>
        <v>technology</v>
      </c>
      <c r="R3967" t="str">
        <f>RIGHT(N3967,LEN(N3967)-SEARCH("/",N3967,1))</f>
        <v>web</v>
      </c>
      <c r="S3967" s="14">
        <f>INT((((J3967/60)/60)/24)+DATE(1970,1,1))</f>
        <v>42143</v>
      </c>
      <c r="T3967" s="14">
        <f>INT((((I3967/60)/60)/24)+DATE(1970,1,1))</f>
        <v>42173</v>
      </c>
    </row>
    <row r="3968" spans="1:20" ht="60" x14ac:dyDescent="0.25">
      <c r="A3968">
        <v>562</v>
      </c>
      <c r="B3968" s="3" t="s">
        <v>563</v>
      </c>
      <c r="C3968" s="3" t="s">
        <v>4672</v>
      </c>
      <c r="D3968" s="6">
        <v>50000</v>
      </c>
      <c r="E3968" s="6">
        <v>0</v>
      </c>
      <c r="F3968" t="s">
        <v>8221</v>
      </c>
      <c r="G3968" t="s">
        <v>8233</v>
      </c>
      <c r="H3968" t="s">
        <v>8249</v>
      </c>
      <c r="I3968">
        <v>1482052815</v>
      </c>
      <c r="J3968">
        <v>1479460815</v>
      </c>
      <c r="K3968" t="b">
        <v>0</v>
      </c>
      <c r="L3968">
        <v>0</v>
      </c>
      <c r="M3968" t="b">
        <v>0</v>
      </c>
      <c r="N3968" t="s">
        <v>8272</v>
      </c>
      <c r="O3968" s="9">
        <f>+E3968/D3968*100</f>
        <v>0</v>
      </c>
      <c r="P3968" s="11" t="e">
        <f>AVERAGE(E3968/L3968)</f>
        <v>#DIV/0!</v>
      </c>
      <c r="Q3968" t="str">
        <f>LEFT(N3968,SEARCH("/",N3968,1)-1)</f>
        <v>technology</v>
      </c>
      <c r="R3968" t="str">
        <f>RIGHT(N3968,LEN(N3968)-SEARCH("/",N3968,1))</f>
        <v>web</v>
      </c>
      <c r="S3968" s="14">
        <f>INT((((J3968/60)/60)/24)+DATE(1970,1,1))</f>
        <v>42692</v>
      </c>
      <c r="T3968" s="14">
        <f>INT((((I3968/60)/60)/24)+DATE(1970,1,1))</f>
        <v>42722</v>
      </c>
    </row>
    <row r="3969" spans="1:20" ht="45" x14ac:dyDescent="0.25">
      <c r="A3969">
        <v>2350</v>
      </c>
      <c r="B3969" s="3" t="s">
        <v>2351</v>
      </c>
      <c r="C3969" s="3" t="s">
        <v>6460</v>
      </c>
      <c r="D3969" s="6">
        <v>50000</v>
      </c>
      <c r="E3969" s="6">
        <v>0</v>
      </c>
      <c r="F3969" t="s">
        <v>8220</v>
      </c>
      <c r="G3969" t="s">
        <v>8241</v>
      </c>
      <c r="H3969" t="s">
        <v>8249</v>
      </c>
      <c r="I3969">
        <v>1483474370</v>
      </c>
      <c r="J3969">
        <v>1480882370</v>
      </c>
      <c r="K3969" t="b">
        <v>0</v>
      </c>
      <c r="L3969">
        <v>0</v>
      </c>
      <c r="M3969" t="b">
        <v>0</v>
      </c>
      <c r="N3969" t="s">
        <v>8272</v>
      </c>
      <c r="O3969" s="9">
        <f>+E3969/D3969*100</f>
        <v>0</v>
      </c>
      <c r="P3969" s="11" t="e">
        <f>AVERAGE(E3969/L3969)</f>
        <v>#DIV/0!</v>
      </c>
      <c r="Q3969" t="str">
        <f>LEFT(N3969,SEARCH("/",N3969,1)-1)</f>
        <v>technology</v>
      </c>
      <c r="R3969" t="str">
        <f>RIGHT(N3969,LEN(N3969)-SEARCH("/",N3969,1))</f>
        <v>web</v>
      </c>
      <c r="S3969" s="14">
        <f>INT((((J3969/60)/60)/24)+DATE(1970,1,1))</f>
        <v>42708</v>
      </c>
      <c r="T3969" s="14">
        <f>INT((((I3969/60)/60)/24)+DATE(1970,1,1))</f>
        <v>42738</v>
      </c>
    </row>
    <row r="3970" spans="1:20" ht="60" x14ac:dyDescent="0.25">
      <c r="A3970">
        <v>2400</v>
      </c>
      <c r="B3970" s="3" t="s">
        <v>2401</v>
      </c>
      <c r="C3970" s="3" t="s">
        <v>6510</v>
      </c>
      <c r="D3970" s="6">
        <v>50000</v>
      </c>
      <c r="E3970" s="6">
        <v>0</v>
      </c>
      <c r="F3970" t="s">
        <v>8220</v>
      </c>
      <c r="G3970" t="s">
        <v>8226</v>
      </c>
      <c r="H3970" t="s">
        <v>8248</v>
      </c>
      <c r="I3970">
        <v>1460615164</v>
      </c>
      <c r="J3970">
        <v>1458023164</v>
      </c>
      <c r="K3970" t="b">
        <v>0</v>
      </c>
      <c r="L3970">
        <v>0</v>
      </c>
      <c r="M3970" t="b">
        <v>0</v>
      </c>
      <c r="N3970" t="s">
        <v>8272</v>
      </c>
      <c r="O3970" s="9">
        <f>+E3970/D3970*100</f>
        <v>0</v>
      </c>
      <c r="P3970" s="11" t="e">
        <f>AVERAGE(E3970/L3970)</f>
        <v>#DIV/0!</v>
      </c>
      <c r="Q3970" t="str">
        <f>LEFT(N3970,SEARCH("/",N3970,1)-1)</f>
        <v>technology</v>
      </c>
      <c r="R3970" t="str">
        <f>RIGHT(N3970,LEN(N3970)-SEARCH("/",N3970,1))</f>
        <v>web</v>
      </c>
      <c r="S3970" s="14">
        <f>INT((((J3970/60)/60)/24)+DATE(1970,1,1))</f>
        <v>42444</v>
      </c>
      <c r="T3970" s="14">
        <f>INT((((I3970/60)/60)/24)+DATE(1970,1,1))</f>
        <v>42474</v>
      </c>
    </row>
    <row r="3971" spans="1:20" ht="45" x14ac:dyDescent="0.25">
      <c r="A3971">
        <v>552</v>
      </c>
      <c r="B3971" s="3" t="s">
        <v>553</v>
      </c>
      <c r="C3971" s="3" t="s">
        <v>4662</v>
      </c>
      <c r="D3971" s="6">
        <v>45000</v>
      </c>
      <c r="E3971" s="6">
        <v>0</v>
      </c>
      <c r="F3971" t="s">
        <v>8221</v>
      </c>
      <c r="G3971" t="s">
        <v>8229</v>
      </c>
      <c r="H3971" t="s">
        <v>8251</v>
      </c>
      <c r="I3971">
        <v>1452350896</v>
      </c>
      <c r="J3971">
        <v>1447166896</v>
      </c>
      <c r="K3971" t="b">
        <v>0</v>
      </c>
      <c r="L3971">
        <v>0</v>
      </c>
      <c r="M3971" t="b">
        <v>0</v>
      </c>
      <c r="N3971" t="s">
        <v>8272</v>
      </c>
      <c r="O3971" s="9">
        <f>+E3971/D3971*100</f>
        <v>0</v>
      </c>
      <c r="P3971" s="11" t="e">
        <f>AVERAGE(E3971/L3971)</f>
        <v>#DIV/0!</v>
      </c>
      <c r="Q3971" t="str">
        <f>LEFT(N3971,SEARCH("/",N3971,1)-1)</f>
        <v>technology</v>
      </c>
      <c r="R3971" t="str">
        <f>RIGHT(N3971,LEN(N3971)-SEARCH("/",N3971,1))</f>
        <v>web</v>
      </c>
      <c r="S3971" s="14">
        <f>INT((((J3971/60)/60)/24)+DATE(1970,1,1))</f>
        <v>42318</v>
      </c>
      <c r="T3971" s="14">
        <f>INT((((I3971/60)/60)/24)+DATE(1970,1,1))</f>
        <v>42378</v>
      </c>
    </row>
    <row r="3972" spans="1:20" ht="45" x14ac:dyDescent="0.25">
      <c r="A3972">
        <v>2395</v>
      </c>
      <c r="B3972" s="3" t="s">
        <v>2396</v>
      </c>
      <c r="C3972" s="3" t="s">
        <v>6505</v>
      </c>
      <c r="D3972" s="6">
        <v>33000</v>
      </c>
      <c r="E3972" s="6">
        <v>0</v>
      </c>
      <c r="F3972" t="s">
        <v>8220</v>
      </c>
      <c r="G3972" t="s">
        <v>8224</v>
      </c>
      <c r="H3972" t="s">
        <v>8246</v>
      </c>
      <c r="I3972">
        <v>1484038620</v>
      </c>
      <c r="J3972">
        <v>1481597687</v>
      </c>
      <c r="K3972" t="b">
        <v>0</v>
      </c>
      <c r="L3972">
        <v>0</v>
      </c>
      <c r="M3972" t="b">
        <v>0</v>
      </c>
      <c r="N3972" t="s">
        <v>8272</v>
      </c>
      <c r="O3972" s="9">
        <f>+E3972/D3972*100</f>
        <v>0</v>
      </c>
      <c r="P3972" s="11" t="e">
        <f>AVERAGE(E3972/L3972)</f>
        <v>#DIV/0!</v>
      </c>
      <c r="Q3972" t="str">
        <f>LEFT(N3972,SEARCH("/",N3972,1)-1)</f>
        <v>technology</v>
      </c>
      <c r="R3972" t="str">
        <f>RIGHT(N3972,LEN(N3972)-SEARCH("/",N3972,1))</f>
        <v>web</v>
      </c>
      <c r="S3972" s="14">
        <f>INT((((J3972/60)/60)/24)+DATE(1970,1,1))</f>
        <v>42717</v>
      </c>
      <c r="T3972" s="14">
        <f>INT((((I3972/60)/60)/24)+DATE(1970,1,1))</f>
        <v>42745</v>
      </c>
    </row>
    <row r="3973" spans="1:20" ht="45" x14ac:dyDescent="0.25">
      <c r="A3973">
        <v>2379</v>
      </c>
      <c r="B3973" s="3" t="s">
        <v>2380</v>
      </c>
      <c r="C3973" s="3" t="s">
        <v>6489</v>
      </c>
      <c r="D3973" s="6">
        <v>30000</v>
      </c>
      <c r="E3973" s="6">
        <v>0</v>
      </c>
      <c r="F3973" t="s">
        <v>8220</v>
      </c>
      <c r="G3973" t="s">
        <v>8224</v>
      </c>
      <c r="H3973" t="s">
        <v>8246</v>
      </c>
      <c r="I3973">
        <v>1444004616</v>
      </c>
      <c r="J3973">
        <v>1440116616</v>
      </c>
      <c r="K3973" t="b">
        <v>0</v>
      </c>
      <c r="L3973">
        <v>0</v>
      </c>
      <c r="M3973" t="b">
        <v>0</v>
      </c>
      <c r="N3973" t="s">
        <v>8272</v>
      </c>
      <c r="O3973" s="9">
        <f>+E3973/D3973*100</f>
        <v>0</v>
      </c>
      <c r="P3973" s="11" t="e">
        <f>AVERAGE(E3973/L3973)</f>
        <v>#DIV/0!</v>
      </c>
      <c r="Q3973" t="str">
        <f>LEFT(N3973,SEARCH("/",N3973,1)-1)</f>
        <v>technology</v>
      </c>
      <c r="R3973" t="str">
        <f>RIGHT(N3973,LEN(N3973)-SEARCH("/",N3973,1))</f>
        <v>web</v>
      </c>
      <c r="S3973" s="14">
        <f>INT((((J3973/60)/60)/24)+DATE(1970,1,1))</f>
        <v>42237</v>
      </c>
      <c r="T3973" s="14">
        <f>INT((((I3973/60)/60)/24)+DATE(1970,1,1))</f>
        <v>42282</v>
      </c>
    </row>
    <row r="3974" spans="1:20" ht="45" x14ac:dyDescent="0.25">
      <c r="A3974">
        <v>2386</v>
      </c>
      <c r="B3974" s="3" t="s">
        <v>2387</v>
      </c>
      <c r="C3974" s="3" t="s">
        <v>6496</v>
      </c>
      <c r="D3974" s="6">
        <v>30000</v>
      </c>
      <c r="E3974" s="6">
        <v>0</v>
      </c>
      <c r="F3974" t="s">
        <v>8220</v>
      </c>
      <c r="G3974" t="s">
        <v>8229</v>
      </c>
      <c r="H3974" t="s">
        <v>8251</v>
      </c>
      <c r="I3974">
        <v>1420920424</v>
      </c>
      <c r="J3974">
        <v>1415736424</v>
      </c>
      <c r="K3974" t="b">
        <v>0</v>
      </c>
      <c r="L3974">
        <v>0</v>
      </c>
      <c r="M3974" t="b">
        <v>0</v>
      </c>
      <c r="N3974" t="s">
        <v>8272</v>
      </c>
      <c r="O3974" s="9">
        <f>+E3974/D3974*100</f>
        <v>0</v>
      </c>
      <c r="P3974" s="11" t="e">
        <f>AVERAGE(E3974/L3974)</f>
        <v>#DIV/0!</v>
      </c>
      <c r="Q3974" t="str">
        <f>LEFT(N3974,SEARCH("/",N3974,1)-1)</f>
        <v>technology</v>
      </c>
      <c r="R3974" t="str">
        <f>RIGHT(N3974,LEN(N3974)-SEARCH("/",N3974,1))</f>
        <v>web</v>
      </c>
      <c r="S3974" s="14">
        <f>INT((((J3974/60)/60)/24)+DATE(1970,1,1))</f>
        <v>41954</v>
      </c>
      <c r="T3974" s="14">
        <f>INT((((I3974/60)/60)/24)+DATE(1970,1,1))</f>
        <v>42014</v>
      </c>
    </row>
    <row r="3975" spans="1:20" ht="45" x14ac:dyDescent="0.25">
      <c r="A3975">
        <v>2357</v>
      </c>
      <c r="B3975" s="3" t="s">
        <v>2358</v>
      </c>
      <c r="C3975" s="3" t="s">
        <v>6467</v>
      </c>
      <c r="D3975" s="6">
        <v>27000</v>
      </c>
      <c r="E3975" s="6">
        <v>0</v>
      </c>
      <c r="F3975" t="s">
        <v>8220</v>
      </c>
      <c r="G3975" t="s">
        <v>8225</v>
      </c>
      <c r="H3975" t="s">
        <v>8247</v>
      </c>
      <c r="I3975">
        <v>1445093578</v>
      </c>
      <c r="J3975">
        <v>1442501578</v>
      </c>
      <c r="K3975" t="b">
        <v>0</v>
      </c>
      <c r="L3975">
        <v>0</v>
      </c>
      <c r="M3975" t="b">
        <v>0</v>
      </c>
      <c r="N3975" t="s">
        <v>8272</v>
      </c>
      <c r="O3975" s="9">
        <f>+E3975/D3975*100</f>
        <v>0</v>
      </c>
      <c r="P3975" s="11" t="e">
        <f>AVERAGE(E3975/L3975)</f>
        <v>#DIV/0!</v>
      </c>
      <c r="Q3975" t="str">
        <f>LEFT(N3975,SEARCH("/",N3975,1)-1)</f>
        <v>technology</v>
      </c>
      <c r="R3975" t="str">
        <f>RIGHT(N3975,LEN(N3975)-SEARCH("/",N3975,1))</f>
        <v>web</v>
      </c>
      <c r="S3975" s="14">
        <f>INT((((J3975/60)/60)/24)+DATE(1970,1,1))</f>
        <v>42264</v>
      </c>
      <c r="T3975" s="14">
        <f>INT((((I3975/60)/60)/24)+DATE(1970,1,1))</f>
        <v>42294</v>
      </c>
    </row>
    <row r="3976" spans="1:20" ht="60" x14ac:dyDescent="0.25">
      <c r="A3976">
        <v>565</v>
      </c>
      <c r="B3976" s="3" t="s">
        <v>566</v>
      </c>
      <c r="C3976" s="3" t="s">
        <v>4675</v>
      </c>
      <c r="D3976" s="6">
        <v>25000</v>
      </c>
      <c r="E3976" s="6">
        <v>0</v>
      </c>
      <c r="F3976" t="s">
        <v>8221</v>
      </c>
      <c r="G3976" t="s">
        <v>8225</v>
      </c>
      <c r="H3976" t="s">
        <v>8247</v>
      </c>
      <c r="I3976">
        <v>1436554249</v>
      </c>
      <c r="J3976">
        <v>1433962249</v>
      </c>
      <c r="K3976" t="b">
        <v>0</v>
      </c>
      <c r="L3976">
        <v>0</v>
      </c>
      <c r="M3976" t="b">
        <v>0</v>
      </c>
      <c r="N3976" t="s">
        <v>8272</v>
      </c>
      <c r="O3976" s="9">
        <f>+E3976/D3976*100</f>
        <v>0</v>
      </c>
      <c r="P3976" s="11" t="e">
        <f>AVERAGE(E3976/L3976)</f>
        <v>#DIV/0!</v>
      </c>
      <c r="Q3976" t="str">
        <f>LEFT(N3976,SEARCH("/",N3976,1)-1)</f>
        <v>technology</v>
      </c>
      <c r="R3976" t="str">
        <f>RIGHT(N3976,LEN(N3976)-SEARCH("/",N3976,1))</f>
        <v>web</v>
      </c>
      <c r="S3976" s="14">
        <f>INT((((J3976/60)/60)/24)+DATE(1970,1,1))</f>
        <v>42165</v>
      </c>
      <c r="T3976" s="14">
        <f>INT((((I3976/60)/60)/24)+DATE(1970,1,1))</f>
        <v>42195</v>
      </c>
    </row>
    <row r="3977" spans="1:20" ht="60" x14ac:dyDescent="0.25">
      <c r="A3977">
        <v>625</v>
      </c>
      <c r="B3977" s="3" t="s">
        <v>626</v>
      </c>
      <c r="C3977" s="3" t="s">
        <v>4735</v>
      </c>
      <c r="D3977" s="6">
        <v>25000</v>
      </c>
      <c r="E3977" s="6">
        <v>0</v>
      </c>
      <c r="F3977" t="s">
        <v>8220</v>
      </c>
      <c r="G3977" t="s">
        <v>8229</v>
      </c>
      <c r="H3977" t="s">
        <v>8251</v>
      </c>
      <c r="I3977">
        <v>1490560177</v>
      </c>
      <c r="J3977">
        <v>1487971777</v>
      </c>
      <c r="K3977" t="b">
        <v>0</v>
      </c>
      <c r="L3977">
        <v>0</v>
      </c>
      <c r="M3977" t="b">
        <v>0</v>
      </c>
      <c r="N3977" t="s">
        <v>8272</v>
      </c>
      <c r="O3977" s="9">
        <f>+E3977/D3977*100</f>
        <v>0</v>
      </c>
      <c r="P3977" s="11" t="e">
        <f>AVERAGE(E3977/L3977)</f>
        <v>#DIV/0!</v>
      </c>
      <c r="Q3977" t="str">
        <f>LEFT(N3977,SEARCH("/",N3977,1)-1)</f>
        <v>technology</v>
      </c>
      <c r="R3977" t="str">
        <f>RIGHT(N3977,LEN(N3977)-SEARCH("/",N3977,1))</f>
        <v>web</v>
      </c>
      <c r="S3977" s="14">
        <f>INT((((J3977/60)/60)/24)+DATE(1970,1,1))</f>
        <v>42790</v>
      </c>
      <c r="T3977" s="14">
        <f>INT((((I3977/60)/60)/24)+DATE(1970,1,1))</f>
        <v>42820</v>
      </c>
    </row>
    <row r="3978" spans="1:20" ht="60" x14ac:dyDescent="0.25">
      <c r="A3978">
        <v>2369</v>
      </c>
      <c r="B3978" s="3" t="s">
        <v>2370</v>
      </c>
      <c r="C3978" s="3" t="s">
        <v>6479</v>
      </c>
      <c r="D3978" s="6">
        <v>25000</v>
      </c>
      <c r="E3978" s="6">
        <v>0</v>
      </c>
      <c r="F3978" t="s">
        <v>8220</v>
      </c>
      <c r="G3978" t="s">
        <v>8224</v>
      </c>
      <c r="H3978" t="s">
        <v>8246</v>
      </c>
      <c r="I3978">
        <v>1455132611</v>
      </c>
      <c r="J3978">
        <v>1452540611</v>
      </c>
      <c r="K3978" t="b">
        <v>0</v>
      </c>
      <c r="L3978">
        <v>0</v>
      </c>
      <c r="M3978" t="b">
        <v>0</v>
      </c>
      <c r="N3978" t="s">
        <v>8272</v>
      </c>
      <c r="O3978" s="9">
        <f>+E3978/D3978*100</f>
        <v>0</v>
      </c>
      <c r="P3978" s="11" t="e">
        <f>AVERAGE(E3978/L3978)</f>
        <v>#DIV/0!</v>
      </c>
      <c r="Q3978" t="str">
        <f>LEFT(N3978,SEARCH("/",N3978,1)-1)</f>
        <v>technology</v>
      </c>
      <c r="R3978" t="str">
        <f>RIGHT(N3978,LEN(N3978)-SEARCH("/",N3978,1))</f>
        <v>web</v>
      </c>
      <c r="S3978" s="14">
        <f>INT((((J3978/60)/60)/24)+DATE(1970,1,1))</f>
        <v>42380</v>
      </c>
      <c r="T3978" s="14">
        <f>INT((((I3978/60)/60)/24)+DATE(1970,1,1))</f>
        <v>42410</v>
      </c>
    </row>
    <row r="3979" spans="1:20" ht="45" x14ac:dyDescent="0.25">
      <c r="A3979">
        <v>632</v>
      </c>
      <c r="B3979" s="3" t="s">
        <v>633</v>
      </c>
      <c r="C3979" s="3" t="s">
        <v>4742</v>
      </c>
      <c r="D3979" s="6">
        <v>20000</v>
      </c>
      <c r="E3979" s="6">
        <v>0</v>
      </c>
      <c r="F3979" t="s">
        <v>8220</v>
      </c>
      <c r="G3979" t="s">
        <v>8233</v>
      </c>
      <c r="H3979" t="s">
        <v>8249</v>
      </c>
      <c r="I3979">
        <v>1448470165</v>
      </c>
      <c r="J3979">
        <v>1445874565</v>
      </c>
      <c r="K3979" t="b">
        <v>0</v>
      </c>
      <c r="L3979">
        <v>0</v>
      </c>
      <c r="M3979" t="b">
        <v>0</v>
      </c>
      <c r="N3979" t="s">
        <v>8272</v>
      </c>
      <c r="O3979" s="9">
        <f>+E3979/D3979*100</f>
        <v>0</v>
      </c>
      <c r="P3979" s="11" t="e">
        <f>AVERAGE(E3979/L3979)</f>
        <v>#DIV/0!</v>
      </c>
      <c r="Q3979" t="str">
        <f>LEFT(N3979,SEARCH("/",N3979,1)-1)</f>
        <v>technology</v>
      </c>
      <c r="R3979" t="str">
        <f>RIGHT(N3979,LEN(N3979)-SEARCH("/",N3979,1))</f>
        <v>web</v>
      </c>
      <c r="S3979" s="14">
        <f>INT((((J3979/60)/60)/24)+DATE(1970,1,1))</f>
        <v>42303</v>
      </c>
      <c r="T3979" s="14">
        <f>INT((((I3979/60)/60)/24)+DATE(1970,1,1))</f>
        <v>42333</v>
      </c>
    </row>
    <row r="3980" spans="1:20" ht="45" x14ac:dyDescent="0.25">
      <c r="A3980">
        <v>610</v>
      </c>
      <c r="B3980" s="3" t="s">
        <v>611</v>
      </c>
      <c r="C3980" s="3" t="s">
        <v>4720</v>
      </c>
      <c r="D3980" s="6">
        <v>13803</v>
      </c>
      <c r="E3980" s="6">
        <v>0</v>
      </c>
      <c r="F3980" t="s">
        <v>8220</v>
      </c>
      <c r="G3980" t="s">
        <v>8224</v>
      </c>
      <c r="H3980" t="s">
        <v>8246</v>
      </c>
      <c r="I3980">
        <v>1429732586</v>
      </c>
      <c r="J3980">
        <v>1427140586</v>
      </c>
      <c r="K3980" t="b">
        <v>0</v>
      </c>
      <c r="L3980">
        <v>0</v>
      </c>
      <c r="M3980" t="b">
        <v>0</v>
      </c>
      <c r="N3980" t="s">
        <v>8272</v>
      </c>
      <c r="O3980" s="9">
        <f>+E3980/D3980*100</f>
        <v>0</v>
      </c>
      <c r="P3980" s="11" t="e">
        <f>AVERAGE(E3980/L3980)</f>
        <v>#DIV/0!</v>
      </c>
      <c r="Q3980" t="str">
        <f>LEFT(N3980,SEARCH("/",N3980,1)-1)</f>
        <v>technology</v>
      </c>
      <c r="R3980" t="str">
        <f>RIGHT(N3980,LEN(N3980)-SEARCH("/",N3980,1))</f>
        <v>web</v>
      </c>
      <c r="S3980" s="14">
        <f>INT((((J3980/60)/60)/24)+DATE(1970,1,1))</f>
        <v>42086</v>
      </c>
      <c r="T3980" s="14">
        <f>INT((((I3980/60)/60)/24)+DATE(1970,1,1))</f>
        <v>42116</v>
      </c>
    </row>
    <row r="3981" spans="1:20" ht="45" x14ac:dyDescent="0.25">
      <c r="A3981">
        <v>2399</v>
      </c>
      <c r="B3981" s="3" t="s">
        <v>2400</v>
      </c>
      <c r="C3981" s="3" t="s">
        <v>6509</v>
      </c>
      <c r="D3981" s="6">
        <v>13000</v>
      </c>
      <c r="E3981" s="6">
        <v>0</v>
      </c>
      <c r="F3981" t="s">
        <v>8220</v>
      </c>
      <c r="G3981" t="s">
        <v>8235</v>
      </c>
      <c r="H3981" t="s">
        <v>8255</v>
      </c>
      <c r="I3981">
        <v>1418934506</v>
      </c>
      <c r="J3981">
        <v>1415910506</v>
      </c>
      <c r="K3981" t="b">
        <v>0</v>
      </c>
      <c r="L3981">
        <v>0</v>
      </c>
      <c r="M3981" t="b">
        <v>0</v>
      </c>
      <c r="N3981" t="s">
        <v>8272</v>
      </c>
      <c r="O3981" s="9">
        <f>+E3981/D3981*100</f>
        <v>0</v>
      </c>
      <c r="P3981" s="11" t="e">
        <f>AVERAGE(E3981/L3981)</f>
        <v>#DIV/0!</v>
      </c>
      <c r="Q3981" t="str">
        <f>LEFT(N3981,SEARCH("/",N3981,1)-1)</f>
        <v>technology</v>
      </c>
      <c r="R3981" t="str">
        <f>RIGHT(N3981,LEN(N3981)-SEARCH("/",N3981,1))</f>
        <v>web</v>
      </c>
      <c r="S3981" s="14">
        <f>INT((((J3981/60)/60)/24)+DATE(1970,1,1))</f>
        <v>41956</v>
      </c>
      <c r="T3981" s="14">
        <f>INT((((I3981/60)/60)/24)+DATE(1970,1,1))</f>
        <v>41991</v>
      </c>
    </row>
    <row r="3982" spans="1:20" ht="60" x14ac:dyDescent="0.25">
      <c r="A3982">
        <v>1332</v>
      </c>
      <c r="B3982" s="3" t="s">
        <v>1333</v>
      </c>
      <c r="C3982" s="3" t="s">
        <v>5442</v>
      </c>
      <c r="D3982" s="6">
        <v>10115</v>
      </c>
      <c r="E3982" s="6">
        <v>0</v>
      </c>
      <c r="F3982" t="s">
        <v>8220</v>
      </c>
      <c r="G3982" t="s">
        <v>8240</v>
      </c>
      <c r="H3982" t="s">
        <v>8257</v>
      </c>
      <c r="I3982">
        <v>1485480408</v>
      </c>
      <c r="J3982">
        <v>1482888408</v>
      </c>
      <c r="K3982" t="b">
        <v>0</v>
      </c>
      <c r="L3982">
        <v>0</v>
      </c>
      <c r="M3982" t="b">
        <v>0</v>
      </c>
      <c r="N3982" t="s">
        <v>8273</v>
      </c>
      <c r="O3982" s="9">
        <f>+E3982/D3982*100</f>
        <v>0</v>
      </c>
      <c r="P3982" s="11" t="e">
        <f>AVERAGE(E3982/L3982)</f>
        <v>#DIV/0!</v>
      </c>
      <c r="Q3982" t="str">
        <f>LEFT(N3982,SEARCH("/",N3982,1)-1)</f>
        <v>technology</v>
      </c>
      <c r="R3982" t="str">
        <f>RIGHT(N3982,LEN(N3982)-SEARCH("/",N3982,1))</f>
        <v>wearables</v>
      </c>
      <c r="S3982" s="14">
        <f>INT((((J3982/60)/60)/24)+DATE(1970,1,1))</f>
        <v>42732</v>
      </c>
      <c r="T3982" s="14">
        <f>INT((((I3982/60)/60)/24)+DATE(1970,1,1))</f>
        <v>42762</v>
      </c>
    </row>
    <row r="3983" spans="1:20" ht="60" x14ac:dyDescent="0.25">
      <c r="A3983">
        <v>567</v>
      </c>
      <c r="B3983" s="3" t="s">
        <v>568</v>
      </c>
      <c r="C3983" s="3" t="s">
        <v>4677</v>
      </c>
      <c r="D3983" s="6">
        <v>10000</v>
      </c>
      <c r="E3983" s="6">
        <v>0</v>
      </c>
      <c r="F3983" t="s">
        <v>8221</v>
      </c>
      <c r="G3983" t="s">
        <v>8224</v>
      </c>
      <c r="H3983" t="s">
        <v>8246</v>
      </c>
      <c r="I3983">
        <v>1420143194</v>
      </c>
      <c r="J3983">
        <v>1417551194</v>
      </c>
      <c r="K3983" t="b">
        <v>0</v>
      </c>
      <c r="L3983">
        <v>0</v>
      </c>
      <c r="M3983" t="b">
        <v>0</v>
      </c>
      <c r="N3983" t="s">
        <v>8272</v>
      </c>
      <c r="O3983" s="9">
        <f>+E3983/D3983*100</f>
        <v>0</v>
      </c>
      <c r="P3983" s="11" t="e">
        <f>AVERAGE(E3983/L3983)</f>
        <v>#DIV/0!</v>
      </c>
      <c r="Q3983" t="str">
        <f>LEFT(N3983,SEARCH("/",N3983,1)-1)</f>
        <v>technology</v>
      </c>
      <c r="R3983" t="str">
        <f>RIGHT(N3983,LEN(N3983)-SEARCH("/",N3983,1))</f>
        <v>web</v>
      </c>
      <c r="S3983" s="14">
        <f>INT((((J3983/60)/60)/24)+DATE(1970,1,1))</f>
        <v>41975</v>
      </c>
      <c r="T3983" s="14">
        <f>INT((((I3983/60)/60)/24)+DATE(1970,1,1))</f>
        <v>42005</v>
      </c>
    </row>
    <row r="3984" spans="1:20" ht="30" x14ac:dyDescent="0.25">
      <c r="A3984">
        <v>612</v>
      </c>
      <c r="B3984" s="3" t="s">
        <v>613</v>
      </c>
      <c r="C3984" s="3" t="s">
        <v>4722</v>
      </c>
      <c r="D3984" s="6">
        <v>10000</v>
      </c>
      <c r="E3984" s="6">
        <v>0</v>
      </c>
      <c r="F3984" t="s">
        <v>8220</v>
      </c>
      <c r="G3984" t="s">
        <v>8237</v>
      </c>
      <c r="H3984" t="s">
        <v>8249</v>
      </c>
      <c r="I3984">
        <v>1472777146</v>
      </c>
      <c r="J3984">
        <v>1470185146</v>
      </c>
      <c r="K3984" t="b">
        <v>0</v>
      </c>
      <c r="L3984">
        <v>0</v>
      </c>
      <c r="M3984" t="b">
        <v>0</v>
      </c>
      <c r="N3984" t="s">
        <v>8272</v>
      </c>
      <c r="O3984" s="9">
        <f>+E3984/D3984*100</f>
        <v>0</v>
      </c>
      <c r="P3984" s="11" t="e">
        <f>AVERAGE(E3984/L3984)</f>
        <v>#DIV/0!</v>
      </c>
      <c r="Q3984" t="str">
        <f>LEFT(N3984,SEARCH("/",N3984,1)-1)</f>
        <v>technology</v>
      </c>
      <c r="R3984" t="str">
        <f>RIGHT(N3984,LEN(N3984)-SEARCH("/",N3984,1))</f>
        <v>web</v>
      </c>
      <c r="S3984" s="14">
        <f>INT((((J3984/60)/60)/24)+DATE(1970,1,1))</f>
        <v>42585</v>
      </c>
      <c r="T3984" s="14">
        <f>INT((((I3984/60)/60)/24)+DATE(1970,1,1))</f>
        <v>42615</v>
      </c>
    </row>
    <row r="3985" spans="1:20" ht="45" x14ac:dyDescent="0.25">
      <c r="A3985">
        <v>614</v>
      </c>
      <c r="B3985" s="3" t="s">
        <v>615</v>
      </c>
      <c r="C3985" s="3" t="s">
        <v>4724</v>
      </c>
      <c r="D3985" s="6">
        <v>10000</v>
      </c>
      <c r="E3985" s="6">
        <v>0</v>
      </c>
      <c r="F3985" t="s">
        <v>8220</v>
      </c>
      <c r="G3985" t="s">
        <v>8224</v>
      </c>
      <c r="H3985" t="s">
        <v>8246</v>
      </c>
      <c r="I3985">
        <v>1466731740</v>
      </c>
      <c r="J3985">
        <v>1464139740</v>
      </c>
      <c r="K3985" t="b">
        <v>0</v>
      </c>
      <c r="L3985">
        <v>0</v>
      </c>
      <c r="M3985" t="b">
        <v>0</v>
      </c>
      <c r="N3985" t="s">
        <v>8272</v>
      </c>
      <c r="O3985" s="9">
        <f>+E3985/D3985*100</f>
        <v>0</v>
      </c>
      <c r="P3985" s="11" t="e">
        <f>AVERAGE(E3985/L3985)</f>
        <v>#DIV/0!</v>
      </c>
      <c r="Q3985" t="str">
        <f>LEFT(N3985,SEARCH("/",N3985,1)-1)</f>
        <v>technology</v>
      </c>
      <c r="R3985" t="str">
        <f>RIGHT(N3985,LEN(N3985)-SEARCH("/",N3985,1))</f>
        <v>web</v>
      </c>
      <c r="S3985" s="14">
        <f>INT((((J3985/60)/60)/24)+DATE(1970,1,1))</f>
        <v>42515</v>
      </c>
      <c r="T3985" s="14">
        <f>INT((((I3985/60)/60)/24)+DATE(1970,1,1))</f>
        <v>42545</v>
      </c>
    </row>
    <row r="3986" spans="1:20" ht="30" x14ac:dyDescent="0.25">
      <c r="A3986">
        <v>2356</v>
      </c>
      <c r="B3986" s="3" t="s">
        <v>2357</v>
      </c>
      <c r="C3986" s="3" t="s">
        <v>6466</v>
      </c>
      <c r="D3986" s="6">
        <v>10000</v>
      </c>
      <c r="E3986" s="6">
        <v>0</v>
      </c>
      <c r="F3986" t="s">
        <v>8220</v>
      </c>
      <c r="G3986" t="s">
        <v>8233</v>
      </c>
      <c r="H3986" t="s">
        <v>8249</v>
      </c>
      <c r="I3986">
        <v>1433530104</v>
      </c>
      <c r="J3986">
        <v>1430938104</v>
      </c>
      <c r="K3986" t="b">
        <v>0</v>
      </c>
      <c r="L3986">
        <v>0</v>
      </c>
      <c r="M3986" t="b">
        <v>0</v>
      </c>
      <c r="N3986" t="s">
        <v>8272</v>
      </c>
      <c r="O3986" s="9">
        <f>+E3986/D3986*100</f>
        <v>0</v>
      </c>
      <c r="P3986" s="11" t="e">
        <f>AVERAGE(E3986/L3986)</f>
        <v>#DIV/0!</v>
      </c>
      <c r="Q3986" t="str">
        <f>LEFT(N3986,SEARCH("/",N3986,1)-1)</f>
        <v>technology</v>
      </c>
      <c r="R3986" t="str">
        <f>RIGHT(N3986,LEN(N3986)-SEARCH("/",N3986,1))</f>
        <v>web</v>
      </c>
      <c r="S3986" s="14">
        <f>INT((((J3986/60)/60)/24)+DATE(1970,1,1))</f>
        <v>42130</v>
      </c>
      <c r="T3986" s="14">
        <f>INT((((I3986/60)/60)/24)+DATE(1970,1,1))</f>
        <v>42160</v>
      </c>
    </row>
    <row r="3987" spans="1:20" ht="60" x14ac:dyDescent="0.25">
      <c r="A3987">
        <v>2375</v>
      </c>
      <c r="B3987" s="3" t="s">
        <v>2376</v>
      </c>
      <c r="C3987" s="3" t="s">
        <v>6485</v>
      </c>
      <c r="D3987" s="6">
        <v>10000</v>
      </c>
      <c r="E3987" s="6">
        <v>0</v>
      </c>
      <c r="F3987" t="s">
        <v>8220</v>
      </c>
      <c r="G3987" t="s">
        <v>8224</v>
      </c>
      <c r="H3987" t="s">
        <v>8246</v>
      </c>
      <c r="I3987">
        <v>1473451437</v>
      </c>
      <c r="J3987">
        <v>1470859437</v>
      </c>
      <c r="K3987" t="b">
        <v>0</v>
      </c>
      <c r="L3987">
        <v>0</v>
      </c>
      <c r="M3987" t="b">
        <v>0</v>
      </c>
      <c r="N3987" t="s">
        <v>8272</v>
      </c>
      <c r="O3987" s="9">
        <f>+E3987/D3987*100</f>
        <v>0</v>
      </c>
      <c r="P3987" s="11" t="e">
        <f>AVERAGE(E3987/L3987)</f>
        <v>#DIV/0!</v>
      </c>
      <c r="Q3987" t="str">
        <f>LEFT(N3987,SEARCH("/",N3987,1)-1)</f>
        <v>technology</v>
      </c>
      <c r="R3987" t="str">
        <f>RIGHT(N3987,LEN(N3987)-SEARCH("/",N3987,1))</f>
        <v>web</v>
      </c>
      <c r="S3987" s="14">
        <f>INT((((J3987/60)/60)/24)+DATE(1970,1,1))</f>
        <v>42592</v>
      </c>
      <c r="T3987" s="14">
        <f>INT((((I3987/60)/60)/24)+DATE(1970,1,1))</f>
        <v>42622</v>
      </c>
    </row>
    <row r="3988" spans="1:20" ht="45" x14ac:dyDescent="0.25">
      <c r="A3988">
        <v>585</v>
      </c>
      <c r="B3988" s="3" t="s">
        <v>586</v>
      </c>
      <c r="C3988" s="3" t="s">
        <v>4695</v>
      </c>
      <c r="D3988" s="6">
        <v>9000</v>
      </c>
      <c r="E3988" s="6">
        <v>0</v>
      </c>
      <c r="F3988" t="s">
        <v>8221</v>
      </c>
      <c r="G3988" t="s">
        <v>8225</v>
      </c>
      <c r="H3988" t="s">
        <v>8247</v>
      </c>
      <c r="I3988">
        <v>1448928000</v>
      </c>
      <c r="J3988">
        <v>1444123377</v>
      </c>
      <c r="K3988" t="b">
        <v>0</v>
      </c>
      <c r="L3988">
        <v>0</v>
      </c>
      <c r="M3988" t="b">
        <v>0</v>
      </c>
      <c r="N3988" t="s">
        <v>8272</v>
      </c>
      <c r="O3988" s="9">
        <f>+E3988/D3988*100</f>
        <v>0</v>
      </c>
      <c r="P3988" s="11" t="e">
        <f>AVERAGE(E3988/L3988)</f>
        <v>#DIV/0!</v>
      </c>
      <c r="Q3988" t="str">
        <f>LEFT(N3988,SEARCH("/",N3988,1)-1)</f>
        <v>technology</v>
      </c>
      <c r="R3988" t="str">
        <f>RIGHT(N3988,LEN(N3988)-SEARCH("/",N3988,1))</f>
        <v>web</v>
      </c>
      <c r="S3988" s="14">
        <f>INT((((J3988/60)/60)/24)+DATE(1970,1,1))</f>
        <v>42283</v>
      </c>
      <c r="T3988" s="14">
        <f>INT((((I3988/60)/60)/24)+DATE(1970,1,1))</f>
        <v>42339</v>
      </c>
    </row>
    <row r="3989" spans="1:20" ht="60" x14ac:dyDescent="0.25">
      <c r="A3989">
        <v>547</v>
      </c>
      <c r="B3989" s="3" t="s">
        <v>548</v>
      </c>
      <c r="C3989" s="3" t="s">
        <v>4657</v>
      </c>
      <c r="D3989" s="6">
        <v>7500</v>
      </c>
      <c r="E3989" s="6">
        <v>0</v>
      </c>
      <c r="F3989" t="s">
        <v>8221</v>
      </c>
      <c r="G3989" t="s">
        <v>8225</v>
      </c>
      <c r="H3989" t="s">
        <v>8247</v>
      </c>
      <c r="I3989">
        <v>1455122564</v>
      </c>
      <c r="J3989">
        <v>1452530564</v>
      </c>
      <c r="K3989" t="b">
        <v>0</v>
      </c>
      <c r="L3989">
        <v>0</v>
      </c>
      <c r="M3989" t="b">
        <v>0</v>
      </c>
      <c r="N3989" t="s">
        <v>8272</v>
      </c>
      <c r="O3989" s="9">
        <f>+E3989/D3989*100</f>
        <v>0</v>
      </c>
      <c r="P3989" s="11" t="e">
        <f>AVERAGE(E3989/L3989)</f>
        <v>#DIV/0!</v>
      </c>
      <c r="Q3989" t="str">
        <f>LEFT(N3989,SEARCH("/",N3989,1)-1)</f>
        <v>technology</v>
      </c>
      <c r="R3989" t="str">
        <f>RIGHT(N3989,LEN(N3989)-SEARCH("/",N3989,1))</f>
        <v>web</v>
      </c>
      <c r="S3989" s="14">
        <f>INT((((J3989/60)/60)/24)+DATE(1970,1,1))</f>
        <v>42380</v>
      </c>
      <c r="T3989" s="14">
        <f>INT((((I3989/60)/60)/24)+DATE(1970,1,1))</f>
        <v>42410</v>
      </c>
    </row>
    <row r="3990" spans="1:20" ht="60" x14ac:dyDescent="0.25">
      <c r="A3990">
        <v>555</v>
      </c>
      <c r="B3990" s="3" t="s">
        <v>556</v>
      </c>
      <c r="C3990" s="3" t="s">
        <v>4665</v>
      </c>
      <c r="D3990" s="6">
        <v>7500</v>
      </c>
      <c r="E3990" s="6">
        <v>0</v>
      </c>
      <c r="F3990" t="s">
        <v>8221</v>
      </c>
      <c r="G3990" t="s">
        <v>8225</v>
      </c>
      <c r="H3990" t="s">
        <v>8247</v>
      </c>
      <c r="I3990">
        <v>1465720143</v>
      </c>
      <c r="J3990">
        <v>1463128143</v>
      </c>
      <c r="K3990" t="b">
        <v>0</v>
      </c>
      <c r="L3990">
        <v>0</v>
      </c>
      <c r="M3990" t="b">
        <v>0</v>
      </c>
      <c r="N3990" t="s">
        <v>8272</v>
      </c>
      <c r="O3990" s="9">
        <f>+E3990/D3990*100</f>
        <v>0</v>
      </c>
      <c r="P3990" s="11" t="e">
        <f>AVERAGE(E3990/L3990)</f>
        <v>#DIV/0!</v>
      </c>
      <c r="Q3990" t="str">
        <f>LEFT(N3990,SEARCH("/",N3990,1)-1)</f>
        <v>technology</v>
      </c>
      <c r="R3990" t="str">
        <f>RIGHT(N3990,LEN(N3990)-SEARCH("/",N3990,1))</f>
        <v>web</v>
      </c>
      <c r="S3990" s="14">
        <f>INT((((J3990/60)/60)/24)+DATE(1970,1,1))</f>
        <v>42503</v>
      </c>
      <c r="T3990" s="14">
        <f>INT((((I3990/60)/60)/24)+DATE(1970,1,1))</f>
        <v>42533</v>
      </c>
    </row>
    <row r="3991" spans="1:20" ht="60" x14ac:dyDescent="0.25">
      <c r="A3991">
        <v>2342</v>
      </c>
      <c r="B3991" s="3" t="s">
        <v>2343</v>
      </c>
      <c r="C3991" s="3" t="s">
        <v>6452</v>
      </c>
      <c r="D3991" s="6">
        <v>5500</v>
      </c>
      <c r="E3991" s="6">
        <v>0</v>
      </c>
      <c r="F3991" t="s">
        <v>8220</v>
      </c>
      <c r="G3991" t="s">
        <v>8224</v>
      </c>
      <c r="H3991" t="s">
        <v>8246</v>
      </c>
      <c r="I3991">
        <v>1412571600</v>
      </c>
      <c r="J3991">
        <v>1410799870</v>
      </c>
      <c r="K3991" t="b">
        <v>0</v>
      </c>
      <c r="L3991">
        <v>0</v>
      </c>
      <c r="M3991" t="b">
        <v>0</v>
      </c>
      <c r="N3991" t="s">
        <v>8272</v>
      </c>
      <c r="O3991" s="9">
        <f>+E3991/D3991*100</f>
        <v>0</v>
      </c>
      <c r="P3991" s="11" t="e">
        <f>AVERAGE(E3991/L3991)</f>
        <v>#DIV/0!</v>
      </c>
      <c r="Q3991" t="str">
        <f>LEFT(N3991,SEARCH("/",N3991,1)-1)</f>
        <v>technology</v>
      </c>
      <c r="R3991" t="str">
        <f>RIGHT(N3991,LEN(N3991)-SEARCH("/",N3991,1))</f>
        <v>web</v>
      </c>
      <c r="S3991" s="14">
        <f>INT((((J3991/60)/60)/24)+DATE(1970,1,1))</f>
        <v>41897</v>
      </c>
      <c r="T3991" s="14">
        <f>INT((((I3991/60)/60)/24)+DATE(1970,1,1))</f>
        <v>41918</v>
      </c>
    </row>
    <row r="3992" spans="1:20" ht="60" x14ac:dyDescent="0.25">
      <c r="A3992">
        <v>616</v>
      </c>
      <c r="B3992" s="3" t="s">
        <v>617</v>
      </c>
      <c r="C3992" s="3" t="s">
        <v>4726</v>
      </c>
      <c r="D3992" s="6">
        <v>5000</v>
      </c>
      <c r="E3992" s="6">
        <v>0</v>
      </c>
      <c r="F3992" t="s">
        <v>8220</v>
      </c>
      <c r="G3992" t="s">
        <v>8230</v>
      </c>
      <c r="H3992" t="s">
        <v>8249</v>
      </c>
      <c r="I3992">
        <v>1488013307</v>
      </c>
      <c r="J3992">
        <v>1485421307</v>
      </c>
      <c r="K3992" t="b">
        <v>0</v>
      </c>
      <c r="L3992">
        <v>0</v>
      </c>
      <c r="M3992" t="b">
        <v>0</v>
      </c>
      <c r="N3992" t="s">
        <v>8272</v>
      </c>
      <c r="O3992" s="9">
        <f>+E3992/D3992*100</f>
        <v>0</v>
      </c>
      <c r="P3992" s="11" t="e">
        <f>AVERAGE(E3992/L3992)</f>
        <v>#DIV/0!</v>
      </c>
      <c r="Q3992" t="str">
        <f>LEFT(N3992,SEARCH("/",N3992,1)-1)</f>
        <v>technology</v>
      </c>
      <c r="R3992" t="str">
        <f>RIGHT(N3992,LEN(N3992)-SEARCH("/",N3992,1))</f>
        <v>web</v>
      </c>
      <c r="S3992" s="14">
        <f>INT((((J3992/60)/60)/24)+DATE(1970,1,1))</f>
        <v>42761</v>
      </c>
      <c r="T3992" s="14">
        <f>INT((((I3992/60)/60)/24)+DATE(1970,1,1))</f>
        <v>42791</v>
      </c>
    </row>
    <row r="3993" spans="1:20" ht="45" x14ac:dyDescent="0.25">
      <c r="A3993">
        <v>624</v>
      </c>
      <c r="B3993" s="3" t="s">
        <v>625</v>
      </c>
      <c r="C3993" s="3" t="s">
        <v>4734</v>
      </c>
      <c r="D3993" s="6">
        <v>5000</v>
      </c>
      <c r="E3993" s="6">
        <v>0</v>
      </c>
      <c r="F3993" t="s">
        <v>8220</v>
      </c>
      <c r="G3993" t="s">
        <v>8224</v>
      </c>
      <c r="H3993" t="s">
        <v>8246</v>
      </c>
      <c r="I3993">
        <v>1431647041</v>
      </c>
      <c r="J3993">
        <v>1429055041</v>
      </c>
      <c r="K3993" t="b">
        <v>0</v>
      </c>
      <c r="L3993">
        <v>0</v>
      </c>
      <c r="M3993" t="b">
        <v>0</v>
      </c>
      <c r="N3993" t="s">
        <v>8272</v>
      </c>
      <c r="O3993" s="9">
        <f>+E3993/D3993*100</f>
        <v>0</v>
      </c>
      <c r="P3993" s="11" t="e">
        <f>AVERAGE(E3993/L3993)</f>
        <v>#DIV/0!</v>
      </c>
      <c r="Q3993" t="str">
        <f>LEFT(N3993,SEARCH("/",N3993,1)-1)</f>
        <v>technology</v>
      </c>
      <c r="R3993" t="str">
        <f>RIGHT(N3993,LEN(N3993)-SEARCH("/",N3993,1))</f>
        <v>web</v>
      </c>
      <c r="S3993" s="14">
        <f>INT((((J3993/60)/60)/24)+DATE(1970,1,1))</f>
        <v>42108</v>
      </c>
      <c r="T3993" s="14">
        <f>INT((((I3993/60)/60)/24)+DATE(1970,1,1))</f>
        <v>42138</v>
      </c>
    </row>
    <row r="3994" spans="1:20" ht="45" x14ac:dyDescent="0.25">
      <c r="A3994">
        <v>628</v>
      </c>
      <c r="B3994" s="3" t="s">
        <v>629</v>
      </c>
      <c r="C3994" s="3" t="s">
        <v>4738</v>
      </c>
      <c r="D3994" s="6">
        <v>5000</v>
      </c>
      <c r="E3994" s="6">
        <v>0</v>
      </c>
      <c r="F3994" t="s">
        <v>8220</v>
      </c>
      <c r="G3994" t="s">
        <v>8224</v>
      </c>
      <c r="H3994" t="s">
        <v>8246</v>
      </c>
      <c r="I3994">
        <v>1405269457</v>
      </c>
      <c r="J3994">
        <v>1402677457</v>
      </c>
      <c r="K3994" t="b">
        <v>0</v>
      </c>
      <c r="L3994">
        <v>0</v>
      </c>
      <c r="M3994" t="b">
        <v>0</v>
      </c>
      <c r="N3994" t="s">
        <v>8272</v>
      </c>
      <c r="O3994" s="9">
        <f>+E3994/D3994*100</f>
        <v>0</v>
      </c>
      <c r="P3994" s="11" t="e">
        <f>AVERAGE(E3994/L3994)</f>
        <v>#DIV/0!</v>
      </c>
      <c r="Q3994" t="str">
        <f>LEFT(N3994,SEARCH("/",N3994,1)-1)</f>
        <v>technology</v>
      </c>
      <c r="R3994" t="str">
        <f>RIGHT(N3994,LEN(N3994)-SEARCH("/",N3994,1))</f>
        <v>web</v>
      </c>
      <c r="S3994" s="14">
        <f>INT((((J3994/60)/60)/24)+DATE(1970,1,1))</f>
        <v>41803</v>
      </c>
      <c r="T3994" s="14">
        <f>INT((((I3994/60)/60)/24)+DATE(1970,1,1))</f>
        <v>41833</v>
      </c>
    </row>
    <row r="3995" spans="1:20" ht="60" x14ac:dyDescent="0.25">
      <c r="A3995">
        <v>988</v>
      </c>
      <c r="B3995" s="3" t="s">
        <v>989</v>
      </c>
      <c r="C3995" s="3" t="s">
        <v>5098</v>
      </c>
      <c r="D3995" s="6">
        <v>5000</v>
      </c>
      <c r="E3995" s="6">
        <v>0</v>
      </c>
      <c r="F3995" t="s">
        <v>8221</v>
      </c>
      <c r="G3995" t="s">
        <v>8237</v>
      </c>
      <c r="H3995" t="s">
        <v>8249</v>
      </c>
      <c r="I3995">
        <v>1475310825</v>
      </c>
      <c r="J3995">
        <v>1472718825</v>
      </c>
      <c r="K3995" t="b">
        <v>0</v>
      </c>
      <c r="L3995">
        <v>0</v>
      </c>
      <c r="M3995" t="b">
        <v>0</v>
      </c>
      <c r="N3995" t="s">
        <v>8273</v>
      </c>
      <c r="O3995" s="9">
        <f>+E3995/D3995*100</f>
        <v>0</v>
      </c>
      <c r="P3995" s="11" t="e">
        <f>AVERAGE(E3995/L3995)</f>
        <v>#DIV/0!</v>
      </c>
      <c r="Q3995" t="str">
        <f>LEFT(N3995,SEARCH("/",N3995,1)-1)</f>
        <v>technology</v>
      </c>
      <c r="R3995" t="str">
        <f>RIGHT(N3995,LEN(N3995)-SEARCH("/",N3995,1))</f>
        <v>wearables</v>
      </c>
      <c r="S3995" s="14">
        <f>INT((((J3995/60)/60)/24)+DATE(1970,1,1))</f>
        <v>42614</v>
      </c>
      <c r="T3995" s="14">
        <f>INT((((I3995/60)/60)/24)+DATE(1970,1,1))</f>
        <v>42644</v>
      </c>
    </row>
    <row r="3996" spans="1:20" ht="45" x14ac:dyDescent="0.25">
      <c r="A3996">
        <v>2341</v>
      </c>
      <c r="B3996" s="3" t="s">
        <v>2342</v>
      </c>
      <c r="C3996" s="3" t="s">
        <v>6451</v>
      </c>
      <c r="D3996" s="6">
        <v>5000</v>
      </c>
      <c r="E3996" s="6">
        <v>0</v>
      </c>
      <c r="F3996" t="s">
        <v>8220</v>
      </c>
      <c r="G3996" t="s">
        <v>8224</v>
      </c>
      <c r="H3996" t="s">
        <v>8246</v>
      </c>
      <c r="I3996">
        <v>1436729504</v>
      </c>
      <c r="J3996">
        <v>1434137504</v>
      </c>
      <c r="K3996" t="b">
        <v>0</v>
      </c>
      <c r="L3996">
        <v>0</v>
      </c>
      <c r="M3996" t="b">
        <v>0</v>
      </c>
      <c r="N3996" t="s">
        <v>8272</v>
      </c>
      <c r="O3996" s="9">
        <f>+E3996/D3996*100</f>
        <v>0</v>
      </c>
      <c r="P3996" s="11" t="e">
        <f>AVERAGE(E3996/L3996)</f>
        <v>#DIV/0!</v>
      </c>
      <c r="Q3996" t="str">
        <f>LEFT(N3996,SEARCH("/",N3996,1)-1)</f>
        <v>technology</v>
      </c>
      <c r="R3996" t="str">
        <f>RIGHT(N3996,LEN(N3996)-SEARCH("/",N3996,1))</f>
        <v>web</v>
      </c>
      <c r="S3996" s="14">
        <f>INT((((J3996/60)/60)/24)+DATE(1970,1,1))</f>
        <v>42167</v>
      </c>
      <c r="T3996" s="14">
        <f>INT((((I3996/60)/60)/24)+DATE(1970,1,1))</f>
        <v>42197</v>
      </c>
    </row>
    <row r="3997" spans="1:20" ht="60" x14ac:dyDescent="0.25">
      <c r="A3997">
        <v>2392</v>
      </c>
      <c r="B3997" s="3" t="s">
        <v>2393</v>
      </c>
      <c r="C3997" s="3" t="s">
        <v>6502</v>
      </c>
      <c r="D3997" s="6">
        <v>4200</v>
      </c>
      <c r="E3997" s="6">
        <v>0</v>
      </c>
      <c r="F3997" t="s">
        <v>8220</v>
      </c>
      <c r="G3997" t="s">
        <v>8224</v>
      </c>
      <c r="H3997" t="s">
        <v>8246</v>
      </c>
      <c r="I3997">
        <v>1446087223</v>
      </c>
      <c r="J3997">
        <v>1443495223</v>
      </c>
      <c r="K3997" t="b">
        <v>0</v>
      </c>
      <c r="L3997">
        <v>0</v>
      </c>
      <c r="M3997" t="b">
        <v>0</v>
      </c>
      <c r="N3997" t="s">
        <v>8272</v>
      </c>
      <c r="O3997" s="9">
        <f>+E3997/D3997*100</f>
        <v>0</v>
      </c>
      <c r="P3997" s="11" t="e">
        <f>AVERAGE(E3997/L3997)</f>
        <v>#DIV/0!</v>
      </c>
      <c r="Q3997" t="str">
        <f>LEFT(N3997,SEARCH("/",N3997,1)-1)</f>
        <v>technology</v>
      </c>
      <c r="R3997" t="str">
        <f>RIGHT(N3997,LEN(N3997)-SEARCH("/",N3997,1))</f>
        <v>web</v>
      </c>
      <c r="S3997" s="14">
        <f>INT((((J3997/60)/60)/24)+DATE(1970,1,1))</f>
        <v>42276</v>
      </c>
      <c r="T3997" s="14">
        <f>INT((((I3997/60)/60)/24)+DATE(1970,1,1))</f>
        <v>42306</v>
      </c>
    </row>
    <row r="3998" spans="1:20" ht="60" x14ac:dyDescent="0.25">
      <c r="A3998">
        <v>2398</v>
      </c>
      <c r="B3998" s="3" t="s">
        <v>2399</v>
      </c>
      <c r="C3998" s="3" t="s">
        <v>6508</v>
      </c>
      <c r="D3998" s="6">
        <v>4000</v>
      </c>
      <c r="E3998" s="6">
        <v>0</v>
      </c>
      <c r="F3998" t="s">
        <v>8220</v>
      </c>
      <c r="G3998" t="s">
        <v>8224</v>
      </c>
      <c r="H3998" t="s">
        <v>8246</v>
      </c>
      <c r="I3998">
        <v>1435874384</v>
      </c>
      <c r="J3998">
        <v>1433282384</v>
      </c>
      <c r="K3998" t="b">
        <v>0</v>
      </c>
      <c r="L3998">
        <v>0</v>
      </c>
      <c r="M3998" t="b">
        <v>0</v>
      </c>
      <c r="N3998" t="s">
        <v>8272</v>
      </c>
      <c r="O3998" s="9">
        <f>+E3998/D3998*100</f>
        <v>0</v>
      </c>
      <c r="P3998" s="11" t="e">
        <f>AVERAGE(E3998/L3998)</f>
        <v>#DIV/0!</v>
      </c>
      <c r="Q3998" t="str">
        <f>LEFT(N3998,SEARCH("/",N3998,1)-1)</f>
        <v>technology</v>
      </c>
      <c r="R3998" t="str">
        <f>RIGHT(N3998,LEN(N3998)-SEARCH("/",N3998,1))</f>
        <v>web</v>
      </c>
      <c r="S3998" s="14">
        <f>INT((((J3998/60)/60)/24)+DATE(1970,1,1))</f>
        <v>42157</v>
      </c>
      <c r="T3998" s="14">
        <f>INT((((I3998/60)/60)/24)+DATE(1970,1,1))</f>
        <v>42187</v>
      </c>
    </row>
    <row r="3999" spans="1:20" ht="60" x14ac:dyDescent="0.25">
      <c r="A3999">
        <v>2345</v>
      </c>
      <c r="B3999" s="3" t="s">
        <v>2346</v>
      </c>
      <c r="C3999" s="3" t="s">
        <v>6455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1427845140</v>
      </c>
      <c r="J3999">
        <v>1424822556</v>
      </c>
      <c r="K3999" t="b">
        <v>0</v>
      </c>
      <c r="L3999">
        <v>0</v>
      </c>
      <c r="M3999" t="b">
        <v>0</v>
      </c>
      <c r="N3999" t="s">
        <v>8272</v>
      </c>
      <c r="O3999" s="9">
        <f>+E3999/D3999*100</f>
        <v>0</v>
      </c>
      <c r="P3999" s="11" t="e">
        <f>AVERAGE(E3999/L3999)</f>
        <v>#DIV/0!</v>
      </c>
      <c r="Q3999" t="str">
        <f>LEFT(N3999,SEARCH("/",N3999,1)-1)</f>
        <v>technology</v>
      </c>
      <c r="R3999" t="str">
        <f>RIGHT(N3999,LEN(N3999)-SEARCH("/",N3999,1))</f>
        <v>web</v>
      </c>
      <c r="S3999" s="14">
        <f>INT((((J3999/60)/60)/24)+DATE(1970,1,1))</f>
        <v>42060</v>
      </c>
      <c r="T3999" s="14">
        <f>INT((((I3999/60)/60)/24)+DATE(1970,1,1))</f>
        <v>42094</v>
      </c>
    </row>
    <row r="4000" spans="1:20" ht="60" x14ac:dyDescent="0.25">
      <c r="A4000">
        <v>572</v>
      </c>
      <c r="B4000" s="3" t="s">
        <v>573</v>
      </c>
      <c r="C4000" s="3" t="s">
        <v>4682</v>
      </c>
      <c r="D4000" s="6">
        <v>2500</v>
      </c>
      <c r="E4000" s="6">
        <v>0</v>
      </c>
      <c r="F4000" t="s">
        <v>8221</v>
      </c>
      <c r="G4000" t="s">
        <v>8224</v>
      </c>
      <c r="H4000" t="s">
        <v>8246</v>
      </c>
      <c r="I4000">
        <v>1446660688</v>
      </c>
      <c r="J4000">
        <v>1444065088</v>
      </c>
      <c r="K4000" t="b">
        <v>0</v>
      </c>
      <c r="L4000">
        <v>0</v>
      </c>
      <c r="M4000" t="b">
        <v>0</v>
      </c>
      <c r="N4000" t="s">
        <v>8272</v>
      </c>
      <c r="O4000" s="9">
        <f>+E4000/D4000*100</f>
        <v>0</v>
      </c>
      <c r="P4000" s="11" t="e">
        <f>AVERAGE(E4000/L4000)</f>
        <v>#DIV/0!</v>
      </c>
      <c r="Q4000" t="str">
        <f>LEFT(N4000,SEARCH("/",N4000,1)-1)</f>
        <v>technology</v>
      </c>
      <c r="R4000" t="str">
        <f>RIGHT(N4000,LEN(N4000)-SEARCH("/",N4000,1))</f>
        <v>web</v>
      </c>
      <c r="S4000" s="14">
        <f>INT((((J4000/60)/60)/24)+DATE(1970,1,1))</f>
        <v>42282</v>
      </c>
      <c r="T4000" s="14">
        <f>INT((((I4000/60)/60)/24)+DATE(1970,1,1))</f>
        <v>42312</v>
      </c>
    </row>
    <row r="4001" spans="1:20" ht="60" x14ac:dyDescent="0.25">
      <c r="A4001">
        <v>1333</v>
      </c>
      <c r="B4001" s="3" t="s">
        <v>1334</v>
      </c>
      <c r="C4001" s="3" t="s">
        <v>5443</v>
      </c>
      <c r="D4001" s="6">
        <v>2500</v>
      </c>
      <c r="E4001" s="6">
        <v>0</v>
      </c>
      <c r="F4001" t="s">
        <v>8220</v>
      </c>
      <c r="G4001" t="s">
        <v>8226</v>
      </c>
      <c r="H4001" t="s">
        <v>8248</v>
      </c>
      <c r="I4001">
        <v>1405478025</v>
      </c>
      <c r="J4001">
        <v>1402886025</v>
      </c>
      <c r="K4001" t="b">
        <v>0</v>
      </c>
      <c r="L4001">
        <v>0</v>
      </c>
      <c r="M4001" t="b">
        <v>0</v>
      </c>
      <c r="N4001" t="s">
        <v>8273</v>
      </c>
      <c r="O4001" s="9">
        <f>+E4001/D4001*100</f>
        <v>0</v>
      </c>
      <c r="P4001" s="11" t="e">
        <f>AVERAGE(E4001/L4001)</f>
        <v>#DIV/0!</v>
      </c>
      <c r="Q4001" t="str">
        <f>LEFT(N4001,SEARCH("/",N4001,1)-1)</f>
        <v>technology</v>
      </c>
      <c r="R4001" t="str">
        <f>RIGHT(N4001,LEN(N4001)-SEARCH("/",N4001,1))</f>
        <v>wearables</v>
      </c>
      <c r="S4001" s="14">
        <f>INT((((J4001/60)/60)/24)+DATE(1970,1,1))</f>
        <v>41806</v>
      </c>
      <c r="T4001" s="14">
        <f>INT((((I4001/60)/60)/24)+DATE(1970,1,1))</f>
        <v>41836</v>
      </c>
    </row>
    <row r="4002" spans="1:20" ht="45" x14ac:dyDescent="0.25">
      <c r="A4002">
        <v>2377</v>
      </c>
      <c r="B4002" s="3" t="s">
        <v>2378</v>
      </c>
      <c r="C4002" s="3" t="s">
        <v>6487</v>
      </c>
      <c r="D4002" s="6">
        <v>2500</v>
      </c>
      <c r="E4002" s="6">
        <v>0</v>
      </c>
      <c r="F4002" t="s">
        <v>8220</v>
      </c>
      <c r="G4002" t="s">
        <v>8229</v>
      </c>
      <c r="H4002" t="s">
        <v>8251</v>
      </c>
      <c r="I4002">
        <v>1480110783</v>
      </c>
      <c r="J4002">
        <v>1477515183</v>
      </c>
      <c r="K4002" t="b">
        <v>0</v>
      </c>
      <c r="L4002">
        <v>0</v>
      </c>
      <c r="M4002" t="b">
        <v>0</v>
      </c>
      <c r="N4002" t="s">
        <v>8272</v>
      </c>
      <c r="O4002" s="9">
        <f>+E4002/D4002*100</f>
        <v>0</v>
      </c>
      <c r="P4002" s="11" t="e">
        <f>AVERAGE(E4002/L4002)</f>
        <v>#DIV/0!</v>
      </c>
      <c r="Q4002" t="str">
        <f>LEFT(N4002,SEARCH("/",N4002,1)-1)</f>
        <v>technology</v>
      </c>
      <c r="R4002" t="str">
        <f>RIGHT(N4002,LEN(N4002)-SEARCH("/",N4002,1))</f>
        <v>web</v>
      </c>
      <c r="S4002" s="14">
        <f>INT((((J4002/60)/60)/24)+DATE(1970,1,1))</f>
        <v>42669</v>
      </c>
      <c r="T4002" s="14">
        <f>INT((((I4002/60)/60)/24)+DATE(1970,1,1))</f>
        <v>42699</v>
      </c>
    </row>
    <row r="4003" spans="1:20" ht="45" x14ac:dyDescent="0.25">
      <c r="A4003">
        <v>2352</v>
      </c>
      <c r="B4003" s="3" t="s">
        <v>2353</v>
      </c>
      <c r="C4003" s="3" t="s">
        <v>6462</v>
      </c>
      <c r="D4003" s="6">
        <v>2000</v>
      </c>
      <c r="E4003" s="6">
        <v>0</v>
      </c>
      <c r="F4003" t="s">
        <v>8220</v>
      </c>
      <c r="G4003" t="s">
        <v>8224</v>
      </c>
      <c r="H4003" t="s">
        <v>8246</v>
      </c>
      <c r="I4003">
        <v>1433603552</v>
      </c>
      <c r="J4003">
        <v>1428419552</v>
      </c>
      <c r="K4003" t="b">
        <v>0</v>
      </c>
      <c r="L4003">
        <v>0</v>
      </c>
      <c r="M4003" t="b">
        <v>0</v>
      </c>
      <c r="N4003" t="s">
        <v>8272</v>
      </c>
      <c r="O4003" s="9">
        <f>+E4003/D4003*100</f>
        <v>0</v>
      </c>
      <c r="P4003" s="11" t="e">
        <f>AVERAGE(E4003/L4003)</f>
        <v>#DIV/0!</v>
      </c>
      <c r="Q4003" t="str">
        <f>LEFT(N4003,SEARCH("/",N4003,1)-1)</f>
        <v>technology</v>
      </c>
      <c r="R4003" t="str">
        <f>RIGHT(N4003,LEN(N4003)-SEARCH("/",N4003,1))</f>
        <v>web</v>
      </c>
      <c r="S4003" s="14">
        <f>INT((((J4003/60)/60)/24)+DATE(1970,1,1))</f>
        <v>42101</v>
      </c>
      <c r="T4003" s="14">
        <f>INT((((I4003/60)/60)/24)+DATE(1970,1,1))</f>
        <v>42161</v>
      </c>
    </row>
    <row r="4004" spans="1:20" ht="60" x14ac:dyDescent="0.25">
      <c r="A4004">
        <v>2371</v>
      </c>
      <c r="B4004" s="3" t="s">
        <v>2372</v>
      </c>
      <c r="C4004" s="3" t="s">
        <v>6481</v>
      </c>
      <c r="D4004" s="6">
        <v>2000</v>
      </c>
      <c r="E4004" s="6">
        <v>0</v>
      </c>
      <c r="F4004" t="s">
        <v>8220</v>
      </c>
      <c r="G4004" t="s">
        <v>8224</v>
      </c>
      <c r="H4004" t="s">
        <v>8246</v>
      </c>
      <c r="I4004">
        <v>1435257596</v>
      </c>
      <c r="J4004">
        <v>1432665596</v>
      </c>
      <c r="K4004" t="b">
        <v>0</v>
      </c>
      <c r="L4004">
        <v>0</v>
      </c>
      <c r="M4004" t="b">
        <v>0</v>
      </c>
      <c r="N4004" t="s">
        <v>8272</v>
      </c>
      <c r="O4004" s="9">
        <f>+E4004/D4004*100</f>
        <v>0</v>
      </c>
      <c r="P4004" s="11" t="e">
        <f>AVERAGE(E4004/L4004)</f>
        <v>#DIV/0!</v>
      </c>
      <c r="Q4004" t="str">
        <f>LEFT(N4004,SEARCH("/",N4004,1)-1)</f>
        <v>technology</v>
      </c>
      <c r="R4004" t="str">
        <f>RIGHT(N4004,LEN(N4004)-SEARCH("/",N4004,1))</f>
        <v>web</v>
      </c>
      <c r="S4004" s="14">
        <f>INT((((J4004/60)/60)/24)+DATE(1970,1,1))</f>
        <v>42150</v>
      </c>
      <c r="T4004" s="14">
        <f>INT((((I4004/60)/60)/24)+DATE(1970,1,1))</f>
        <v>42180</v>
      </c>
    </row>
    <row r="4005" spans="1:20" ht="45" x14ac:dyDescent="0.25">
      <c r="A4005">
        <v>1340</v>
      </c>
      <c r="B4005" s="3" t="s">
        <v>1341</v>
      </c>
      <c r="C4005" s="3" t="s">
        <v>5450</v>
      </c>
      <c r="D4005" s="6">
        <v>1680</v>
      </c>
      <c r="E4005" s="6">
        <v>0</v>
      </c>
      <c r="F4005" t="s">
        <v>8220</v>
      </c>
      <c r="G4005" t="s">
        <v>8224</v>
      </c>
      <c r="H4005" t="s">
        <v>8246</v>
      </c>
      <c r="I4005">
        <v>1408112253</v>
      </c>
      <c r="J4005">
        <v>1405520253</v>
      </c>
      <c r="K4005" t="b">
        <v>0</v>
      </c>
      <c r="L4005">
        <v>0</v>
      </c>
      <c r="M4005" t="b">
        <v>0</v>
      </c>
      <c r="N4005" t="s">
        <v>8273</v>
      </c>
      <c r="O4005" s="9">
        <f>+E4005/D4005*100</f>
        <v>0</v>
      </c>
      <c r="P4005" s="11" t="e">
        <f>AVERAGE(E4005/L4005)</f>
        <v>#DIV/0!</v>
      </c>
      <c r="Q4005" t="str">
        <f>LEFT(N4005,SEARCH("/",N4005,1)-1)</f>
        <v>technology</v>
      </c>
      <c r="R4005" t="str">
        <f>RIGHT(N4005,LEN(N4005)-SEARCH("/",N4005,1))</f>
        <v>wearables</v>
      </c>
      <c r="S4005" s="14">
        <f>INT((((J4005/60)/60)/24)+DATE(1970,1,1))</f>
        <v>41836</v>
      </c>
      <c r="T4005" s="14">
        <f>INT((((I4005/60)/60)/24)+DATE(1970,1,1))</f>
        <v>41866</v>
      </c>
    </row>
    <row r="4006" spans="1:20" ht="60" x14ac:dyDescent="0.25">
      <c r="A4006">
        <v>604</v>
      </c>
      <c r="B4006" s="3" t="s">
        <v>605</v>
      </c>
      <c r="C4006" s="3" t="s">
        <v>4714</v>
      </c>
      <c r="D4006" s="6">
        <v>1500</v>
      </c>
      <c r="E4006" s="6">
        <v>0</v>
      </c>
      <c r="F4006" t="s">
        <v>8220</v>
      </c>
      <c r="G4006" t="s">
        <v>8224</v>
      </c>
      <c r="H4006" t="s">
        <v>8246</v>
      </c>
      <c r="I4006">
        <v>1409187056</v>
      </c>
      <c r="J4006">
        <v>1406595056</v>
      </c>
      <c r="K4006" t="b">
        <v>0</v>
      </c>
      <c r="L4006">
        <v>0</v>
      </c>
      <c r="M4006" t="b">
        <v>0</v>
      </c>
      <c r="N4006" t="s">
        <v>8272</v>
      </c>
      <c r="O4006" s="9">
        <f>+E4006/D4006*100</f>
        <v>0</v>
      </c>
      <c r="P4006" s="11" t="e">
        <f>AVERAGE(E4006/L4006)</f>
        <v>#DIV/0!</v>
      </c>
      <c r="Q4006" t="str">
        <f>LEFT(N4006,SEARCH("/",N4006,1)-1)</f>
        <v>technology</v>
      </c>
      <c r="R4006" t="str">
        <f>RIGHT(N4006,LEN(N4006)-SEARCH("/",N4006,1))</f>
        <v>web</v>
      </c>
      <c r="S4006" s="14">
        <f>INT((((J4006/60)/60)/24)+DATE(1970,1,1))</f>
        <v>41849</v>
      </c>
      <c r="T4006" s="14">
        <f>INT((((I4006/60)/60)/24)+DATE(1970,1,1))</f>
        <v>41879</v>
      </c>
    </row>
    <row r="4007" spans="1:20" ht="45" x14ac:dyDescent="0.25">
      <c r="A4007">
        <v>2358</v>
      </c>
      <c r="B4007" s="3" t="s">
        <v>2359</v>
      </c>
      <c r="C4007" s="3" t="s">
        <v>6468</v>
      </c>
      <c r="D4007" s="6">
        <v>1500</v>
      </c>
      <c r="E4007" s="6">
        <v>0</v>
      </c>
      <c r="F4007" t="s">
        <v>8220</v>
      </c>
      <c r="G4007" t="s">
        <v>8225</v>
      </c>
      <c r="H4007" t="s">
        <v>8247</v>
      </c>
      <c r="I4007">
        <v>1422664740</v>
      </c>
      <c r="J4007">
        <v>1417818036</v>
      </c>
      <c r="K4007" t="b">
        <v>0</v>
      </c>
      <c r="L4007">
        <v>0</v>
      </c>
      <c r="M4007" t="b">
        <v>0</v>
      </c>
      <c r="N4007" t="s">
        <v>8272</v>
      </c>
      <c r="O4007" s="9">
        <f>+E4007/D4007*100</f>
        <v>0</v>
      </c>
      <c r="P4007" s="11" t="e">
        <f>AVERAGE(E4007/L4007)</f>
        <v>#DIV/0!</v>
      </c>
      <c r="Q4007" t="str">
        <f>LEFT(N4007,SEARCH("/",N4007,1)-1)</f>
        <v>technology</v>
      </c>
      <c r="R4007" t="str">
        <f>RIGHT(N4007,LEN(N4007)-SEARCH("/",N4007,1))</f>
        <v>web</v>
      </c>
      <c r="S4007" s="14">
        <f>INT((((J4007/60)/60)/24)+DATE(1970,1,1))</f>
        <v>41978</v>
      </c>
      <c r="T4007" s="14">
        <f>INT((((I4007/60)/60)/24)+DATE(1970,1,1))</f>
        <v>42035</v>
      </c>
    </row>
    <row r="4008" spans="1:20" ht="45" x14ac:dyDescent="0.25">
      <c r="A4008">
        <v>710</v>
      </c>
      <c r="B4008" s="3" t="s">
        <v>711</v>
      </c>
      <c r="C4008" s="3" t="s">
        <v>4820</v>
      </c>
      <c r="D4008" s="6">
        <v>1200</v>
      </c>
      <c r="E4008" s="6">
        <v>0</v>
      </c>
      <c r="F4008" t="s">
        <v>8221</v>
      </c>
      <c r="G4008" t="s">
        <v>8229</v>
      </c>
      <c r="H4008" t="s">
        <v>8251</v>
      </c>
      <c r="I4008">
        <v>1408495440</v>
      </c>
      <c r="J4008">
        <v>1405640302</v>
      </c>
      <c r="K4008" t="b">
        <v>0</v>
      </c>
      <c r="L4008">
        <v>0</v>
      </c>
      <c r="M4008" t="b">
        <v>0</v>
      </c>
      <c r="N4008" t="s">
        <v>8273</v>
      </c>
      <c r="O4008" s="9">
        <f>+E4008/D4008*100</f>
        <v>0</v>
      </c>
      <c r="P4008" s="11" t="e">
        <f>AVERAGE(E4008/L4008)</f>
        <v>#DIV/0!</v>
      </c>
      <c r="Q4008" t="str">
        <f>LEFT(N4008,SEARCH("/",N4008,1)-1)</f>
        <v>technology</v>
      </c>
      <c r="R4008" t="str">
        <f>RIGHT(N4008,LEN(N4008)-SEARCH("/",N4008,1))</f>
        <v>wearables</v>
      </c>
      <c r="S4008" s="14">
        <f>INT((((J4008/60)/60)/24)+DATE(1970,1,1))</f>
        <v>41837</v>
      </c>
      <c r="T4008" s="14">
        <f>INT((((I4008/60)/60)/24)+DATE(1970,1,1))</f>
        <v>41871</v>
      </c>
    </row>
    <row r="4009" spans="1:20" ht="60" x14ac:dyDescent="0.25">
      <c r="A4009">
        <v>2353</v>
      </c>
      <c r="B4009" s="3" t="s">
        <v>2354</v>
      </c>
      <c r="C4009" s="3" t="s">
        <v>6463</v>
      </c>
      <c r="D4009" s="6">
        <v>1000</v>
      </c>
      <c r="E4009" s="6">
        <v>0</v>
      </c>
      <c r="F4009" t="s">
        <v>8220</v>
      </c>
      <c r="G4009" t="s">
        <v>8224</v>
      </c>
      <c r="H4009" t="s">
        <v>8246</v>
      </c>
      <c r="I4009">
        <v>1429632822</v>
      </c>
      <c r="J4009">
        <v>1428596022</v>
      </c>
      <c r="K4009" t="b">
        <v>0</v>
      </c>
      <c r="L4009">
        <v>0</v>
      </c>
      <c r="M4009" t="b">
        <v>0</v>
      </c>
      <c r="N4009" t="s">
        <v>8272</v>
      </c>
      <c r="O4009" s="9">
        <f>+E4009/D4009*100</f>
        <v>0</v>
      </c>
      <c r="P4009" s="11" t="e">
        <f>AVERAGE(E4009/L4009)</f>
        <v>#DIV/0!</v>
      </c>
      <c r="Q4009" t="str">
        <f>LEFT(N4009,SEARCH("/",N4009,1)-1)</f>
        <v>technology</v>
      </c>
      <c r="R4009" t="str">
        <f>RIGHT(N4009,LEN(N4009)-SEARCH("/",N4009,1))</f>
        <v>web</v>
      </c>
      <c r="S4009" s="14">
        <f>INT((((J4009/60)/60)/24)+DATE(1970,1,1))</f>
        <v>42103</v>
      </c>
      <c r="T4009" s="14">
        <f>INT((((I4009/60)/60)/24)+DATE(1970,1,1))</f>
        <v>42115</v>
      </c>
    </row>
    <row r="4010" spans="1:20" ht="60" x14ac:dyDescent="0.25">
      <c r="A4010">
        <v>2365</v>
      </c>
      <c r="B4010" s="3" t="s">
        <v>2366</v>
      </c>
      <c r="C4010" s="3" t="s">
        <v>6475</v>
      </c>
      <c r="D4010" s="6">
        <v>1000</v>
      </c>
      <c r="E4010" s="6">
        <v>0</v>
      </c>
      <c r="F4010" t="s">
        <v>8220</v>
      </c>
      <c r="G4010" t="s">
        <v>8237</v>
      </c>
      <c r="H4010" t="s">
        <v>8249</v>
      </c>
      <c r="I4010">
        <v>1453071600</v>
      </c>
      <c r="J4010">
        <v>1449596425</v>
      </c>
      <c r="K4010" t="b">
        <v>0</v>
      </c>
      <c r="L4010">
        <v>0</v>
      </c>
      <c r="M4010" t="b">
        <v>0</v>
      </c>
      <c r="N4010" t="s">
        <v>8272</v>
      </c>
      <c r="O4010" s="9">
        <f>+E4010/D4010*100</f>
        <v>0</v>
      </c>
      <c r="P4010" s="11" t="e">
        <f>AVERAGE(E4010/L4010)</f>
        <v>#DIV/0!</v>
      </c>
      <c r="Q4010" t="str">
        <f>LEFT(N4010,SEARCH("/",N4010,1)-1)</f>
        <v>technology</v>
      </c>
      <c r="R4010" t="str">
        <f>RIGHT(N4010,LEN(N4010)-SEARCH("/",N4010,1))</f>
        <v>web</v>
      </c>
      <c r="S4010" s="14">
        <f>INT((((J4010/60)/60)/24)+DATE(1970,1,1))</f>
        <v>42346</v>
      </c>
      <c r="T4010" s="14">
        <f>INT((((I4010/60)/60)/24)+DATE(1970,1,1))</f>
        <v>42386</v>
      </c>
    </row>
    <row r="4011" spans="1:20" ht="60" x14ac:dyDescent="0.25">
      <c r="A4011">
        <v>947</v>
      </c>
      <c r="B4011" s="3" t="s">
        <v>948</v>
      </c>
      <c r="C4011" s="3" t="s">
        <v>5057</v>
      </c>
      <c r="D4011" s="6">
        <v>850</v>
      </c>
      <c r="E4011" s="6">
        <v>0</v>
      </c>
      <c r="F4011" t="s">
        <v>8221</v>
      </c>
      <c r="G4011" t="s">
        <v>8224</v>
      </c>
      <c r="H4011" t="s">
        <v>8246</v>
      </c>
      <c r="I4011">
        <v>1467312306</v>
      </c>
      <c r="J4011">
        <v>1462128306</v>
      </c>
      <c r="K4011" t="b">
        <v>0</v>
      </c>
      <c r="L4011">
        <v>0</v>
      </c>
      <c r="M4011" t="b">
        <v>0</v>
      </c>
      <c r="N4011" t="s">
        <v>8273</v>
      </c>
      <c r="O4011" s="9">
        <f>+E4011/D4011*100</f>
        <v>0</v>
      </c>
      <c r="P4011" s="11" t="e">
        <f>AVERAGE(E4011/L4011)</f>
        <v>#DIV/0!</v>
      </c>
      <c r="Q4011" t="str">
        <f>LEFT(N4011,SEARCH("/",N4011,1)-1)</f>
        <v>technology</v>
      </c>
      <c r="R4011" t="str">
        <f>RIGHT(N4011,LEN(N4011)-SEARCH("/",N4011,1))</f>
        <v>wearables</v>
      </c>
      <c r="S4011" s="14">
        <f>INT((((J4011/60)/60)/24)+DATE(1970,1,1))</f>
        <v>42491</v>
      </c>
      <c r="T4011" s="14">
        <f>INT((((I4011/60)/60)/24)+DATE(1970,1,1))</f>
        <v>42551</v>
      </c>
    </row>
    <row r="4012" spans="1:20" ht="60" x14ac:dyDescent="0.25">
      <c r="A4012">
        <v>558</v>
      </c>
      <c r="B4012" s="3" t="s">
        <v>559</v>
      </c>
      <c r="C4012" s="3" t="s">
        <v>4668</v>
      </c>
      <c r="D4012" s="6">
        <v>750</v>
      </c>
      <c r="E4012" s="6">
        <v>0</v>
      </c>
      <c r="F4012" t="s">
        <v>8221</v>
      </c>
      <c r="G4012" t="s">
        <v>8224</v>
      </c>
      <c r="H4012" t="s">
        <v>8246</v>
      </c>
      <c r="I4012">
        <v>1427227905</v>
      </c>
      <c r="J4012">
        <v>1424639505</v>
      </c>
      <c r="K4012" t="b">
        <v>0</v>
      </c>
      <c r="L4012">
        <v>0</v>
      </c>
      <c r="M4012" t="b">
        <v>0</v>
      </c>
      <c r="N4012" t="s">
        <v>8272</v>
      </c>
      <c r="O4012" s="9">
        <f>+E4012/D4012*100</f>
        <v>0</v>
      </c>
      <c r="P4012" s="11" t="e">
        <f>AVERAGE(E4012/L4012)</f>
        <v>#DIV/0!</v>
      </c>
      <c r="Q4012" t="str">
        <f>LEFT(N4012,SEARCH("/",N4012,1)-1)</f>
        <v>technology</v>
      </c>
      <c r="R4012" t="str">
        <f>RIGHT(N4012,LEN(N4012)-SEARCH("/",N4012,1))</f>
        <v>web</v>
      </c>
      <c r="S4012" s="14">
        <f>INT((((J4012/60)/60)/24)+DATE(1970,1,1))</f>
        <v>42057</v>
      </c>
      <c r="T4012" s="14">
        <f>INT((((I4012/60)/60)/24)+DATE(1970,1,1))</f>
        <v>42087</v>
      </c>
    </row>
    <row r="4013" spans="1:20" ht="45" x14ac:dyDescent="0.25">
      <c r="A4013">
        <v>615</v>
      </c>
      <c r="B4013" s="3" t="s">
        <v>616</v>
      </c>
      <c r="C4013" s="3" t="s">
        <v>4725</v>
      </c>
      <c r="D4013" s="6">
        <v>515</v>
      </c>
      <c r="E4013" s="6">
        <v>0</v>
      </c>
      <c r="F4013" t="s">
        <v>8220</v>
      </c>
      <c r="G4013" t="s">
        <v>8228</v>
      </c>
      <c r="H4013" t="s">
        <v>8250</v>
      </c>
      <c r="I4013">
        <v>1443149759</v>
      </c>
      <c r="J4013">
        <v>1440557759</v>
      </c>
      <c r="K4013" t="b">
        <v>0</v>
      </c>
      <c r="L4013">
        <v>0</v>
      </c>
      <c r="M4013" t="b">
        <v>0</v>
      </c>
      <c r="N4013" t="s">
        <v>8272</v>
      </c>
      <c r="O4013" s="9">
        <f>+E4013/D4013*100</f>
        <v>0</v>
      </c>
      <c r="P4013" s="11" t="e">
        <f>AVERAGE(E4013/L4013)</f>
        <v>#DIV/0!</v>
      </c>
      <c r="Q4013" t="str">
        <f>LEFT(N4013,SEARCH("/",N4013,1)-1)</f>
        <v>technology</v>
      </c>
      <c r="R4013" t="str">
        <f>RIGHT(N4013,LEN(N4013)-SEARCH("/",N4013,1))</f>
        <v>web</v>
      </c>
      <c r="S4013" s="14">
        <f>INT((((J4013/60)/60)/24)+DATE(1970,1,1))</f>
        <v>42242</v>
      </c>
      <c r="T4013" s="14">
        <f>INT((((I4013/60)/60)/24)+DATE(1970,1,1))</f>
        <v>42272</v>
      </c>
    </row>
    <row r="4014" spans="1:20" ht="60" x14ac:dyDescent="0.25">
      <c r="A4014">
        <v>581</v>
      </c>
      <c r="B4014" s="3" t="s">
        <v>582</v>
      </c>
      <c r="C4014" s="3" t="s">
        <v>4691</v>
      </c>
      <c r="D4014" s="6">
        <v>400</v>
      </c>
      <c r="E4014" s="6">
        <v>0</v>
      </c>
      <c r="F4014" t="s">
        <v>8221</v>
      </c>
      <c r="G4014" t="s">
        <v>8224</v>
      </c>
      <c r="H4014" t="s">
        <v>8246</v>
      </c>
      <c r="I4014">
        <v>1438474704</v>
      </c>
      <c r="J4014">
        <v>1435882704</v>
      </c>
      <c r="K4014" t="b">
        <v>0</v>
      </c>
      <c r="L4014">
        <v>0</v>
      </c>
      <c r="M4014" t="b">
        <v>0</v>
      </c>
      <c r="N4014" t="s">
        <v>8272</v>
      </c>
      <c r="O4014" s="9">
        <f>+E4014/D4014*100</f>
        <v>0</v>
      </c>
      <c r="P4014" s="11" t="e">
        <f>AVERAGE(E4014/L4014)</f>
        <v>#DIV/0!</v>
      </c>
      <c r="Q4014" t="str">
        <f>LEFT(N4014,SEARCH("/",N4014,1)-1)</f>
        <v>technology</v>
      </c>
      <c r="R4014" t="str">
        <f>RIGHT(N4014,LEN(N4014)-SEARCH("/",N4014,1))</f>
        <v>web</v>
      </c>
      <c r="S4014" s="14">
        <f>INT((((J4014/60)/60)/24)+DATE(1970,1,1))</f>
        <v>42188</v>
      </c>
      <c r="T4014" s="14">
        <f>INT((((I4014/60)/60)/24)+DATE(1970,1,1))</f>
        <v>42218</v>
      </c>
    </row>
    <row r="4015" spans="1:20" ht="60" x14ac:dyDescent="0.25">
      <c r="A4015">
        <v>618</v>
      </c>
      <c r="B4015" s="3" t="s">
        <v>619</v>
      </c>
      <c r="C4015" s="3" t="s">
        <v>4728</v>
      </c>
      <c r="D4015" s="6">
        <v>400</v>
      </c>
      <c r="E4015" s="6">
        <v>0</v>
      </c>
      <c r="F4015" t="s">
        <v>8220</v>
      </c>
      <c r="G4015" t="s">
        <v>8224</v>
      </c>
      <c r="H4015" t="s">
        <v>8246</v>
      </c>
      <c r="I4015">
        <v>1449689203</v>
      </c>
      <c r="J4015">
        <v>1447097203</v>
      </c>
      <c r="K4015" t="b">
        <v>0</v>
      </c>
      <c r="L4015">
        <v>0</v>
      </c>
      <c r="M4015" t="b">
        <v>0</v>
      </c>
      <c r="N4015" t="s">
        <v>8272</v>
      </c>
      <c r="O4015" s="9">
        <f>+E4015/D4015*100</f>
        <v>0</v>
      </c>
      <c r="P4015" s="11" t="e">
        <f>AVERAGE(E4015/L4015)</f>
        <v>#DIV/0!</v>
      </c>
      <c r="Q4015" t="str">
        <f>LEFT(N4015,SEARCH("/",N4015,1)-1)</f>
        <v>technology</v>
      </c>
      <c r="R4015" t="str">
        <f>RIGHT(N4015,LEN(N4015)-SEARCH("/",N4015,1))</f>
        <v>web</v>
      </c>
      <c r="S4015" s="14">
        <f>INT((((J4015/60)/60)/24)+DATE(1970,1,1))</f>
        <v>42317</v>
      </c>
      <c r="T4015" s="14">
        <f>INT((((I4015/60)/60)/24)+DATE(1970,1,1))</f>
        <v>42347</v>
      </c>
    </row>
    <row r="4016" spans="1:20" ht="60" x14ac:dyDescent="0.25">
      <c r="A4016">
        <v>607</v>
      </c>
      <c r="B4016" s="3" t="s">
        <v>608</v>
      </c>
      <c r="C4016" s="3" t="s">
        <v>4717</v>
      </c>
      <c r="D4016" s="6">
        <v>250</v>
      </c>
      <c r="E4016" s="6">
        <v>0</v>
      </c>
      <c r="F4016" t="s">
        <v>8220</v>
      </c>
      <c r="G4016" t="s">
        <v>8224</v>
      </c>
      <c r="H4016" t="s">
        <v>8246</v>
      </c>
      <c r="I4016">
        <v>1448225336</v>
      </c>
      <c r="J4016">
        <v>1445629736</v>
      </c>
      <c r="K4016" t="b">
        <v>0</v>
      </c>
      <c r="L4016">
        <v>0</v>
      </c>
      <c r="M4016" t="b">
        <v>0</v>
      </c>
      <c r="N4016" t="s">
        <v>8272</v>
      </c>
      <c r="O4016" s="9">
        <f>+E4016/D4016*100</f>
        <v>0</v>
      </c>
      <c r="P4016" s="11" t="e">
        <f>AVERAGE(E4016/L4016)</f>
        <v>#DIV/0!</v>
      </c>
      <c r="Q4016" t="str">
        <f>LEFT(N4016,SEARCH("/",N4016,1)-1)</f>
        <v>technology</v>
      </c>
      <c r="R4016" t="str">
        <f>RIGHT(N4016,LEN(N4016)-SEARCH("/",N4016,1))</f>
        <v>web</v>
      </c>
      <c r="S4016" s="14">
        <f>INT((((J4016/60)/60)/24)+DATE(1970,1,1))</f>
        <v>42300</v>
      </c>
      <c r="T4016" s="14">
        <f>INT((((I4016/60)/60)/24)+DATE(1970,1,1))</f>
        <v>42330</v>
      </c>
    </row>
    <row r="4017" spans="1:20" ht="60" x14ac:dyDescent="0.25">
      <c r="A4017">
        <v>2361</v>
      </c>
      <c r="B4017" s="3" t="s">
        <v>2362</v>
      </c>
      <c r="C4017" s="3" t="s">
        <v>6471</v>
      </c>
      <c r="D4017" s="6">
        <v>200</v>
      </c>
      <c r="E4017" s="6">
        <v>0</v>
      </c>
      <c r="F4017" t="s">
        <v>8220</v>
      </c>
      <c r="G4017" t="s">
        <v>8229</v>
      </c>
      <c r="H4017" t="s">
        <v>8251</v>
      </c>
      <c r="I4017">
        <v>1462053600</v>
      </c>
      <c r="J4017">
        <v>1459975008</v>
      </c>
      <c r="K4017" t="b">
        <v>0</v>
      </c>
      <c r="L4017">
        <v>0</v>
      </c>
      <c r="M4017" t="b">
        <v>0</v>
      </c>
      <c r="N4017" t="s">
        <v>8272</v>
      </c>
      <c r="O4017" s="9">
        <f>+E4017/D4017*100</f>
        <v>0</v>
      </c>
      <c r="P4017" s="11" t="e">
        <f>AVERAGE(E4017/L4017)</f>
        <v>#DIV/0!</v>
      </c>
      <c r="Q4017" t="str">
        <f>LEFT(N4017,SEARCH("/",N4017,1)-1)</f>
        <v>technology</v>
      </c>
      <c r="R4017" t="str">
        <f>RIGHT(N4017,LEN(N4017)-SEARCH("/",N4017,1))</f>
        <v>web</v>
      </c>
      <c r="S4017" s="14">
        <f>INT((((J4017/60)/60)/24)+DATE(1970,1,1))</f>
        <v>42466</v>
      </c>
      <c r="T4017" s="14">
        <f>INT((((I4017/60)/60)/24)+DATE(1970,1,1))</f>
        <v>42490</v>
      </c>
    </row>
    <row r="4018" spans="1:20" ht="45" x14ac:dyDescent="0.25">
      <c r="A4018">
        <v>2364</v>
      </c>
      <c r="B4018" s="3" t="s">
        <v>2365</v>
      </c>
      <c r="C4018" s="3" t="s">
        <v>6474</v>
      </c>
      <c r="D4018" s="6">
        <v>128</v>
      </c>
      <c r="E4018" s="6">
        <v>0</v>
      </c>
      <c r="F4018" t="s">
        <v>8220</v>
      </c>
      <c r="G4018" t="s">
        <v>8224</v>
      </c>
      <c r="H4018" t="s">
        <v>8246</v>
      </c>
      <c r="I4018">
        <v>1445898356</v>
      </c>
      <c r="J4018">
        <v>1441146356</v>
      </c>
      <c r="K4018" t="b">
        <v>0</v>
      </c>
      <c r="L4018">
        <v>0</v>
      </c>
      <c r="M4018" t="b">
        <v>0</v>
      </c>
      <c r="N4018" t="s">
        <v>8272</v>
      </c>
      <c r="O4018" s="9">
        <f>+E4018/D4018*100</f>
        <v>0</v>
      </c>
      <c r="P4018" s="11" t="e">
        <f>AVERAGE(E4018/L4018)</f>
        <v>#DIV/0!</v>
      </c>
      <c r="Q4018" t="str">
        <f>LEFT(N4018,SEARCH("/",N4018,1)-1)</f>
        <v>technology</v>
      </c>
      <c r="R4018" t="str">
        <f>RIGHT(N4018,LEN(N4018)-SEARCH("/",N4018,1))</f>
        <v>web</v>
      </c>
      <c r="S4018" s="14">
        <f>INT((((J4018/60)/60)/24)+DATE(1970,1,1))</f>
        <v>42248</v>
      </c>
      <c r="T4018" s="14">
        <f>INT((((I4018/60)/60)/24)+DATE(1970,1,1))</f>
        <v>42303</v>
      </c>
    </row>
    <row r="4019" spans="1:20" ht="45" x14ac:dyDescent="0.25">
      <c r="A4019">
        <v>2960</v>
      </c>
      <c r="B4019" s="3" t="s">
        <v>2960</v>
      </c>
      <c r="C4019" s="3" t="s">
        <v>7070</v>
      </c>
      <c r="D4019" s="6">
        <v>30000000</v>
      </c>
      <c r="E4019" s="6">
        <v>0</v>
      </c>
      <c r="F4019" t="s">
        <v>8220</v>
      </c>
      <c r="G4019" t="s">
        <v>8224</v>
      </c>
      <c r="H4019" t="s">
        <v>8246</v>
      </c>
      <c r="I4019">
        <v>1410459023</v>
      </c>
      <c r="J4019">
        <v>1407867023</v>
      </c>
      <c r="K4019" t="b">
        <v>0</v>
      </c>
      <c r="L4019">
        <v>0</v>
      </c>
      <c r="M4019" t="b">
        <v>0</v>
      </c>
      <c r="N4019" t="s">
        <v>8303</v>
      </c>
      <c r="O4019" s="9">
        <f>+E4019/D4019*100</f>
        <v>0</v>
      </c>
      <c r="P4019" s="11" t="e">
        <f>AVERAGE(E4019/L4019)</f>
        <v>#DIV/0!</v>
      </c>
      <c r="Q4019" t="str">
        <f>LEFT(N4019,SEARCH("/",N4019,1)-1)</f>
        <v>theater</v>
      </c>
      <c r="R4019" t="str">
        <f>RIGHT(N4019,LEN(N4019)-SEARCH("/",N4019,1))</f>
        <v>spaces</v>
      </c>
      <c r="S4019" s="14">
        <f>INT((((J4019/60)/60)/24)+DATE(1970,1,1))</f>
        <v>41863</v>
      </c>
      <c r="T4019" s="14">
        <f>INT((((I4019/60)/60)/24)+DATE(1970,1,1))</f>
        <v>41893</v>
      </c>
    </row>
    <row r="4020" spans="1:20" ht="60" x14ac:dyDescent="0.25">
      <c r="A4020">
        <v>2950</v>
      </c>
      <c r="B4020" s="3" t="s">
        <v>2950</v>
      </c>
      <c r="C4020" s="3" t="s">
        <v>7060</v>
      </c>
      <c r="D4020" s="6">
        <v>5000000</v>
      </c>
      <c r="E4020" s="6">
        <v>0</v>
      </c>
      <c r="F4020" t="s">
        <v>8221</v>
      </c>
      <c r="G4020" t="s">
        <v>8224</v>
      </c>
      <c r="H4020" t="s">
        <v>8246</v>
      </c>
      <c r="I4020">
        <v>1453538752</v>
      </c>
      <c r="J4020">
        <v>1450946752</v>
      </c>
      <c r="K4020" t="b">
        <v>0</v>
      </c>
      <c r="L4020">
        <v>0</v>
      </c>
      <c r="M4020" t="b">
        <v>0</v>
      </c>
      <c r="N4020" t="s">
        <v>8303</v>
      </c>
      <c r="O4020" s="9">
        <f>+E4020/D4020*100</f>
        <v>0</v>
      </c>
      <c r="P4020" s="11" t="e">
        <f>AVERAGE(E4020/L4020)</f>
        <v>#DIV/0!</v>
      </c>
      <c r="Q4020" t="str">
        <f>LEFT(N4020,SEARCH("/",N4020,1)-1)</f>
        <v>theater</v>
      </c>
      <c r="R4020" t="str">
        <f>RIGHT(N4020,LEN(N4020)-SEARCH("/",N4020,1))</f>
        <v>spaces</v>
      </c>
      <c r="S4020" s="14">
        <f>INT((((J4020/60)/60)/24)+DATE(1970,1,1))</f>
        <v>42362</v>
      </c>
      <c r="T4020" s="14">
        <f>INT((((I4020/60)/60)/24)+DATE(1970,1,1))</f>
        <v>42392</v>
      </c>
    </row>
    <row r="4021" spans="1:20" x14ac:dyDescent="0.25">
      <c r="A4021">
        <v>3125</v>
      </c>
      <c r="B4021" s="3" t="s">
        <v>3125</v>
      </c>
      <c r="C4021" s="3" t="s">
        <v>7235</v>
      </c>
      <c r="D4021" s="6">
        <v>1500000</v>
      </c>
      <c r="E4021" s="6">
        <v>0</v>
      </c>
      <c r="F4021" t="s">
        <v>8220</v>
      </c>
      <c r="G4021" t="s">
        <v>8224</v>
      </c>
      <c r="H4021" t="s">
        <v>8246</v>
      </c>
      <c r="I4021">
        <v>1452142672</v>
      </c>
      <c r="J4021">
        <v>1449550672</v>
      </c>
      <c r="K4021" t="b">
        <v>0</v>
      </c>
      <c r="L4021">
        <v>0</v>
      </c>
      <c r="M4021" t="b">
        <v>0</v>
      </c>
      <c r="N4021" t="s">
        <v>8303</v>
      </c>
      <c r="O4021" s="9">
        <f>+E4021/D4021*100</f>
        <v>0</v>
      </c>
      <c r="P4021" s="11" t="e">
        <f>AVERAGE(E4021/L4021)</f>
        <v>#DIV/0!</v>
      </c>
      <c r="Q4021" t="str">
        <f>LEFT(N4021,SEARCH("/",N4021,1)-1)</f>
        <v>theater</v>
      </c>
      <c r="R4021" t="str">
        <f>RIGHT(N4021,LEN(N4021)-SEARCH("/",N4021,1))</f>
        <v>spaces</v>
      </c>
      <c r="S4021" s="14">
        <f>INT((((J4021/60)/60)/24)+DATE(1970,1,1))</f>
        <v>42346</v>
      </c>
      <c r="T4021" s="14">
        <f>INT((((I4021/60)/60)/24)+DATE(1970,1,1))</f>
        <v>42376</v>
      </c>
    </row>
    <row r="4022" spans="1:20" x14ac:dyDescent="0.25">
      <c r="A4022">
        <v>3061</v>
      </c>
      <c r="B4022" s="3" t="s">
        <v>3061</v>
      </c>
      <c r="C4022" s="3" t="s">
        <v>7171</v>
      </c>
      <c r="D4022" s="6">
        <v>1000000</v>
      </c>
      <c r="E4022" s="6">
        <v>0</v>
      </c>
      <c r="F4022" t="s">
        <v>8221</v>
      </c>
      <c r="G4022" t="s">
        <v>8224</v>
      </c>
      <c r="H4022" t="s">
        <v>8246</v>
      </c>
      <c r="I4022">
        <v>1407955748</v>
      </c>
      <c r="J4022">
        <v>1405363748</v>
      </c>
      <c r="K4022" t="b">
        <v>0</v>
      </c>
      <c r="L4022">
        <v>0</v>
      </c>
      <c r="M4022" t="b">
        <v>0</v>
      </c>
      <c r="N4022" t="s">
        <v>8303</v>
      </c>
      <c r="O4022" s="9">
        <f>+E4022/D4022*100</f>
        <v>0</v>
      </c>
      <c r="P4022" s="11" t="e">
        <f>AVERAGE(E4022/L4022)</f>
        <v>#DIV/0!</v>
      </c>
      <c r="Q4022" t="str">
        <f>LEFT(N4022,SEARCH("/",N4022,1)-1)</f>
        <v>theater</v>
      </c>
      <c r="R4022" t="str">
        <f>RIGHT(N4022,LEN(N4022)-SEARCH("/",N4022,1))</f>
        <v>spaces</v>
      </c>
      <c r="S4022" s="14">
        <f>INT((((J4022/60)/60)/24)+DATE(1970,1,1))</f>
        <v>41834</v>
      </c>
      <c r="T4022" s="14">
        <f>INT((((I4022/60)/60)/24)+DATE(1970,1,1))</f>
        <v>41864</v>
      </c>
    </row>
    <row r="4023" spans="1:20" ht="45" x14ac:dyDescent="0.25">
      <c r="A4023">
        <v>3885</v>
      </c>
      <c r="B4023" s="3" t="s">
        <v>3882</v>
      </c>
      <c r="C4023" s="3" t="s">
        <v>7994</v>
      </c>
      <c r="D4023" s="6">
        <v>375000</v>
      </c>
      <c r="E4023" s="6">
        <v>0</v>
      </c>
      <c r="F4023" t="s">
        <v>8220</v>
      </c>
      <c r="G4023" t="s">
        <v>8224</v>
      </c>
      <c r="H4023" t="s">
        <v>8246</v>
      </c>
      <c r="I4023">
        <v>1462834191</v>
      </c>
      <c r="J4023">
        <v>1460242191</v>
      </c>
      <c r="K4023" t="b">
        <v>0</v>
      </c>
      <c r="L4023">
        <v>0</v>
      </c>
      <c r="M4023" t="b">
        <v>0</v>
      </c>
      <c r="N4023" t="s">
        <v>8305</v>
      </c>
      <c r="O4023" s="9">
        <f>+E4023/D4023*100</f>
        <v>0</v>
      </c>
      <c r="P4023" s="11" t="e">
        <f>AVERAGE(E4023/L4023)</f>
        <v>#DIV/0!</v>
      </c>
      <c r="Q4023" t="str">
        <f>LEFT(N4023,SEARCH("/",N4023,1)-1)</f>
        <v>theater</v>
      </c>
      <c r="R4023" t="str">
        <f>RIGHT(N4023,LEN(N4023)-SEARCH("/",N4023,1))</f>
        <v>musical</v>
      </c>
      <c r="S4023" s="14">
        <f>INT((((J4023/60)/60)/24)+DATE(1970,1,1))</f>
        <v>42469</v>
      </c>
      <c r="T4023" s="14">
        <f>INT((((I4023/60)/60)/24)+DATE(1970,1,1))</f>
        <v>42499</v>
      </c>
    </row>
    <row r="4024" spans="1:20" ht="60" x14ac:dyDescent="0.25">
      <c r="A4024">
        <v>2876</v>
      </c>
      <c r="B4024" s="3" t="s">
        <v>2876</v>
      </c>
      <c r="C4024" s="3" t="s">
        <v>6986</v>
      </c>
      <c r="D4024" s="6">
        <v>150000</v>
      </c>
      <c r="E4024" s="6">
        <v>0</v>
      </c>
      <c r="F4024" t="s">
        <v>8221</v>
      </c>
      <c r="G4024" t="s">
        <v>8224</v>
      </c>
      <c r="H4024" t="s">
        <v>8246</v>
      </c>
      <c r="I4024">
        <v>1437069079</v>
      </c>
      <c r="J4024">
        <v>1434477079</v>
      </c>
      <c r="K4024" t="b">
        <v>0</v>
      </c>
      <c r="L4024">
        <v>0</v>
      </c>
      <c r="M4024" t="b">
        <v>0</v>
      </c>
      <c r="N4024" t="s">
        <v>8271</v>
      </c>
      <c r="O4024" s="9">
        <f>+E4024/D4024*100</f>
        <v>0</v>
      </c>
      <c r="P4024" s="11" t="e">
        <f>AVERAGE(E4024/L4024)</f>
        <v>#DIV/0!</v>
      </c>
      <c r="Q4024" t="str">
        <f>LEFT(N4024,SEARCH("/",N4024,1)-1)</f>
        <v>theater</v>
      </c>
      <c r="R4024" t="str">
        <f>RIGHT(N4024,LEN(N4024)-SEARCH("/",N4024,1))</f>
        <v>plays</v>
      </c>
      <c r="S4024" s="14">
        <f>INT((((J4024/60)/60)/24)+DATE(1970,1,1))</f>
        <v>42171</v>
      </c>
      <c r="T4024" s="14">
        <f>INT((((I4024/60)/60)/24)+DATE(1970,1,1))</f>
        <v>42201</v>
      </c>
    </row>
    <row r="4025" spans="1:20" ht="45" x14ac:dyDescent="0.25">
      <c r="A4025">
        <v>3636</v>
      </c>
      <c r="B4025" s="3" t="s">
        <v>3634</v>
      </c>
      <c r="C4025" s="3" t="s">
        <v>7746</v>
      </c>
      <c r="D4025" s="6">
        <v>150000</v>
      </c>
      <c r="E4025" s="6">
        <v>0</v>
      </c>
      <c r="F4025" t="s">
        <v>8221</v>
      </c>
      <c r="G4025" t="s">
        <v>8224</v>
      </c>
      <c r="H4025" t="s">
        <v>8246</v>
      </c>
      <c r="I4025">
        <v>1442248829</v>
      </c>
      <c r="J4025">
        <v>1439224829</v>
      </c>
      <c r="K4025" t="b">
        <v>0</v>
      </c>
      <c r="L4025">
        <v>0</v>
      </c>
      <c r="M4025" t="b">
        <v>0</v>
      </c>
      <c r="N4025" t="s">
        <v>8305</v>
      </c>
      <c r="O4025" s="9">
        <f>+E4025/D4025*100</f>
        <v>0</v>
      </c>
      <c r="P4025" s="11" t="e">
        <f>AVERAGE(E4025/L4025)</f>
        <v>#DIV/0!</v>
      </c>
      <c r="Q4025" t="str">
        <f>LEFT(N4025,SEARCH("/",N4025,1)-1)</f>
        <v>theater</v>
      </c>
      <c r="R4025" t="str">
        <f>RIGHT(N4025,LEN(N4025)-SEARCH("/",N4025,1))</f>
        <v>musical</v>
      </c>
      <c r="S4025" s="14">
        <f>INT((((J4025/60)/60)/24)+DATE(1970,1,1))</f>
        <v>42226</v>
      </c>
      <c r="T4025" s="14">
        <f>INT((((I4025/60)/60)/24)+DATE(1970,1,1))</f>
        <v>42261</v>
      </c>
    </row>
    <row r="4026" spans="1:20" ht="60" x14ac:dyDescent="0.25">
      <c r="A4026">
        <v>3127</v>
      </c>
      <c r="B4026" s="3" t="s">
        <v>3127</v>
      </c>
      <c r="C4026" s="3" t="s">
        <v>7237</v>
      </c>
      <c r="D4026" s="6">
        <v>100000</v>
      </c>
      <c r="E4026" s="6">
        <v>0</v>
      </c>
      <c r="F4026" t="s">
        <v>8220</v>
      </c>
      <c r="G4026" t="s">
        <v>8224</v>
      </c>
      <c r="H4026" t="s">
        <v>8246</v>
      </c>
      <c r="I4026">
        <v>1425242029</v>
      </c>
      <c r="J4026">
        <v>1422650029</v>
      </c>
      <c r="K4026" t="b">
        <v>0</v>
      </c>
      <c r="L4026">
        <v>0</v>
      </c>
      <c r="M4026" t="b">
        <v>0</v>
      </c>
      <c r="N4026" t="s">
        <v>8303</v>
      </c>
      <c r="O4026" s="9">
        <f>+E4026/D4026*100</f>
        <v>0</v>
      </c>
      <c r="P4026" s="11" t="e">
        <f>AVERAGE(E4026/L4026)</f>
        <v>#DIV/0!</v>
      </c>
      <c r="Q4026" t="str">
        <f>LEFT(N4026,SEARCH("/",N4026,1)-1)</f>
        <v>theater</v>
      </c>
      <c r="R4026" t="str">
        <f>RIGHT(N4026,LEN(N4026)-SEARCH("/",N4026,1))</f>
        <v>spaces</v>
      </c>
      <c r="S4026" s="14">
        <f>INT((((J4026/60)/60)/24)+DATE(1970,1,1))</f>
        <v>42034</v>
      </c>
      <c r="T4026" s="14">
        <f>INT((((I4026/60)/60)/24)+DATE(1970,1,1))</f>
        <v>42064</v>
      </c>
    </row>
    <row r="4027" spans="1:20" ht="60" x14ac:dyDescent="0.25">
      <c r="A4027">
        <v>3628</v>
      </c>
      <c r="B4027" s="3" t="s">
        <v>3626</v>
      </c>
      <c r="C4027" s="3" t="s">
        <v>7738</v>
      </c>
      <c r="D4027" s="6">
        <v>100000</v>
      </c>
      <c r="E4027" s="6">
        <v>0</v>
      </c>
      <c r="F4027" t="s">
        <v>8221</v>
      </c>
      <c r="G4027" t="s">
        <v>8224</v>
      </c>
      <c r="H4027" t="s">
        <v>8246</v>
      </c>
      <c r="I4027">
        <v>1450040396</v>
      </c>
      <c r="J4027">
        <v>1444852796</v>
      </c>
      <c r="K4027" t="b">
        <v>0</v>
      </c>
      <c r="L4027">
        <v>0</v>
      </c>
      <c r="M4027" t="b">
        <v>0</v>
      </c>
      <c r="N4027" t="s">
        <v>8305</v>
      </c>
      <c r="O4027" s="9">
        <f>+E4027/D4027*100</f>
        <v>0</v>
      </c>
      <c r="P4027" s="11" t="e">
        <f>AVERAGE(E4027/L4027)</f>
        <v>#DIV/0!</v>
      </c>
      <c r="Q4027" t="str">
        <f>LEFT(N4027,SEARCH("/",N4027,1)-1)</f>
        <v>theater</v>
      </c>
      <c r="R4027" t="str">
        <f>RIGHT(N4027,LEN(N4027)-SEARCH("/",N4027,1))</f>
        <v>musical</v>
      </c>
      <c r="S4027" s="14">
        <f>INT((((J4027/60)/60)/24)+DATE(1970,1,1))</f>
        <v>42291</v>
      </c>
      <c r="T4027" s="14">
        <f>INT((((I4027/60)/60)/24)+DATE(1970,1,1))</f>
        <v>42351</v>
      </c>
    </row>
    <row r="4028" spans="1:20" ht="45" x14ac:dyDescent="0.25">
      <c r="A4028">
        <v>2958</v>
      </c>
      <c r="B4028" s="3" t="s">
        <v>2958</v>
      </c>
      <c r="C4028" s="3" t="s">
        <v>7068</v>
      </c>
      <c r="D4028" s="6">
        <v>80000</v>
      </c>
      <c r="E4028" s="6">
        <v>0</v>
      </c>
      <c r="F4028" t="s">
        <v>8220</v>
      </c>
      <c r="G4028" t="s">
        <v>8224</v>
      </c>
      <c r="H4028" t="s">
        <v>8246</v>
      </c>
      <c r="I4028">
        <v>1462729317</v>
      </c>
      <c r="J4028">
        <v>1457548917</v>
      </c>
      <c r="K4028" t="b">
        <v>0</v>
      </c>
      <c r="L4028">
        <v>0</v>
      </c>
      <c r="M4028" t="b">
        <v>0</v>
      </c>
      <c r="N4028" t="s">
        <v>8303</v>
      </c>
      <c r="O4028" s="9">
        <f>+E4028/D4028*100</f>
        <v>0</v>
      </c>
      <c r="P4028" s="11" t="e">
        <f>AVERAGE(E4028/L4028)</f>
        <v>#DIV/0!</v>
      </c>
      <c r="Q4028" t="str">
        <f>LEFT(N4028,SEARCH("/",N4028,1)-1)</f>
        <v>theater</v>
      </c>
      <c r="R4028" t="str">
        <f>RIGHT(N4028,LEN(N4028)-SEARCH("/",N4028,1))</f>
        <v>spaces</v>
      </c>
      <c r="S4028" s="14">
        <f>INT((((J4028/60)/60)/24)+DATE(1970,1,1))</f>
        <v>42438</v>
      </c>
      <c r="T4028" s="14">
        <f>INT((((I4028/60)/60)/24)+DATE(1970,1,1))</f>
        <v>42498</v>
      </c>
    </row>
    <row r="4029" spans="1:20" ht="60" x14ac:dyDescent="0.25">
      <c r="A4029">
        <v>3114</v>
      </c>
      <c r="B4029" s="3" t="s">
        <v>3114</v>
      </c>
      <c r="C4029" s="3" t="s">
        <v>7224</v>
      </c>
      <c r="D4029" s="6">
        <v>75000</v>
      </c>
      <c r="E4029" s="6">
        <v>0</v>
      </c>
      <c r="F4029" t="s">
        <v>8221</v>
      </c>
      <c r="G4029" t="s">
        <v>8224</v>
      </c>
      <c r="H4029" t="s">
        <v>8246</v>
      </c>
      <c r="I4029">
        <v>1411312250</v>
      </c>
      <c r="J4029">
        <v>1406128250</v>
      </c>
      <c r="K4029" t="b">
        <v>0</v>
      </c>
      <c r="L4029">
        <v>0</v>
      </c>
      <c r="M4029" t="b">
        <v>0</v>
      </c>
      <c r="N4029" t="s">
        <v>8303</v>
      </c>
      <c r="O4029" s="9">
        <f>+E4029/D4029*100</f>
        <v>0</v>
      </c>
      <c r="P4029" s="11" t="e">
        <f>AVERAGE(E4029/L4029)</f>
        <v>#DIV/0!</v>
      </c>
      <c r="Q4029" t="str">
        <f>LEFT(N4029,SEARCH("/",N4029,1)-1)</f>
        <v>theater</v>
      </c>
      <c r="R4029" t="str">
        <f>RIGHT(N4029,LEN(N4029)-SEARCH("/",N4029,1))</f>
        <v>spaces</v>
      </c>
      <c r="S4029" s="14">
        <f>INT((((J4029/60)/60)/24)+DATE(1970,1,1))</f>
        <v>41843</v>
      </c>
      <c r="T4029" s="14">
        <f>INT((((I4029/60)/60)/24)+DATE(1970,1,1))</f>
        <v>41903</v>
      </c>
    </row>
    <row r="4030" spans="1:20" ht="45" x14ac:dyDescent="0.25">
      <c r="A4030">
        <v>4098</v>
      </c>
      <c r="B4030" s="3" t="s">
        <v>4094</v>
      </c>
      <c r="C4030" s="3" t="s">
        <v>8201</v>
      </c>
      <c r="D4030" s="6">
        <v>75000</v>
      </c>
      <c r="E4030" s="6">
        <v>0</v>
      </c>
      <c r="F4030" t="s">
        <v>8221</v>
      </c>
      <c r="G4030" t="s">
        <v>8224</v>
      </c>
      <c r="H4030" t="s">
        <v>8246</v>
      </c>
      <c r="I4030">
        <v>1465060797</v>
      </c>
      <c r="J4030">
        <v>1462468797</v>
      </c>
      <c r="K4030" t="b">
        <v>0</v>
      </c>
      <c r="L4030">
        <v>0</v>
      </c>
      <c r="M4030" t="b">
        <v>0</v>
      </c>
      <c r="N4030" t="s">
        <v>8271</v>
      </c>
      <c r="O4030" s="9">
        <f>+E4030/D4030*100</f>
        <v>0</v>
      </c>
      <c r="P4030" s="11" t="e">
        <f>AVERAGE(E4030/L4030)</f>
        <v>#DIV/0!</v>
      </c>
      <c r="Q4030" t="str">
        <f>LEFT(N4030,SEARCH("/",N4030,1)-1)</f>
        <v>theater</v>
      </c>
      <c r="R4030" t="str">
        <f>RIGHT(N4030,LEN(N4030)-SEARCH("/",N4030,1))</f>
        <v>plays</v>
      </c>
      <c r="S4030" s="14">
        <f>INT((((J4030/60)/60)/24)+DATE(1970,1,1))</f>
        <v>42495</v>
      </c>
      <c r="T4030" s="14">
        <f>INT((((I4030/60)/60)/24)+DATE(1970,1,1))</f>
        <v>42525</v>
      </c>
    </row>
    <row r="4031" spans="1:20" ht="30" x14ac:dyDescent="0.25">
      <c r="A4031">
        <v>2894</v>
      </c>
      <c r="B4031" s="3" t="s">
        <v>2894</v>
      </c>
      <c r="C4031" s="3" t="s">
        <v>7004</v>
      </c>
      <c r="D4031" s="6">
        <v>50000</v>
      </c>
      <c r="E4031" s="6">
        <v>0</v>
      </c>
      <c r="F4031" t="s">
        <v>8221</v>
      </c>
      <c r="G4031" t="s">
        <v>8224</v>
      </c>
      <c r="H4031" t="s">
        <v>8246</v>
      </c>
      <c r="I4031">
        <v>1428100815</v>
      </c>
      <c r="J4031">
        <v>1422920415</v>
      </c>
      <c r="K4031" t="b">
        <v>0</v>
      </c>
      <c r="L4031">
        <v>0</v>
      </c>
      <c r="M4031" t="b">
        <v>0</v>
      </c>
      <c r="N4031" t="s">
        <v>8271</v>
      </c>
      <c r="O4031" s="9">
        <f>+E4031/D4031*100</f>
        <v>0</v>
      </c>
      <c r="P4031" s="11" t="e">
        <f>AVERAGE(E4031/L4031)</f>
        <v>#DIV/0!</v>
      </c>
      <c r="Q4031" t="str">
        <f>LEFT(N4031,SEARCH("/",N4031,1)-1)</f>
        <v>theater</v>
      </c>
      <c r="R4031" t="str">
        <f>RIGHT(N4031,LEN(N4031)-SEARCH("/",N4031,1))</f>
        <v>plays</v>
      </c>
      <c r="S4031" s="14">
        <f>INT((((J4031/60)/60)/24)+DATE(1970,1,1))</f>
        <v>42037</v>
      </c>
      <c r="T4031" s="14">
        <f>INT((((I4031/60)/60)/24)+DATE(1970,1,1))</f>
        <v>42097</v>
      </c>
    </row>
    <row r="4032" spans="1:20" ht="60" x14ac:dyDescent="0.25">
      <c r="A4032">
        <v>2945</v>
      </c>
      <c r="B4032" s="3" t="s">
        <v>2945</v>
      </c>
      <c r="C4032" s="3" t="s">
        <v>7055</v>
      </c>
      <c r="D4032" s="6">
        <v>50000</v>
      </c>
      <c r="E4032" s="6">
        <v>0</v>
      </c>
      <c r="F4032" t="s">
        <v>8221</v>
      </c>
      <c r="G4032" t="s">
        <v>8224</v>
      </c>
      <c r="H4032" t="s">
        <v>8246</v>
      </c>
      <c r="I4032">
        <v>1432437660</v>
      </c>
      <c r="J4032">
        <v>1429845660</v>
      </c>
      <c r="K4032" t="b">
        <v>0</v>
      </c>
      <c r="L4032">
        <v>0</v>
      </c>
      <c r="M4032" t="b">
        <v>0</v>
      </c>
      <c r="N4032" t="s">
        <v>8303</v>
      </c>
      <c r="O4032" s="9">
        <f>+E4032/D4032*100</f>
        <v>0</v>
      </c>
      <c r="P4032" s="11" t="e">
        <f>AVERAGE(E4032/L4032)</f>
        <v>#DIV/0!</v>
      </c>
      <c r="Q4032" t="str">
        <f>LEFT(N4032,SEARCH("/",N4032,1)-1)</f>
        <v>theater</v>
      </c>
      <c r="R4032" t="str">
        <f>RIGHT(N4032,LEN(N4032)-SEARCH("/",N4032,1))</f>
        <v>spaces</v>
      </c>
      <c r="S4032" s="14">
        <f>INT((((J4032/60)/60)/24)+DATE(1970,1,1))</f>
        <v>42118</v>
      </c>
      <c r="T4032" s="14">
        <f>INT((((I4032/60)/60)/24)+DATE(1970,1,1))</f>
        <v>42148</v>
      </c>
    </row>
    <row r="4033" spans="1:20" ht="45" x14ac:dyDescent="0.25">
      <c r="A4033">
        <v>3057</v>
      </c>
      <c r="B4033" s="3" t="s">
        <v>3057</v>
      </c>
      <c r="C4033" s="3" t="s">
        <v>7167</v>
      </c>
      <c r="D4033" s="6">
        <v>50000</v>
      </c>
      <c r="E4033" s="6">
        <v>0</v>
      </c>
      <c r="F4033" t="s">
        <v>8221</v>
      </c>
      <c r="G4033" t="s">
        <v>8225</v>
      </c>
      <c r="H4033" t="s">
        <v>8247</v>
      </c>
      <c r="I4033">
        <v>1459694211</v>
      </c>
      <c r="J4033">
        <v>1457105811</v>
      </c>
      <c r="K4033" t="b">
        <v>0</v>
      </c>
      <c r="L4033">
        <v>0</v>
      </c>
      <c r="M4033" t="b">
        <v>0</v>
      </c>
      <c r="N4033" t="s">
        <v>8303</v>
      </c>
      <c r="O4033" s="9">
        <f>+E4033/D4033*100</f>
        <v>0</v>
      </c>
      <c r="P4033" s="11" t="e">
        <f>AVERAGE(E4033/L4033)</f>
        <v>#DIV/0!</v>
      </c>
      <c r="Q4033" t="str">
        <f>LEFT(N4033,SEARCH("/",N4033,1)-1)</f>
        <v>theater</v>
      </c>
      <c r="R4033" t="str">
        <f>RIGHT(N4033,LEN(N4033)-SEARCH("/",N4033,1))</f>
        <v>spaces</v>
      </c>
      <c r="S4033" s="14">
        <f>INT((((J4033/60)/60)/24)+DATE(1970,1,1))</f>
        <v>42433</v>
      </c>
      <c r="T4033" s="14">
        <f>INT((((I4033/60)/60)/24)+DATE(1970,1,1))</f>
        <v>42463</v>
      </c>
    </row>
    <row r="4034" spans="1:20" ht="60" x14ac:dyDescent="0.25">
      <c r="A4034">
        <v>2888</v>
      </c>
      <c r="B4034" s="3" t="s">
        <v>2888</v>
      </c>
      <c r="C4034" s="3" t="s">
        <v>6998</v>
      </c>
      <c r="D4034" s="6">
        <v>30000</v>
      </c>
      <c r="E4034" s="6">
        <v>0</v>
      </c>
      <c r="F4034" t="s">
        <v>8221</v>
      </c>
      <c r="G4034" t="s">
        <v>8224</v>
      </c>
      <c r="H4034" t="s">
        <v>8246</v>
      </c>
      <c r="I4034">
        <v>1413608340</v>
      </c>
      <c r="J4034">
        <v>1412945440</v>
      </c>
      <c r="K4034" t="b">
        <v>0</v>
      </c>
      <c r="L4034">
        <v>0</v>
      </c>
      <c r="M4034" t="b">
        <v>0</v>
      </c>
      <c r="N4034" t="s">
        <v>8271</v>
      </c>
      <c r="O4034" s="9">
        <f>+E4034/D4034*100</f>
        <v>0</v>
      </c>
      <c r="P4034" s="11" t="e">
        <f>AVERAGE(E4034/L4034)</f>
        <v>#DIV/0!</v>
      </c>
      <c r="Q4034" t="str">
        <f>LEFT(N4034,SEARCH("/",N4034,1)-1)</f>
        <v>theater</v>
      </c>
      <c r="R4034" t="str">
        <f>RIGHT(N4034,LEN(N4034)-SEARCH("/",N4034,1))</f>
        <v>plays</v>
      </c>
      <c r="S4034" s="14">
        <f>INT((((J4034/60)/60)/24)+DATE(1970,1,1))</f>
        <v>41922</v>
      </c>
      <c r="T4034" s="14">
        <f>INT((((I4034/60)/60)/24)+DATE(1970,1,1))</f>
        <v>41930</v>
      </c>
    </row>
    <row r="4035" spans="1:20" ht="45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6">
        <v>0</v>
      </c>
      <c r="F4035" t="s">
        <v>8220</v>
      </c>
      <c r="G4035" t="s">
        <v>8232</v>
      </c>
      <c r="H4035" t="s">
        <v>8253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8305</v>
      </c>
      <c r="O4035" s="9">
        <f>+E4035/D4035*100</f>
        <v>0</v>
      </c>
      <c r="P4035" s="11" t="e">
        <f>AVERAGE(E4035/L4035)</f>
        <v>#DIV/0!</v>
      </c>
      <c r="Q4035" t="str">
        <f>LEFT(N4035,SEARCH("/",N4035,1)-1)</f>
        <v>theater</v>
      </c>
      <c r="R4035" t="str">
        <f>RIGHT(N4035,LEN(N4035)-SEARCH("/",N4035,1))</f>
        <v>musical</v>
      </c>
      <c r="S4035" s="14">
        <f>INT((((J4035/60)/60)/24)+DATE(1970,1,1))</f>
        <v>42615</v>
      </c>
      <c r="T4035" s="14">
        <f>INT((((I4035/60)/60)/24)+DATE(1970,1,1))</f>
        <v>42616</v>
      </c>
    </row>
    <row r="4036" spans="1:20" ht="60" x14ac:dyDescent="0.25">
      <c r="A4036">
        <v>3882</v>
      </c>
      <c r="B4036" s="3" t="s">
        <v>3879</v>
      </c>
      <c r="C4036" s="3" t="s">
        <v>7991</v>
      </c>
      <c r="D4036" s="6">
        <v>30000</v>
      </c>
      <c r="E4036" s="6">
        <v>0</v>
      </c>
      <c r="F4036" t="s">
        <v>8220</v>
      </c>
      <c r="G4036" t="s">
        <v>8226</v>
      </c>
      <c r="H4036" t="s">
        <v>8248</v>
      </c>
      <c r="I4036">
        <v>1454281380</v>
      </c>
      <c r="J4036">
        <v>1451950570</v>
      </c>
      <c r="K4036" t="b">
        <v>0</v>
      </c>
      <c r="L4036">
        <v>0</v>
      </c>
      <c r="M4036" t="b">
        <v>0</v>
      </c>
      <c r="N4036" t="s">
        <v>8305</v>
      </c>
      <c r="O4036" s="9">
        <f>+E4036/D4036*100</f>
        <v>0</v>
      </c>
      <c r="P4036" s="11" t="e">
        <f>AVERAGE(E4036/L4036)</f>
        <v>#DIV/0!</v>
      </c>
      <c r="Q4036" t="str">
        <f>LEFT(N4036,SEARCH("/",N4036,1)-1)</f>
        <v>theater</v>
      </c>
      <c r="R4036" t="str">
        <f>RIGHT(N4036,LEN(N4036)-SEARCH("/",N4036,1))</f>
        <v>musical</v>
      </c>
      <c r="S4036" s="14">
        <f>INT((((J4036/60)/60)/24)+DATE(1970,1,1))</f>
        <v>42373</v>
      </c>
      <c r="T4036" s="14">
        <f>INT((((I4036/60)/60)/24)+DATE(1970,1,1))</f>
        <v>42400</v>
      </c>
    </row>
    <row r="4037" spans="1:20" ht="60" x14ac:dyDescent="0.25">
      <c r="A4037">
        <v>3948</v>
      </c>
      <c r="B4037" s="3" t="s">
        <v>3945</v>
      </c>
      <c r="C4037" s="3" t="s">
        <v>8056</v>
      </c>
      <c r="D4037" s="6">
        <v>30000</v>
      </c>
      <c r="E4037" s="6">
        <v>0</v>
      </c>
      <c r="F4037" t="s">
        <v>8221</v>
      </c>
      <c r="G4037" t="s">
        <v>8226</v>
      </c>
      <c r="H4037" t="s">
        <v>8248</v>
      </c>
      <c r="I4037">
        <v>1410076123</v>
      </c>
      <c r="J4037">
        <v>1404892123</v>
      </c>
      <c r="K4037" t="b">
        <v>0</v>
      </c>
      <c r="L4037">
        <v>0</v>
      </c>
      <c r="M4037" t="b">
        <v>0</v>
      </c>
      <c r="N4037" t="s">
        <v>8271</v>
      </c>
      <c r="O4037" s="9">
        <f>+E4037/D4037*100</f>
        <v>0</v>
      </c>
      <c r="P4037" s="11" t="e">
        <f>AVERAGE(E4037/L4037)</f>
        <v>#DIV/0!</v>
      </c>
      <c r="Q4037" t="str">
        <f>LEFT(N4037,SEARCH("/",N4037,1)-1)</f>
        <v>theater</v>
      </c>
      <c r="R4037" t="str">
        <f>RIGHT(N4037,LEN(N4037)-SEARCH("/",N4037,1))</f>
        <v>plays</v>
      </c>
      <c r="S4037" s="14">
        <f>INT((((J4037/60)/60)/24)+DATE(1970,1,1))</f>
        <v>41829</v>
      </c>
      <c r="T4037" s="14">
        <f>INT((((I4037/60)/60)/24)+DATE(1970,1,1))</f>
        <v>41889</v>
      </c>
    </row>
    <row r="4038" spans="1:20" ht="60" x14ac:dyDescent="0.25">
      <c r="A4038">
        <v>3056</v>
      </c>
      <c r="B4038" s="3" t="s">
        <v>3056</v>
      </c>
      <c r="C4038" s="3" t="s">
        <v>7166</v>
      </c>
      <c r="D4038" s="6">
        <v>25000</v>
      </c>
      <c r="E4038" s="6">
        <v>0</v>
      </c>
      <c r="F4038" t="s">
        <v>8221</v>
      </c>
      <c r="G4038" t="s">
        <v>8224</v>
      </c>
      <c r="H4038" t="s">
        <v>8246</v>
      </c>
      <c r="I4038">
        <v>1412003784</v>
      </c>
      <c r="J4038">
        <v>1406819784</v>
      </c>
      <c r="K4038" t="b">
        <v>0</v>
      </c>
      <c r="L4038">
        <v>0</v>
      </c>
      <c r="M4038" t="b">
        <v>0</v>
      </c>
      <c r="N4038" t="s">
        <v>8303</v>
      </c>
      <c r="O4038" s="9">
        <f>+E4038/D4038*100</f>
        <v>0</v>
      </c>
      <c r="P4038" s="11" t="e">
        <f>AVERAGE(E4038/L4038)</f>
        <v>#DIV/0!</v>
      </c>
      <c r="Q4038" t="str">
        <f>LEFT(N4038,SEARCH("/",N4038,1)-1)</f>
        <v>theater</v>
      </c>
      <c r="R4038" t="str">
        <f>RIGHT(N4038,LEN(N4038)-SEARCH("/",N4038,1))</f>
        <v>spaces</v>
      </c>
      <c r="S4038" s="14">
        <f>INT((((J4038/60)/60)/24)+DATE(1970,1,1))</f>
        <v>41851</v>
      </c>
      <c r="T4038" s="14">
        <f>INT((((I4038/60)/60)/24)+DATE(1970,1,1))</f>
        <v>41911</v>
      </c>
    </row>
    <row r="4039" spans="1:20" ht="45" x14ac:dyDescent="0.25">
      <c r="A4039">
        <v>3145</v>
      </c>
      <c r="B4039" s="3" t="s">
        <v>3145</v>
      </c>
      <c r="C4039" s="3" t="s">
        <v>7255</v>
      </c>
      <c r="D4039" s="6">
        <v>25000</v>
      </c>
      <c r="E4039" s="6">
        <v>0</v>
      </c>
      <c r="F4039" t="s">
        <v>8222</v>
      </c>
      <c r="G4039" t="s">
        <v>8224</v>
      </c>
      <c r="H4039" t="s">
        <v>8246</v>
      </c>
      <c r="I4039">
        <v>1490659134</v>
      </c>
      <c r="J4039">
        <v>1485478734</v>
      </c>
      <c r="K4039" t="b">
        <v>0</v>
      </c>
      <c r="L4039">
        <v>0</v>
      </c>
      <c r="M4039" t="b">
        <v>0</v>
      </c>
      <c r="N4039" t="s">
        <v>8271</v>
      </c>
      <c r="O4039" s="9">
        <f>+E4039/D4039*100</f>
        <v>0</v>
      </c>
      <c r="P4039" s="11" t="e">
        <f>AVERAGE(E4039/L4039)</f>
        <v>#DIV/0!</v>
      </c>
      <c r="Q4039" t="str">
        <f>LEFT(N4039,SEARCH("/",N4039,1)-1)</f>
        <v>theater</v>
      </c>
      <c r="R4039" t="str">
        <f>RIGHT(N4039,LEN(N4039)-SEARCH("/",N4039,1))</f>
        <v>plays</v>
      </c>
      <c r="S4039" s="14">
        <f>INT((((J4039/60)/60)/24)+DATE(1970,1,1))</f>
        <v>42762</v>
      </c>
      <c r="T4039" s="14">
        <f>INT((((I4039/60)/60)/24)+DATE(1970,1,1))</f>
        <v>42821</v>
      </c>
    </row>
    <row r="4040" spans="1:20" ht="45" x14ac:dyDescent="0.25">
      <c r="A4040">
        <v>3643</v>
      </c>
      <c r="B4040" s="3" t="s">
        <v>3641</v>
      </c>
      <c r="C4040" s="3" t="s">
        <v>7753</v>
      </c>
      <c r="D4040" s="6">
        <v>25000</v>
      </c>
      <c r="E4040" s="6">
        <v>0</v>
      </c>
      <c r="F4040" t="s">
        <v>8221</v>
      </c>
      <c r="G4040" t="s">
        <v>8224</v>
      </c>
      <c r="H4040" t="s">
        <v>8246</v>
      </c>
      <c r="I4040">
        <v>1447734439</v>
      </c>
      <c r="J4040">
        <v>1444274839</v>
      </c>
      <c r="K4040" t="b">
        <v>0</v>
      </c>
      <c r="L4040">
        <v>0</v>
      </c>
      <c r="M4040" t="b">
        <v>0</v>
      </c>
      <c r="N4040" t="s">
        <v>8305</v>
      </c>
      <c r="O4040" s="9">
        <f>+E4040/D4040*100</f>
        <v>0</v>
      </c>
      <c r="P4040" s="11" t="e">
        <f>AVERAGE(E4040/L4040)</f>
        <v>#DIV/0!</v>
      </c>
      <c r="Q4040" t="str">
        <f>LEFT(N4040,SEARCH("/",N4040,1)-1)</f>
        <v>theater</v>
      </c>
      <c r="R4040" t="str">
        <f>RIGHT(N4040,LEN(N4040)-SEARCH("/",N4040,1))</f>
        <v>musical</v>
      </c>
      <c r="S4040" s="14">
        <f>INT((((J4040/60)/60)/24)+DATE(1970,1,1))</f>
        <v>42285</v>
      </c>
      <c r="T4040" s="14">
        <f>INT((((I4040/60)/60)/24)+DATE(1970,1,1))</f>
        <v>42325</v>
      </c>
    </row>
    <row r="4041" spans="1:20" ht="60" x14ac:dyDescent="0.25">
      <c r="A4041">
        <v>3954</v>
      </c>
      <c r="B4041" s="3" t="s">
        <v>3951</v>
      </c>
      <c r="C4041" s="3" t="s">
        <v>8061</v>
      </c>
      <c r="D4041" s="6">
        <v>25000</v>
      </c>
      <c r="E4041" s="6">
        <v>0</v>
      </c>
      <c r="F4041" t="s">
        <v>8221</v>
      </c>
      <c r="G4041" t="s">
        <v>8229</v>
      </c>
      <c r="H4041" t="s">
        <v>8251</v>
      </c>
      <c r="I4041">
        <v>1405352264</v>
      </c>
      <c r="J4041">
        <v>1400168264</v>
      </c>
      <c r="K4041" t="b">
        <v>0</v>
      </c>
      <c r="L4041">
        <v>0</v>
      </c>
      <c r="M4041" t="b">
        <v>0</v>
      </c>
      <c r="N4041" t="s">
        <v>8271</v>
      </c>
      <c r="O4041" s="9">
        <f>+E4041/D4041*100</f>
        <v>0</v>
      </c>
      <c r="P4041" s="11" t="e">
        <f>AVERAGE(E4041/L4041)</f>
        <v>#DIV/0!</v>
      </c>
      <c r="Q4041" t="str">
        <f>LEFT(N4041,SEARCH("/",N4041,1)-1)</f>
        <v>theater</v>
      </c>
      <c r="R4041" t="str">
        <f>RIGHT(N4041,LEN(N4041)-SEARCH("/",N4041,1))</f>
        <v>plays</v>
      </c>
      <c r="S4041" s="14">
        <f>INT((((J4041/60)/60)/24)+DATE(1970,1,1))</f>
        <v>41774</v>
      </c>
      <c r="T4041" s="14">
        <f>INT((((I4041/60)/60)/24)+DATE(1970,1,1))</f>
        <v>41834</v>
      </c>
    </row>
    <row r="4042" spans="1:20" ht="45" x14ac:dyDescent="0.25">
      <c r="A4042">
        <v>3741</v>
      </c>
      <c r="B4042" s="3" t="s">
        <v>3738</v>
      </c>
      <c r="C4042" s="3" t="s">
        <v>7851</v>
      </c>
      <c r="D4042" s="6">
        <v>20000</v>
      </c>
      <c r="E4042" s="6">
        <v>0</v>
      </c>
      <c r="F4042" t="s">
        <v>8221</v>
      </c>
      <c r="G4042" t="s">
        <v>8224</v>
      </c>
      <c r="H4042" t="s">
        <v>8246</v>
      </c>
      <c r="I4042">
        <v>1450389950</v>
      </c>
      <c r="J4042">
        <v>1447797950</v>
      </c>
      <c r="K4042" t="b">
        <v>0</v>
      </c>
      <c r="L4042">
        <v>0</v>
      </c>
      <c r="M4042" t="b">
        <v>0</v>
      </c>
      <c r="N4042" t="s">
        <v>8271</v>
      </c>
      <c r="O4042" s="9">
        <f>+E4042/D4042*100</f>
        <v>0</v>
      </c>
      <c r="P4042" s="11" t="e">
        <f>AVERAGE(E4042/L4042)</f>
        <v>#DIV/0!</v>
      </c>
      <c r="Q4042" t="str">
        <f>LEFT(N4042,SEARCH("/",N4042,1)-1)</f>
        <v>theater</v>
      </c>
      <c r="R4042" t="str">
        <f>RIGHT(N4042,LEN(N4042)-SEARCH("/",N4042,1))</f>
        <v>plays</v>
      </c>
      <c r="S4042" s="14">
        <f>INT((((J4042/60)/60)/24)+DATE(1970,1,1))</f>
        <v>42325</v>
      </c>
      <c r="T4042" s="14">
        <f>INT((((I4042/60)/60)/24)+DATE(1970,1,1))</f>
        <v>42355</v>
      </c>
    </row>
    <row r="4043" spans="1:20" ht="60" x14ac:dyDescent="0.25">
      <c r="A4043">
        <v>3936</v>
      </c>
      <c r="B4043" s="3" t="s">
        <v>3933</v>
      </c>
      <c r="C4043" s="3" t="s">
        <v>8044</v>
      </c>
      <c r="D4043" s="6">
        <v>20000</v>
      </c>
      <c r="E4043" s="6">
        <v>0</v>
      </c>
      <c r="F4043" t="s">
        <v>8221</v>
      </c>
      <c r="G4043" t="s">
        <v>8224</v>
      </c>
      <c r="H4043" t="s">
        <v>8246</v>
      </c>
      <c r="I4043">
        <v>1480576720</v>
      </c>
      <c r="J4043">
        <v>1477981120</v>
      </c>
      <c r="K4043" t="b">
        <v>0</v>
      </c>
      <c r="L4043">
        <v>0</v>
      </c>
      <c r="M4043" t="b">
        <v>0</v>
      </c>
      <c r="N4043" t="s">
        <v>8271</v>
      </c>
      <c r="O4043" s="9">
        <f>+E4043/D4043*100</f>
        <v>0</v>
      </c>
      <c r="P4043" s="11" t="e">
        <f>AVERAGE(E4043/L4043)</f>
        <v>#DIV/0!</v>
      </c>
      <c r="Q4043" t="str">
        <f>LEFT(N4043,SEARCH("/",N4043,1)-1)</f>
        <v>theater</v>
      </c>
      <c r="R4043" t="str">
        <f>RIGHT(N4043,LEN(N4043)-SEARCH("/",N4043,1))</f>
        <v>plays</v>
      </c>
      <c r="S4043" s="14">
        <f>INT((((J4043/60)/60)/24)+DATE(1970,1,1))</f>
        <v>42675</v>
      </c>
      <c r="T4043" s="14">
        <f>INT((((I4043/60)/60)/24)+DATE(1970,1,1))</f>
        <v>42705</v>
      </c>
    </row>
    <row r="4044" spans="1:20" ht="45" x14ac:dyDescent="0.25">
      <c r="A4044">
        <v>4029</v>
      </c>
      <c r="B4044" s="3" t="s">
        <v>4025</v>
      </c>
      <c r="C4044" s="3" t="s">
        <v>8134</v>
      </c>
      <c r="D4044" s="6">
        <v>20000</v>
      </c>
      <c r="E4044" s="6">
        <v>0</v>
      </c>
      <c r="F4044" t="s">
        <v>8221</v>
      </c>
      <c r="G4044" t="s">
        <v>8224</v>
      </c>
      <c r="H4044" t="s">
        <v>8246</v>
      </c>
      <c r="I4044">
        <v>1450053370</v>
      </c>
      <c r="J4044">
        <v>1447461370</v>
      </c>
      <c r="K4044" t="b">
        <v>0</v>
      </c>
      <c r="L4044">
        <v>0</v>
      </c>
      <c r="M4044" t="b">
        <v>0</v>
      </c>
      <c r="N4044" t="s">
        <v>8271</v>
      </c>
      <c r="O4044" s="9">
        <f>+E4044/D4044*100</f>
        <v>0</v>
      </c>
      <c r="P4044" s="11" t="e">
        <f>AVERAGE(E4044/L4044)</f>
        <v>#DIV/0!</v>
      </c>
      <c r="Q4044" t="str">
        <f>LEFT(N4044,SEARCH("/",N4044,1)-1)</f>
        <v>theater</v>
      </c>
      <c r="R4044" t="str">
        <f>RIGHT(N4044,LEN(N4044)-SEARCH("/",N4044,1))</f>
        <v>plays</v>
      </c>
      <c r="S4044" s="14">
        <f>INT((((J4044/60)/60)/24)+DATE(1970,1,1))</f>
        <v>42322</v>
      </c>
      <c r="T4044" s="14">
        <f>INT((((I4044/60)/60)/24)+DATE(1970,1,1))</f>
        <v>42352</v>
      </c>
    </row>
    <row r="4045" spans="1:20" ht="60" x14ac:dyDescent="0.25">
      <c r="A4045">
        <v>4071</v>
      </c>
      <c r="B4045" s="3" t="s">
        <v>4067</v>
      </c>
      <c r="C4045" s="3" t="s">
        <v>8174</v>
      </c>
      <c r="D4045" s="6">
        <v>20000</v>
      </c>
      <c r="E4045" s="6">
        <v>0</v>
      </c>
      <c r="F4045" t="s">
        <v>8221</v>
      </c>
      <c r="G4045" t="s">
        <v>8238</v>
      </c>
      <c r="H4045" t="s">
        <v>8256</v>
      </c>
      <c r="I4045">
        <v>1482779931</v>
      </c>
      <c r="J4045">
        <v>1480187931</v>
      </c>
      <c r="K4045" t="b">
        <v>0</v>
      </c>
      <c r="L4045">
        <v>0</v>
      </c>
      <c r="M4045" t="b">
        <v>0</v>
      </c>
      <c r="N4045" t="s">
        <v>8271</v>
      </c>
      <c r="O4045" s="9">
        <f>+E4045/D4045*100</f>
        <v>0</v>
      </c>
      <c r="P4045" s="11" t="e">
        <f>AVERAGE(E4045/L4045)</f>
        <v>#DIV/0!</v>
      </c>
      <c r="Q4045" t="str">
        <f>LEFT(N4045,SEARCH("/",N4045,1)-1)</f>
        <v>theater</v>
      </c>
      <c r="R4045" t="str">
        <f>RIGHT(N4045,LEN(N4045)-SEARCH("/",N4045,1))</f>
        <v>plays</v>
      </c>
      <c r="S4045" s="14">
        <f>INT((((J4045/60)/60)/24)+DATE(1970,1,1))</f>
        <v>42700</v>
      </c>
      <c r="T4045" s="14">
        <f>INT((((I4045/60)/60)/24)+DATE(1970,1,1))</f>
        <v>42730</v>
      </c>
    </row>
    <row r="4046" spans="1:20" ht="45" x14ac:dyDescent="0.25">
      <c r="A4046">
        <v>3953</v>
      </c>
      <c r="B4046" s="3" t="s">
        <v>3950</v>
      </c>
      <c r="C4046" s="3" t="s">
        <v>8060</v>
      </c>
      <c r="D4046" s="6">
        <v>17600</v>
      </c>
      <c r="E4046" s="6">
        <v>0</v>
      </c>
      <c r="F4046" t="s">
        <v>8221</v>
      </c>
      <c r="G4046" t="s">
        <v>8224</v>
      </c>
      <c r="H4046" t="s">
        <v>8246</v>
      </c>
      <c r="I4046">
        <v>1469834940</v>
      </c>
      <c r="J4046">
        <v>1467162586</v>
      </c>
      <c r="K4046" t="b">
        <v>0</v>
      </c>
      <c r="L4046">
        <v>0</v>
      </c>
      <c r="M4046" t="b">
        <v>0</v>
      </c>
      <c r="N4046" t="s">
        <v>8271</v>
      </c>
      <c r="O4046" s="9">
        <f>+E4046/D4046*100</f>
        <v>0</v>
      </c>
      <c r="P4046" s="11" t="e">
        <f>AVERAGE(E4046/L4046)</f>
        <v>#DIV/0!</v>
      </c>
      <c r="Q4046" t="str">
        <f>LEFT(N4046,SEARCH("/",N4046,1)-1)</f>
        <v>theater</v>
      </c>
      <c r="R4046" t="str">
        <f>RIGHT(N4046,LEN(N4046)-SEARCH("/",N4046,1))</f>
        <v>plays</v>
      </c>
      <c r="S4046" s="14">
        <f>INT((((J4046/60)/60)/24)+DATE(1970,1,1))</f>
        <v>42550</v>
      </c>
      <c r="T4046" s="14">
        <f>INT((((I4046/60)/60)/24)+DATE(1970,1,1))</f>
        <v>42580</v>
      </c>
    </row>
    <row r="4047" spans="1:20" ht="45" x14ac:dyDescent="0.25">
      <c r="A4047">
        <v>2954</v>
      </c>
      <c r="B4047" s="3" t="s">
        <v>2954</v>
      </c>
      <c r="C4047" s="3" t="s">
        <v>7064</v>
      </c>
      <c r="D4047" s="6">
        <v>15000</v>
      </c>
      <c r="E4047" s="6">
        <v>0</v>
      </c>
      <c r="F4047" t="s">
        <v>8220</v>
      </c>
      <c r="G4047" t="s">
        <v>8224</v>
      </c>
      <c r="H4047" t="s">
        <v>8246</v>
      </c>
      <c r="I4047">
        <v>1489669203</v>
      </c>
      <c r="J4047">
        <v>1487944803</v>
      </c>
      <c r="K4047" t="b">
        <v>0</v>
      </c>
      <c r="L4047">
        <v>0</v>
      </c>
      <c r="M4047" t="b">
        <v>0</v>
      </c>
      <c r="N4047" t="s">
        <v>8303</v>
      </c>
      <c r="O4047" s="9">
        <f>+E4047/D4047*100</f>
        <v>0</v>
      </c>
      <c r="P4047" s="11" t="e">
        <f>AVERAGE(E4047/L4047)</f>
        <v>#DIV/0!</v>
      </c>
      <c r="Q4047" t="str">
        <f>LEFT(N4047,SEARCH("/",N4047,1)-1)</f>
        <v>theater</v>
      </c>
      <c r="R4047" t="str">
        <f>RIGHT(N4047,LEN(N4047)-SEARCH("/",N4047,1))</f>
        <v>spaces</v>
      </c>
      <c r="S4047" s="14">
        <f>INT((((J4047/60)/60)/24)+DATE(1970,1,1))</f>
        <v>42790</v>
      </c>
      <c r="T4047" s="14">
        <f>INT((((I4047/60)/60)/24)+DATE(1970,1,1))</f>
        <v>42810</v>
      </c>
    </row>
    <row r="4048" spans="1:20" ht="60" x14ac:dyDescent="0.25">
      <c r="A4048">
        <v>3790</v>
      </c>
      <c r="B4048" s="3" t="s">
        <v>3787</v>
      </c>
      <c r="C4048" s="3" t="s">
        <v>7900</v>
      </c>
      <c r="D4048" s="6">
        <v>15000</v>
      </c>
      <c r="E4048" s="6">
        <v>0</v>
      </c>
      <c r="F4048" t="s">
        <v>8221</v>
      </c>
      <c r="G4048" t="s">
        <v>8224</v>
      </c>
      <c r="H4048" t="s">
        <v>8246</v>
      </c>
      <c r="I4048">
        <v>1479834023</v>
      </c>
      <c r="J4048">
        <v>1477238423</v>
      </c>
      <c r="K4048" t="b">
        <v>0</v>
      </c>
      <c r="L4048">
        <v>0</v>
      </c>
      <c r="M4048" t="b">
        <v>0</v>
      </c>
      <c r="N4048" t="s">
        <v>8305</v>
      </c>
      <c r="O4048" s="9">
        <f>+E4048/D4048*100</f>
        <v>0</v>
      </c>
      <c r="P4048" s="11" t="e">
        <f>AVERAGE(E4048/L4048)</f>
        <v>#DIV/0!</v>
      </c>
      <c r="Q4048" t="str">
        <f>LEFT(N4048,SEARCH("/",N4048,1)-1)</f>
        <v>theater</v>
      </c>
      <c r="R4048" t="str">
        <f>RIGHT(N4048,LEN(N4048)-SEARCH("/",N4048,1))</f>
        <v>musical</v>
      </c>
      <c r="S4048" s="14">
        <f>INT((((J4048/60)/60)/24)+DATE(1970,1,1))</f>
        <v>42666</v>
      </c>
      <c r="T4048" s="14">
        <f>INT((((I4048/60)/60)/24)+DATE(1970,1,1))</f>
        <v>42696</v>
      </c>
    </row>
    <row r="4049" spans="1:20" ht="60" x14ac:dyDescent="0.25">
      <c r="A4049">
        <v>3872</v>
      </c>
      <c r="B4049" s="3" t="s">
        <v>3869</v>
      </c>
      <c r="C4049" s="3" t="s">
        <v>7981</v>
      </c>
      <c r="D4049" s="6">
        <v>15000</v>
      </c>
      <c r="E4049" s="6">
        <v>0</v>
      </c>
      <c r="F4049" t="s">
        <v>8220</v>
      </c>
      <c r="G4049" t="s">
        <v>8224</v>
      </c>
      <c r="H4049" t="s">
        <v>8246</v>
      </c>
      <c r="I4049">
        <v>1439522996</v>
      </c>
      <c r="J4049">
        <v>1435202996</v>
      </c>
      <c r="K4049" t="b">
        <v>0</v>
      </c>
      <c r="L4049">
        <v>0</v>
      </c>
      <c r="M4049" t="b">
        <v>0</v>
      </c>
      <c r="N4049" t="s">
        <v>8305</v>
      </c>
      <c r="O4049" s="9">
        <f>+E4049/D4049*100</f>
        <v>0</v>
      </c>
      <c r="P4049" s="11" t="e">
        <f>AVERAGE(E4049/L4049)</f>
        <v>#DIV/0!</v>
      </c>
      <c r="Q4049" t="str">
        <f>LEFT(N4049,SEARCH("/",N4049,1)-1)</f>
        <v>theater</v>
      </c>
      <c r="R4049" t="str">
        <f>RIGHT(N4049,LEN(N4049)-SEARCH("/",N4049,1))</f>
        <v>musical</v>
      </c>
      <c r="S4049" s="14">
        <f>INT((((J4049/60)/60)/24)+DATE(1970,1,1))</f>
        <v>42180</v>
      </c>
      <c r="T4049" s="14">
        <f>INT((((I4049/60)/60)/24)+DATE(1970,1,1))</f>
        <v>42230</v>
      </c>
    </row>
    <row r="4050" spans="1:20" ht="45" x14ac:dyDescent="0.25">
      <c r="A4050">
        <v>3879</v>
      </c>
      <c r="B4050" s="3" t="s">
        <v>3876</v>
      </c>
      <c r="C4050" s="3" t="s">
        <v>7988</v>
      </c>
      <c r="D4050" s="6">
        <v>15000</v>
      </c>
      <c r="E4050" s="6">
        <v>0</v>
      </c>
      <c r="F4050" t="s">
        <v>8220</v>
      </c>
      <c r="G4050" t="s">
        <v>8225</v>
      </c>
      <c r="H4050" t="s">
        <v>8247</v>
      </c>
      <c r="I4050">
        <v>1422218396</v>
      </c>
      <c r="J4050">
        <v>1419626396</v>
      </c>
      <c r="K4050" t="b">
        <v>0</v>
      </c>
      <c r="L4050">
        <v>0</v>
      </c>
      <c r="M4050" t="b">
        <v>0</v>
      </c>
      <c r="N4050" t="s">
        <v>8305</v>
      </c>
      <c r="O4050" s="9">
        <f>+E4050/D4050*100</f>
        <v>0</v>
      </c>
      <c r="P4050" s="11" t="e">
        <f>AVERAGE(E4050/L4050)</f>
        <v>#DIV/0!</v>
      </c>
      <c r="Q4050" t="str">
        <f>LEFT(N4050,SEARCH("/",N4050,1)-1)</f>
        <v>theater</v>
      </c>
      <c r="R4050" t="str">
        <f>RIGHT(N4050,LEN(N4050)-SEARCH("/",N4050,1))</f>
        <v>musical</v>
      </c>
      <c r="S4050" s="14">
        <f>INT((((J4050/60)/60)/24)+DATE(1970,1,1))</f>
        <v>41999</v>
      </c>
      <c r="T4050" s="14">
        <f>INT((((I4050/60)/60)/24)+DATE(1970,1,1))</f>
        <v>42029</v>
      </c>
    </row>
    <row r="4051" spans="1:20" ht="60" x14ac:dyDescent="0.25">
      <c r="A4051">
        <v>3883</v>
      </c>
      <c r="B4051" s="3" t="s">
        <v>3880</v>
      </c>
      <c r="C4051" s="3" t="s">
        <v>7992</v>
      </c>
      <c r="D4051" s="6">
        <v>15000</v>
      </c>
      <c r="E4051" s="6">
        <v>0</v>
      </c>
      <c r="F4051" t="s">
        <v>8220</v>
      </c>
      <c r="G4051" t="s">
        <v>8225</v>
      </c>
      <c r="H4051" t="s">
        <v>8247</v>
      </c>
      <c r="I4051">
        <v>1409668069</v>
      </c>
      <c r="J4051">
        <v>1407076069</v>
      </c>
      <c r="K4051" t="b">
        <v>0</v>
      </c>
      <c r="L4051">
        <v>0</v>
      </c>
      <c r="M4051" t="b">
        <v>0</v>
      </c>
      <c r="N4051" t="s">
        <v>8305</v>
      </c>
      <c r="O4051" s="9">
        <f>+E4051/D4051*100</f>
        <v>0</v>
      </c>
      <c r="P4051" s="11" t="e">
        <f>AVERAGE(E4051/L4051)</f>
        <v>#DIV/0!</v>
      </c>
      <c r="Q4051" t="str">
        <f>LEFT(N4051,SEARCH("/",N4051,1)-1)</f>
        <v>theater</v>
      </c>
      <c r="R4051" t="str">
        <f>RIGHT(N4051,LEN(N4051)-SEARCH("/",N4051,1))</f>
        <v>musical</v>
      </c>
      <c r="S4051" s="14">
        <f>INT((((J4051/60)/60)/24)+DATE(1970,1,1))</f>
        <v>41854</v>
      </c>
      <c r="T4051" s="14">
        <f>INT((((I4051/60)/60)/24)+DATE(1970,1,1))</f>
        <v>41884</v>
      </c>
    </row>
    <row r="4052" spans="1:20" ht="60" x14ac:dyDescent="0.25">
      <c r="A4052">
        <v>3194</v>
      </c>
      <c r="B4052" s="3" t="s">
        <v>3194</v>
      </c>
      <c r="C4052" s="3" t="s">
        <v>7304</v>
      </c>
      <c r="D4052" s="6">
        <v>11000</v>
      </c>
      <c r="E4052" s="6">
        <v>0</v>
      </c>
      <c r="F4052" t="s">
        <v>8221</v>
      </c>
      <c r="G4052" t="s">
        <v>8224</v>
      </c>
      <c r="H4052" t="s">
        <v>8246</v>
      </c>
      <c r="I4052">
        <v>1437960598</v>
      </c>
      <c r="J4052">
        <v>1435368598</v>
      </c>
      <c r="K4052" t="b">
        <v>0</v>
      </c>
      <c r="L4052">
        <v>0</v>
      </c>
      <c r="M4052" t="b">
        <v>0</v>
      </c>
      <c r="N4052" t="s">
        <v>8305</v>
      </c>
      <c r="O4052" s="9">
        <f>+E4052/D4052*100</f>
        <v>0</v>
      </c>
      <c r="P4052" s="11" t="e">
        <f>AVERAGE(E4052/L4052)</f>
        <v>#DIV/0!</v>
      </c>
      <c r="Q4052" t="str">
        <f>LEFT(N4052,SEARCH("/",N4052,1)-1)</f>
        <v>theater</v>
      </c>
      <c r="R4052" t="str">
        <f>RIGHT(N4052,LEN(N4052)-SEARCH("/",N4052,1))</f>
        <v>musical</v>
      </c>
      <c r="S4052" s="14">
        <f>INT((((J4052/60)/60)/24)+DATE(1970,1,1))</f>
        <v>42182</v>
      </c>
      <c r="T4052" s="14">
        <f>INT((((I4052/60)/60)/24)+DATE(1970,1,1))</f>
        <v>42212</v>
      </c>
    </row>
    <row r="4053" spans="1:20" ht="60" x14ac:dyDescent="0.25">
      <c r="A4053">
        <v>2899</v>
      </c>
      <c r="B4053" s="3" t="s">
        <v>2899</v>
      </c>
      <c r="C4053" s="3" t="s">
        <v>7009</v>
      </c>
      <c r="D4053" s="6">
        <v>10000</v>
      </c>
      <c r="E4053" s="6">
        <v>0</v>
      </c>
      <c r="F4053" t="s">
        <v>8221</v>
      </c>
      <c r="G4053" t="s">
        <v>8224</v>
      </c>
      <c r="H4053" t="s">
        <v>8246</v>
      </c>
      <c r="I4053">
        <v>1469325158</v>
      </c>
      <c r="J4053">
        <v>1464141158</v>
      </c>
      <c r="K4053" t="b">
        <v>0</v>
      </c>
      <c r="L4053">
        <v>0</v>
      </c>
      <c r="M4053" t="b">
        <v>0</v>
      </c>
      <c r="N4053" t="s">
        <v>8271</v>
      </c>
      <c r="O4053" s="9">
        <f>+E4053/D4053*100</f>
        <v>0</v>
      </c>
      <c r="P4053" s="11" t="e">
        <f>AVERAGE(E4053/L4053)</f>
        <v>#DIV/0!</v>
      </c>
      <c r="Q4053" t="str">
        <f>LEFT(N4053,SEARCH("/",N4053,1)-1)</f>
        <v>theater</v>
      </c>
      <c r="R4053" t="str">
        <f>RIGHT(N4053,LEN(N4053)-SEARCH("/",N4053,1))</f>
        <v>plays</v>
      </c>
      <c r="S4053" s="14">
        <f>INT((((J4053/60)/60)/24)+DATE(1970,1,1))</f>
        <v>42515</v>
      </c>
      <c r="T4053" s="14">
        <f>INT((((I4053/60)/60)/24)+DATE(1970,1,1))</f>
        <v>42575</v>
      </c>
    </row>
    <row r="4054" spans="1:20" ht="60" x14ac:dyDescent="0.25">
      <c r="A4054">
        <v>2959</v>
      </c>
      <c r="B4054" s="3" t="s">
        <v>2959</v>
      </c>
      <c r="C4054" s="3" t="s">
        <v>7069</v>
      </c>
      <c r="D4054" s="6">
        <v>10000</v>
      </c>
      <c r="E4054" s="6">
        <v>0</v>
      </c>
      <c r="F4054" t="s">
        <v>8220</v>
      </c>
      <c r="G4054" t="s">
        <v>8225</v>
      </c>
      <c r="H4054" t="s">
        <v>8247</v>
      </c>
      <c r="I4054">
        <v>1465258325</v>
      </c>
      <c r="J4054">
        <v>1462666325</v>
      </c>
      <c r="K4054" t="b">
        <v>0</v>
      </c>
      <c r="L4054">
        <v>0</v>
      </c>
      <c r="M4054" t="b">
        <v>0</v>
      </c>
      <c r="N4054" t="s">
        <v>8303</v>
      </c>
      <c r="O4054" s="9">
        <f>+E4054/D4054*100</f>
        <v>0</v>
      </c>
      <c r="P4054" s="11" t="e">
        <f>AVERAGE(E4054/L4054)</f>
        <v>#DIV/0!</v>
      </c>
      <c r="Q4054" t="str">
        <f>LEFT(N4054,SEARCH("/",N4054,1)-1)</f>
        <v>theater</v>
      </c>
      <c r="R4054" t="str">
        <f>RIGHT(N4054,LEN(N4054)-SEARCH("/",N4054,1))</f>
        <v>spaces</v>
      </c>
      <c r="S4054" s="14">
        <f>INT((((J4054/60)/60)/24)+DATE(1970,1,1))</f>
        <v>42498</v>
      </c>
      <c r="T4054" s="14">
        <f>INT((((I4054/60)/60)/24)+DATE(1970,1,1))</f>
        <v>42528</v>
      </c>
    </row>
    <row r="4055" spans="1:20" ht="45" x14ac:dyDescent="0.25">
      <c r="A4055">
        <v>3884</v>
      </c>
      <c r="B4055" s="3" t="s">
        <v>3881</v>
      </c>
      <c r="C4055" s="3" t="s">
        <v>7993</v>
      </c>
      <c r="D4055" s="6">
        <v>10000</v>
      </c>
      <c r="E4055" s="6">
        <v>0</v>
      </c>
      <c r="F4055" t="s">
        <v>8220</v>
      </c>
      <c r="G4055" t="s">
        <v>8224</v>
      </c>
      <c r="H4055" t="s">
        <v>8246</v>
      </c>
      <c r="I4055">
        <v>1427479192</v>
      </c>
      <c r="J4055">
        <v>1425322792</v>
      </c>
      <c r="K4055" t="b">
        <v>0</v>
      </c>
      <c r="L4055">
        <v>0</v>
      </c>
      <c r="M4055" t="b">
        <v>0</v>
      </c>
      <c r="N4055" t="s">
        <v>8305</v>
      </c>
      <c r="O4055" s="9">
        <f>+E4055/D4055*100</f>
        <v>0</v>
      </c>
      <c r="P4055" s="11" t="e">
        <f>AVERAGE(E4055/L4055)</f>
        <v>#DIV/0!</v>
      </c>
      <c r="Q4055" t="str">
        <f>LEFT(N4055,SEARCH("/",N4055,1)-1)</f>
        <v>theater</v>
      </c>
      <c r="R4055" t="str">
        <f>RIGHT(N4055,LEN(N4055)-SEARCH("/",N4055,1))</f>
        <v>musical</v>
      </c>
      <c r="S4055" s="14">
        <f>INT((((J4055/60)/60)/24)+DATE(1970,1,1))</f>
        <v>42065</v>
      </c>
      <c r="T4055" s="14">
        <f>INT((((I4055/60)/60)/24)+DATE(1970,1,1))</f>
        <v>42090</v>
      </c>
    </row>
    <row r="4056" spans="1:20" x14ac:dyDescent="0.25">
      <c r="A4056">
        <v>3886</v>
      </c>
      <c r="B4056" s="3" t="s">
        <v>3883</v>
      </c>
      <c r="C4056" s="3">
        <v>1</v>
      </c>
      <c r="D4056" s="6">
        <v>10000</v>
      </c>
      <c r="E4056" s="6">
        <v>0</v>
      </c>
      <c r="F4056" t="s">
        <v>8220</v>
      </c>
      <c r="G4056" t="s">
        <v>8226</v>
      </c>
      <c r="H4056" t="s">
        <v>8248</v>
      </c>
      <c r="I4056">
        <v>1418275702</v>
      </c>
      <c r="J4056">
        <v>1415683702</v>
      </c>
      <c r="K4056" t="b">
        <v>0</v>
      </c>
      <c r="L4056">
        <v>0</v>
      </c>
      <c r="M4056" t="b">
        <v>0</v>
      </c>
      <c r="N4056" t="s">
        <v>8305</v>
      </c>
      <c r="O4056" s="9">
        <f>+E4056/D4056*100</f>
        <v>0</v>
      </c>
      <c r="P4056" s="11" t="e">
        <f>AVERAGE(E4056/L4056)</f>
        <v>#DIV/0!</v>
      </c>
      <c r="Q4056" t="str">
        <f>LEFT(N4056,SEARCH("/",N4056,1)-1)</f>
        <v>theater</v>
      </c>
      <c r="R4056" t="str">
        <f>RIGHT(N4056,LEN(N4056)-SEARCH("/",N4056,1))</f>
        <v>musical</v>
      </c>
      <c r="S4056" s="14">
        <f>INT((((J4056/60)/60)/24)+DATE(1970,1,1))</f>
        <v>41954</v>
      </c>
      <c r="T4056" s="14">
        <f>INT((((I4056/60)/60)/24)+DATE(1970,1,1))</f>
        <v>41984</v>
      </c>
    </row>
    <row r="4057" spans="1:20" ht="60" x14ac:dyDescent="0.25">
      <c r="A4057">
        <v>3930</v>
      </c>
      <c r="B4057" s="3" t="s">
        <v>3927</v>
      </c>
      <c r="C4057" s="3" t="s">
        <v>8038</v>
      </c>
      <c r="D4057" s="6">
        <v>10000</v>
      </c>
      <c r="E4057" s="6">
        <v>0</v>
      </c>
      <c r="F4057" t="s">
        <v>8221</v>
      </c>
      <c r="G4057" t="s">
        <v>8226</v>
      </c>
      <c r="H4057" t="s">
        <v>8248</v>
      </c>
      <c r="I4057">
        <v>1459490400</v>
      </c>
      <c r="J4057">
        <v>1457078868</v>
      </c>
      <c r="K4057" t="b">
        <v>0</v>
      </c>
      <c r="L4057">
        <v>0</v>
      </c>
      <c r="M4057" t="b">
        <v>0</v>
      </c>
      <c r="N4057" t="s">
        <v>8271</v>
      </c>
      <c r="O4057" s="9">
        <f>+E4057/D4057*100</f>
        <v>0</v>
      </c>
      <c r="P4057" s="11" t="e">
        <f>AVERAGE(E4057/L4057)</f>
        <v>#DIV/0!</v>
      </c>
      <c r="Q4057" t="str">
        <f>LEFT(N4057,SEARCH("/",N4057,1)-1)</f>
        <v>theater</v>
      </c>
      <c r="R4057" t="str">
        <f>RIGHT(N4057,LEN(N4057)-SEARCH("/",N4057,1))</f>
        <v>plays</v>
      </c>
      <c r="S4057" s="14">
        <f>INT((((J4057/60)/60)/24)+DATE(1970,1,1))</f>
        <v>42433</v>
      </c>
      <c r="T4057" s="14">
        <f>INT((((I4057/60)/60)/24)+DATE(1970,1,1))</f>
        <v>42461</v>
      </c>
    </row>
    <row r="4058" spans="1:20" ht="60" x14ac:dyDescent="0.25">
      <c r="A4058">
        <v>3963</v>
      </c>
      <c r="B4058" s="3" t="s">
        <v>3960</v>
      </c>
      <c r="C4058" s="3" t="s">
        <v>8070</v>
      </c>
      <c r="D4058" s="6">
        <v>10000</v>
      </c>
      <c r="E4058" s="6">
        <v>0</v>
      </c>
      <c r="F4058" t="s">
        <v>8221</v>
      </c>
      <c r="G4058" t="s">
        <v>8229</v>
      </c>
      <c r="H4058" t="s">
        <v>8251</v>
      </c>
      <c r="I4058">
        <v>1447821717</v>
      </c>
      <c r="J4058">
        <v>1445226117</v>
      </c>
      <c r="K4058" t="b">
        <v>0</v>
      </c>
      <c r="L4058">
        <v>0</v>
      </c>
      <c r="M4058" t="b">
        <v>0</v>
      </c>
      <c r="N4058" t="s">
        <v>8271</v>
      </c>
      <c r="O4058" s="9">
        <f>+E4058/D4058*100</f>
        <v>0</v>
      </c>
      <c r="P4058" s="11" t="e">
        <f>AVERAGE(E4058/L4058)</f>
        <v>#DIV/0!</v>
      </c>
      <c r="Q4058" t="str">
        <f>LEFT(N4058,SEARCH("/",N4058,1)-1)</f>
        <v>theater</v>
      </c>
      <c r="R4058" t="str">
        <f>RIGHT(N4058,LEN(N4058)-SEARCH("/",N4058,1))</f>
        <v>plays</v>
      </c>
      <c r="S4058" s="14">
        <f>INT((((J4058/60)/60)/24)+DATE(1970,1,1))</f>
        <v>42296</v>
      </c>
      <c r="T4058" s="14">
        <f>INT((((I4058/60)/60)/24)+DATE(1970,1,1))</f>
        <v>42326</v>
      </c>
    </row>
    <row r="4059" spans="1:20" ht="60" x14ac:dyDescent="0.25">
      <c r="A4059">
        <v>4097</v>
      </c>
      <c r="B4059" s="3" t="s">
        <v>4093</v>
      </c>
      <c r="C4059" s="3" t="s">
        <v>8200</v>
      </c>
      <c r="D4059" s="6">
        <v>10000</v>
      </c>
      <c r="E4059" s="6">
        <v>0</v>
      </c>
      <c r="F4059" t="s">
        <v>8221</v>
      </c>
      <c r="G4059" t="s">
        <v>8225</v>
      </c>
      <c r="H4059" t="s">
        <v>8247</v>
      </c>
      <c r="I4059">
        <v>1454284500</v>
      </c>
      <c r="J4059">
        <v>1449431237</v>
      </c>
      <c r="K4059" t="b">
        <v>0</v>
      </c>
      <c r="L4059">
        <v>0</v>
      </c>
      <c r="M4059" t="b">
        <v>0</v>
      </c>
      <c r="N4059" t="s">
        <v>8271</v>
      </c>
      <c r="O4059" s="9">
        <f>+E4059/D4059*100</f>
        <v>0</v>
      </c>
      <c r="P4059" s="11" t="e">
        <f>AVERAGE(E4059/L4059)</f>
        <v>#DIV/0!</v>
      </c>
      <c r="Q4059" t="str">
        <f>LEFT(N4059,SEARCH("/",N4059,1)-1)</f>
        <v>theater</v>
      </c>
      <c r="R4059" t="str">
        <f>RIGHT(N4059,LEN(N4059)-SEARCH("/",N4059,1))</f>
        <v>plays</v>
      </c>
      <c r="S4059" s="14">
        <f>INT((((J4059/60)/60)/24)+DATE(1970,1,1))</f>
        <v>42344</v>
      </c>
      <c r="T4059" s="14">
        <f>INT((((I4059/60)/60)/24)+DATE(1970,1,1))</f>
        <v>42400</v>
      </c>
    </row>
    <row r="4060" spans="1:20" x14ac:dyDescent="0.25">
      <c r="A4060">
        <v>4087</v>
      </c>
      <c r="B4060" s="3" t="s">
        <v>4083</v>
      </c>
      <c r="C4060" s="3" t="s">
        <v>8190</v>
      </c>
      <c r="D4060" s="6">
        <v>9600</v>
      </c>
      <c r="E4060" s="6">
        <v>0</v>
      </c>
      <c r="F4060" t="s">
        <v>8221</v>
      </c>
      <c r="G4060" t="s">
        <v>8224</v>
      </c>
      <c r="H4060" t="s">
        <v>8246</v>
      </c>
      <c r="I4060">
        <v>1468777786</v>
      </c>
      <c r="J4060">
        <v>1466185786</v>
      </c>
      <c r="K4060" t="b">
        <v>0</v>
      </c>
      <c r="L4060">
        <v>0</v>
      </c>
      <c r="M4060" t="b">
        <v>0</v>
      </c>
      <c r="N4060" t="s">
        <v>8271</v>
      </c>
      <c r="O4060" s="9">
        <f>+E4060/D4060*100</f>
        <v>0</v>
      </c>
      <c r="P4060" s="11" t="e">
        <f>AVERAGE(E4060/L4060)</f>
        <v>#DIV/0!</v>
      </c>
      <c r="Q4060" t="str">
        <f>LEFT(N4060,SEARCH("/",N4060,1)-1)</f>
        <v>theater</v>
      </c>
      <c r="R4060" t="str">
        <f>RIGHT(N4060,LEN(N4060)-SEARCH("/",N4060,1))</f>
        <v>plays</v>
      </c>
      <c r="S4060" s="14">
        <f>INT((((J4060/60)/60)/24)+DATE(1970,1,1))</f>
        <v>42538</v>
      </c>
      <c r="T4060" s="14">
        <f>INT((((I4060/60)/60)/24)+DATE(1970,1,1))</f>
        <v>42568</v>
      </c>
    </row>
    <row r="4061" spans="1:20" ht="60" x14ac:dyDescent="0.25">
      <c r="A4061">
        <v>2853</v>
      </c>
      <c r="B4061" s="3" t="s">
        <v>2853</v>
      </c>
      <c r="C4061" s="3" t="s">
        <v>6963</v>
      </c>
      <c r="D4061" s="6">
        <v>9500</v>
      </c>
      <c r="E4061" s="6">
        <v>0</v>
      </c>
      <c r="F4061" t="s">
        <v>8221</v>
      </c>
      <c r="G4061" t="s">
        <v>8229</v>
      </c>
      <c r="H4061" t="s">
        <v>8251</v>
      </c>
      <c r="I4061">
        <v>1410669297</v>
      </c>
      <c r="J4061">
        <v>1405485297</v>
      </c>
      <c r="K4061" t="b">
        <v>0</v>
      </c>
      <c r="L4061">
        <v>0</v>
      </c>
      <c r="M4061" t="b">
        <v>0</v>
      </c>
      <c r="N4061" t="s">
        <v>8271</v>
      </c>
      <c r="O4061" s="9">
        <f>+E4061/D4061*100</f>
        <v>0</v>
      </c>
      <c r="P4061" s="11" t="e">
        <f>AVERAGE(E4061/L4061)</f>
        <v>#DIV/0!</v>
      </c>
      <c r="Q4061" t="str">
        <f>LEFT(N4061,SEARCH("/",N4061,1)-1)</f>
        <v>theater</v>
      </c>
      <c r="R4061" t="str">
        <f>RIGHT(N4061,LEN(N4061)-SEARCH("/",N4061,1))</f>
        <v>plays</v>
      </c>
      <c r="S4061" s="14">
        <f>INT((((J4061/60)/60)/24)+DATE(1970,1,1))</f>
        <v>41836</v>
      </c>
      <c r="T4061" s="14">
        <f>INT((((I4061/60)/60)/24)+DATE(1970,1,1))</f>
        <v>41896</v>
      </c>
    </row>
    <row r="4062" spans="1:20" ht="60" x14ac:dyDescent="0.25">
      <c r="A4062">
        <v>3082</v>
      </c>
      <c r="B4062" s="3" t="s">
        <v>3082</v>
      </c>
      <c r="C4062" s="3" t="s">
        <v>7192</v>
      </c>
      <c r="D4062" s="6">
        <v>9000</v>
      </c>
      <c r="E4062" s="6">
        <v>0</v>
      </c>
      <c r="F4062" t="s">
        <v>8221</v>
      </c>
      <c r="G4062" t="s">
        <v>8224</v>
      </c>
      <c r="H4062" t="s">
        <v>8246</v>
      </c>
      <c r="I4062">
        <v>1447628946</v>
      </c>
      <c r="J4062">
        <v>1445033346</v>
      </c>
      <c r="K4062" t="b">
        <v>0</v>
      </c>
      <c r="L4062">
        <v>0</v>
      </c>
      <c r="M4062" t="b">
        <v>0</v>
      </c>
      <c r="N4062" t="s">
        <v>8303</v>
      </c>
      <c r="O4062" s="9">
        <f>+E4062/D4062*100</f>
        <v>0</v>
      </c>
      <c r="P4062" s="11" t="e">
        <f>AVERAGE(E4062/L4062)</f>
        <v>#DIV/0!</v>
      </c>
      <c r="Q4062" t="str">
        <f>LEFT(N4062,SEARCH("/",N4062,1)-1)</f>
        <v>theater</v>
      </c>
      <c r="R4062" t="str">
        <f>RIGHT(N4062,LEN(N4062)-SEARCH("/",N4062,1))</f>
        <v>spaces</v>
      </c>
      <c r="S4062" s="14">
        <f>INT((((J4062/60)/60)/24)+DATE(1970,1,1))</f>
        <v>42293</v>
      </c>
      <c r="T4062" s="14">
        <f>INT((((I4062/60)/60)/24)+DATE(1970,1,1))</f>
        <v>42323</v>
      </c>
    </row>
    <row r="4063" spans="1:20" ht="60" x14ac:dyDescent="0.25">
      <c r="A4063">
        <v>4014</v>
      </c>
      <c r="B4063" s="3" t="s">
        <v>4010</v>
      </c>
      <c r="C4063" s="3" t="s">
        <v>8119</v>
      </c>
      <c r="D4063" s="6">
        <v>9000</v>
      </c>
      <c r="E4063" s="6">
        <v>0</v>
      </c>
      <c r="F4063" t="s">
        <v>8221</v>
      </c>
      <c r="G4063" t="s">
        <v>8224</v>
      </c>
      <c r="H4063" t="s">
        <v>8246</v>
      </c>
      <c r="I4063">
        <v>1457157269</v>
      </c>
      <c r="J4063">
        <v>1455861269</v>
      </c>
      <c r="K4063" t="b">
        <v>0</v>
      </c>
      <c r="L4063">
        <v>0</v>
      </c>
      <c r="M4063" t="b">
        <v>0</v>
      </c>
      <c r="N4063" t="s">
        <v>8271</v>
      </c>
      <c r="O4063" s="9">
        <f>+E4063/D4063*100</f>
        <v>0</v>
      </c>
      <c r="P4063" s="11" t="e">
        <f>AVERAGE(E4063/L4063)</f>
        <v>#DIV/0!</v>
      </c>
      <c r="Q4063" t="str">
        <f>LEFT(N4063,SEARCH("/",N4063,1)-1)</f>
        <v>theater</v>
      </c>
      <c r="R4063" t="str">
        <f>RIGHT(N4063,LEN(N4063)-SEARCH("/",N4063,1))</f>
        <v>plays</v>
      </c>
      <c r="S4063" s="14">
        <f>INT((((J4063/60)/60)/24)+DATE(1970,1,1))</f>
        <v>42419</v>
      </c>
      <c r="T4063" s="14">
        <f>INT((((I4063/60)/60)/24)+DATE(1970,1,1))</f>
        <v>42434</v>
      </c>
    </row>
    <row r="4064" spans="1:20" ht="45" x14ac:dyDescent="0.25">
      <c r="A4064">
        <v>4054</v>
      </c>
      <c r="B4064" s="3" t="s">
        <v>4050</v>
      </c>
      <c r="C4064" s="3" t="s">
        <v>8158</v>
      </c>
      <c r="D4064" s="6">
        <v>8880</v>
      </c>
      <c r="E4064" s="6">
        <v>0</v>
      </c>
      <c r="F4064" t="s">
        <v>8221</v>
      </c>
      <c r="G4064" t="s">
        <v>8224</v>
      </c>
      <c r="H4064" t="s">
        <v>8246</v>
      </c>
      <c r="I4064">
        <v>1475294400</v>
      </c>
      <c r="J4064">
        <v>1472674285</v>
      </c>
      <c r="K4064" t="b">
        <v>0</v>
      </c>
      <c r="L4064">
        <v>0</v>
      </c>
      <c r="M4064" t="b">
        <v>0</v>
      </c>
      <c r="N4064" t="s">
        <v>8271</v>
      </c>
      <c r="O4064" s="9">
        <f>+E4064/D4064*100</f>
        <v>0</v>
      </c>
      <c r="P4064" s="11" t="e">
        <f>AVERAGE(E4064/L4064)</f>
        <v>#DIV/0!</v>
      </c>
      <c r="Q4064" t="str">
        <f>LEFT(N4064,SEARCH("/",N4064,1)-1)</f>
        <v>theater</v>
      </c>
      <c r="R4064" t="str">
        <f>RIGHT(N4064,LEN(N4064)-SEARCH("/",N4064,1))</f>
        <v>plays</v>
      </c>
      <c r="S4064" s="14">
        <f>INT((((J4064/60)/60)/24)+DATE(1970,1,1))</f>
        <v>42613</v>
      </c>
      <c r="T4064" s="14">
        <f>INT((((I4064/60)/60)/24)+DATE(1970,1,1))</f>
        <v>42644</v>
      </c>
    </row>
    <row r="4065" spans="1:20" ht="60" x14ac:dyDescent="0.25">
      <c r="A4065">
        <v>2846</v>
      </c>
      <c r="B4065" s="3" t="s">
        <v>2846</v>
      </c>
      <c r="C4065" s="3" t="s">
        <v>6956</v>
      </c>
      <c r="D4065" s="6">
        <v>8000</v>
      </c>
      <c r="E4065" s="6">
        <v>0</v>
      </c>
      <c r="F4065" t="s">
        <v>8221</v>
      </c>
      <c r="G4065" t="s">
        <v>8224</v>
      </c>
      <c r="H4065" t="s">
        <v>8246</v>
      </c>
      <c r="I4065">
        <v>1432917394</v>
      </c>
      <c r="J4065">
        <v>1429029394</v>
      </c>
      <c r="K4065" t="b">
        <v>0</v>
      </c>
      <c r="L4065">
        <v>0</v>
      </c>
      <c r="M4065" t="b">
        <v>0</v>
      </c>
      <c r="N4065" t="s">
        <v>8271</v>
      </c>
      <c r="O4065" s="9">
        <f>+E4065/D4065*100</f>
        <v>0</v>
      </c>
      <c r="P4065" s="11" t="e">
        <f>AVERAGE(E4065/L4065)</f>
        <v>#DIV/0!</v>
      </c>
      <c r="Q4065" t="str">
        <f>LEFT(N4065,SEARCH("/",N4065,1)-1)</f>
        <v>theater</v>
      </c>
      <c r="R4065" t="str">
        <f>RIGHT(N4065,LEN(N4065)-SEARCH("/",N4065,1))</f>
        <v>plays</v>
      </c>
      <c r="S4065" s="14">
        <f>INT((((J4065/60)/60)/24)+DATE(1970,1,1))</f>
        <v>42108</v>
      </c>
      <c r="T4065" s="14">
        <f>INT((((I4065/60)/60)/24)+DATE(1970,1,1))</f>
        <v>42153</v>
      </c>
    </row>
    <row r="4066" spans="1:20" ht="60" x14ac:dyDescent="0.25">
      <c r="A4066">
        <v>3804</v>
      </c>
      <c r="B4066" s="3" t="s">
        <v>3801</v>
      </c>
      <c r="C4066" s="3" t="s">
        <v>7914</v>
      </c>
      <c r="D4066" s="6">
        <v>8000</v>
      </c>
      <c r="E4066" s="6">
        <v>0</v>
      </c>
      <c r="F4066" t="s">
        <v>8221</v>
      </c>
      <c r="G4066" t="s">
        <v>8224</v>
      </c>
      <c r="H4066" t="s">
        <v>8246</v>
      </c>
      <c r="I4066">
        <v>1469948400</v>
      </c>
      <c r="J4066">
        <v>1465172024</v>
      </c>
      <c r="K4066" t="b">
        <v>0</v>
      </c>
      <c r="L4066">
        <v>0</v>
      </c>
      <c r="M4066" t="b">
        <v>0</v>
      </c>
      <c r="N4066" t="s">
        <v>8305</v>
      </c>
      <c r="O4066" s="9">
        <f>+E4066/D4066*100</f>
        <v>0</v>
      </c>
      <c r="P4066" s="11" t="e">
        <f>AVERAGE(E4066/L4066)</f>
        <v>#DIV/0!</v>
      </c>
      <c r="Q4066" t="str">
        <f>LEFT(N4066,SEARCH("/",N4066,1)-1)</f>
        <v>theater</v>
      </c>
      <c r="R4066" t="str">
        <f>RIGHT(N4066,LEN(N4066)-SEARCH("/",N4066,1))</f>
        <v>musical</v>
      </c>
      <c r="S4066" s="14">
        <f>INT((((J4066/60)/60)/24)+DATE(1970,1,1))</f>
        <v>42527</v>
      </c>
      <c r="T4066" s="14">
        <f>INT((((I4066/60)/60)/24)+DATE(1970,1,1))</f>
        <v>42582</v>
      </c>
    </row>
    <row r="4067" spans="1:20" ht="60" x14ac:dyDescent="0.25">
      <c r="A4067">
        <v>3931</v>
      </c>
      <c r="B4067" s="3" t="s">
        <v>3928</v>
      </c>
      <c r="C4067" s="3" t="s">
        <v>8039</v>
      </c>
      <c r="D4067" s="6">
        <v>8000</v>
      </c>
      <c r="E4067" s="6">
        <v>0</v>
      </c>
      <c r="F4067" t="s">
        <v>8221</v>
      </c>
      <c r="G4067" t="s">
        <v>8224</v>
      </c>
      <c r="H4067" t="s">
        <v>8246</v>
      </c>
      <c r="I4067">
        <v>1441510707</v>
      </c>
      <c r="J4067">
        <v>1439350707</v>
      </c>
      <c r="K4067" t="b">
        <v>0</v>
      </c>
      <c r="L4067">
        <v>0</v>
      </c>
      <c r="M4067" t="b">
        <v>0</v>
      </c>
      <c r="N4067" t="s">
        <v>8271</v>
      </c>
      <c r="O4067" s="9">
        <f>+E4067/D4067*100</f>
        <v>0</v>
      </c>
      <c r="P4067" s="11" t="e">
        <f>AVERAGE(E4067/L4067)</f>
        <v>#DIV/0!</v>
      </c>
      <c r="Q4067" t="str">
        <f>LEFT(N4067,SEARCH("/",N4067,1)-1)</f>
        <v>theater</v>
      </c>
      <c r="R4067" t="str">
        <f>RIGHT(N4067,LEN(N4067)-SEARCH("/",N4067,1))</f>
        <v>plays</v>
      </c>
      <c r="S4067" s="14">
        <f>INT((((J4067/60)/60)/24)+DATE(1970,1,1))</f>
        <v>42228</v>
      </c>
      <c r="T4067" s="14">
        <f>INT((((I4067/60)/60)/24)+DATE(1970,1,1))</f>
        <v>42253</v>
      </c>
    </row>
    <row r="4068" spans="1:20" ht="45" x14ac:dyDescent="0.25">
      <c r="A4068">
        <v>4023</v>
      </c>
      <c r="B4068" s="3" t="s">
        <v>4019</v>
      </c>
      <c r="C4068" s="3" t="s">
        <v>8128</v>
      </c>
      <c r="D4068" s="6">
        <v>7000</v>
      </c>
      <c r="E4068" s="6">
        <v>0</v>
      </c>
      <c r="F4068" t="s">
        <v>8221</v>
      </c>
      <c r="G4068" t="s">
        <v>8224</v>
      </c>
      <c r="H4068" t="s">
        <v>8246</v>
      </c>
      <c r="I4068">
        <v>1458860363</v>
      </c>
      <c r="J4068">
        <v>1454975963</v>
      </c>
      <c r="K4068" t="b">
        <v>0</v>
      </c>
      <c r="L4068">
        <v>0</v>
      </c>
      <c r="M4068" t="b">
        <v>0</v>
      </c>
      <c r="N4068" t="s">
        <v>8271</v>
      </c>
      <c r="O4068" s="9">
        <f>+E4068/D4068*100</f>
        <v>0</v>
      </c>
      <c r="P4068" s="11" t="e">
        <f>AVERAGE(E4068/L4068)</f>
        <v>#DIV/0!</v>
      </c>
      <c r="Q4068" t="str">
        <f>LEFT(N4068,SEARCH("/",N4068,1)-1)</f>
        <v>theater</v>
      </c>
      <c r="R4068" t="str">
        <f>RIGHT(N4068,LEN(N4068)-SEARCH("/",N4068,1))</f>
        <v>plays</v>
      </c>
      <c r="S4068" s="14">
        <f>INT((((J4068/60)/60)/24)+DATE(1970,1,1))</f>
        <v>42408</v>
      </c>
      <c r="T4068" s="14">
        <f>INT((((I4068/60)/60)/24)+DATE(1970,1,1))</f>
        <v>42453</v>
      </c>
    </row>
    <row r="4069" spans="1:20" ht="60" x14ac:dyDescent="0.25">
      <c r="A4069">
        <v>3863</v>
      </c>
      <c r="B4069" s="3" t="s">
        <v>3860</v>
      </c>
      <c r="C4069" s="3" t="s">
        <v>7972</v>
      </c>
      <c r="D4069" s="6">
        <v>6000</v>
      </c>
      <c r="E4069" s="6">
        <v>0</v>
      </c>
      <c r="F4069" t="s">
        <v>8221</v>
      </c>
      <c r="G4069" t="s">
        <v>8224</v>
      </c>
      <c r="H4069" t="s">
        <v>8246</v>
      </c>
      <c r="I4069">
        <v>1446739905</v>
      </c>
      <c r="J4069">
        <v>1441552305</v>
      </c>
      <c r="K4069" t="b">
        <v>0</v>
      </c>
      <c r="L4069">
        <v>0</v>
      </c>
      <c r="M4069" t="b">
        <v>0</v>
      </c>
      <c r="N4069" t="s">
        <v>8271</v>
      </c>
      <c r="O4069" s="9">
        <f>+E4069/D4069*100</f>
        <v>0</v>
      </c>
      <c r="P4069" s="11" t="e">
        <f>AVERAGE(E4069/L4069)</f>
        <v>#DIV/0!</v>
      </c>
      <c r="Q4069" t="str">
        <f>LEFT(N4069,SEARCH("/",N4069,1)-1)</f>
        <v>theater</v>
      </c>
      <c r="R4069" t="str">
        <f>RIGHT(N4069,LEN(N4069)-SEARCH("/",N4069,1))</f>
        <v>plays</v>
      </c>
      <c r="S4069" s="14">
        <f>INT((((J4069/60)/60)/24)+DATE(1970,1,1))</f>
        <v>42253</v>
      </c>
      <c r="T4069" s="14">
        <f>INT((((I4069/60)/60)/24)+DATE(1970,1,1))</f>
        <v>42313</v>
      </c>
    </row>
    <row r="4070" spans="1:20" ht="60" x14ac:dyDescent="0.25">
      <c r="A4070">
        <v>2881</v>
      </c>
      <c r="B4070" s="3" t="s">
        <v>2881</v>
      </c>
      <c r="C4070" s="3" t="s">
        <v>6991</v>
      </c>
      <c r="D4070" s="6">
        <v>5500</v>
      </c>
      <c r="E4070" s="6">
        <v>0</v>
      </c>
      <c r="F4070" t="s">
        <v>8221</v>
      </c>
      <c r="G4070" t="s">
        <v>8224</v>
      </c>
      <c r="H4070" t="s">
        <v>8246</v>
      </c>
      <c r="I4070">
        <v>1417620036</v>
      </c>
      <c r="J4070">
        <v>1412432436</v>
      </c>
      <c r="K4070" t="b">
        <v>0</v>
      </c>
      <c r="L4070">
        <v>0</v>
      </c>
      <c r="M4070" t="b">
        <v>0</v>
      </c>
      <c r="N4070" t="s">
        <v>8271</v>
      </c>
      <c r="O4070" s="9">
        <f>+E4070/D4070*100</f>
        <v>0</v>
      </c>
      <c r="P4070" s="11" t="e">
        <f>AVERAGE(E4070/L4070)</f>
        <v>#DIV/0!</v>
      </c>
      <c r="Q4070" t="str">
        <f>LEFT(N4070,SEARCH("/",N4070,1)-1)</f>
        <v>theater</v>
      </c>
      <c r="R4070" t="str">
        <f>RIGHT(N4070,LEN(N4070)-SEARCH("/",N4070,1))</f>
        <v>plays</v>
      </c>
      <c r="S4070" s="14">
        <f>INT((((J4070/60)/60)/24)+DATE(1970,1,1))</f>
        <v>41916</v>
      </c>
      <c r="T4070" s="14">
        <f>INT((((I4070/60)/60)/24)+DATE(1970,1,1))</f>
        <v>41976</v>
      </c>
    </row>
    <row r="4071" spans="1:20" ht="60" x14ac:dyDescent="0.25">
      <c r="A4071">
        <v>3873</v>
      </c>
      <c r="B4071" s="3" t="s">
        <v>3870</v>
      </c>
      <c r="C4071" s="3" t="s">
        <v>7982</v>
      </c>
      <c r="D4071" s="6">
        <v>5500</v>
      </c>
      <c r="E4071" s="6">
        <v>0</v>
      </c>
      <c r="F4071" t="s">
        <v>8220</v>
      </c>
      <c r="G4071" t="s">
        <v>8224</v>
      </c>
      <c r="H4071" t="s">
        <v>8246</v>
      </c>
      <c r="I4071">
        <v>1444322535</v>
      </c>
      <c r="J4071">
        <v>1441730535</v>
      </c>
      <c r="K4071" t="b">
        <v>0</v>
      </c>
      <c r="L4071">
        <v>0</v>
      </c>
      <c r="M4071" t="b">
        <v>0</v>
      </c>
      <c r="N4071" t="s">
        <v>8305</v>
      </c>
      <c r="O4071" s="9">
        <f>+E4071/D4071*100</f>
        <v>0</v>
      </c>
      <c r="P4071" s="11" t="e">
        <f>AVERAGE(E4071/L4071)</f>
        <v>#DIV/0!</v>
      </c>
      <c r="Q4071" t="str">
        <f>LEFT(N4071,SEARCH("/",N4071,1)-1)</f>
        <v>theater</v>
      </c>
      <c r="R4071" t="str">
        <f>RIGHT(N4071,LEN(N4071)-SEARCH("/",N4071,1))</f>
        <v>musical</v>
      </c>
      <c r="S4071" s="14">
        <f>INT((((J4071/60)/60)/24)+DATE(1970,1,1))</f>
        <v>42255</v>
      </c>
      <c r="T4071" s="14">
        <f>INT((((I4071/60)/60)/24)+DATE(1970,1,1))</f>
        <v>42285</v>
      </c>
    </row>
    <row r="4072" spans="1:20" ht="60" x14ac:dyDescent="0.25">
      <c r="A4072">
        <v>3956</v>
      </c>
      <c r="B4072" s="3" t="s">
        <v>3953</v>
      </c>
      <c r="C4072" s="3" t="s">
        <v>8063</v>
      </c>
      <c r="D4072" s="6">
        <v>5500</v>
      </c>
      <c r="E4072" s="6">
        <v>0</v>
      </c>
      <c r="F4072" t="s">
        <v>8221</v>
      </c>
      <c r="G4072" t="s">
        <v>8224</v>
      </c>
      <c r="H4072" t="s">
        <v>8246</v>
      </c>
      <c r="I4072">
        <v>1461543600</v>
      </c>
      <c r="J4072">
        <v>1459203727</v>
      </c>
      <c r="K4072" t="b">
        <v>0</v>
      </c>
      <c r="L4072">
        <v>0</v>
      </c>
      <c r="M4072" t="b">
        <v>0</v>
      </c>
      <c r="N4072" t="s">
        <v>8271</v>
      </c>
      <c r="O4072" s="9">
        <f>+E4072/D4072*100</f>
        <v>0</v>
      </c>
      <c r="P4072" s="11" t="e">
        <f>AVERAGE(E4072/L4072)</f>
        <v>#DIV/0!</v>
      </c>
      <c r="Q4072" t="str">
        <f>LEFT(N4072,SEARCH("/",N4072,1)-1)</f>
        <v>theater</v>
      </c>
      <c r="R4072" t="str">
        <f>RIGHT(N4072,LEN(N4072)-SEARCH("/",N4072,1))</f>
        <v>plays</v>
      </c>
      <c r="S4072" s="14">
        <f>INT((((J4072/60)/60)/24)+DATE(1970,1,1))</f>
        <v>42457</v>
      </c>
      <c r="T4072" s="14">
        <f>INT((((I4072/60)/60)/24)+DATE(1970,1,1))</f>
        <v>42485</v>
      </c>
    </row>
    <row r="4073" spans="1:20" ht="60" x14ac:dyDescent="0.25">
      <c r="A4073">
        <v>3206</v>
      </c>
      <c r="B4073" s="3" t="s">
        <v>3206</v>
      </c>
      <c r="C4073" s="3" t="s">
        <v>7316</v>
      </c>
      <c r="D4073" s="6">
        <v>5000</v>
      </c>
      <c r="E4073" s="6">
        <v>0</v>
      </c>
      <c r="F4073" t="s">
        <v>8221</v>
      </c>
      <c r="G4073" t="s">
        <v>8224</v>
      </c>
      <c r="H4073" t="s">
        <v>8246</v>
      </c>
      <c r="I4073">
        <v>1442644651</v>
      </c>
      <c r="J4073">
        <v>1440052651</v>
      </c>
      <c r="K4073" t="b">
        <v>0</v>
      </c>
      <c r="L4073">
        <v>0</v>
      </c>
      <c r="M4073" t="b">
        <v>0</v>
      </c>
      <c r="N4073" t="s">
        <v>8305</v>
      </c>
      <c r="O4073" s="9">
        <f>+E4073/D4073*100</f>
        <v>0</v>
      </c>
      <c r="P4073" s="11" t="e">
        <f>AVERAGE(E4073/L4073)</f>
        <v>#DIV/0!</v>
      </c>
      <c r="Q4073" t="str">
        <f>LEFT(N4073,SEARCH("/",N4073,1)-1)</f>
        <v>theater</v>
      </c>
      <c r="R4073" t="str">
        <f>RIGHT(N4073,LEN(N4073)-SEARCH("/",N4073,1))</f>
        <v>musical</v>
      </c>
      <c r="S4073" s="14">
        <f>INT((((J4073/60)/60)/24)+DATE(1970,1,1))</f>
        <v>42236</v>
      </c>
      <c r="T4073" s="14">
        <f>INT((((I4073/60)/60)/24)+DATE(1970,1,1))</f>
        <v>42266</v>
      </c>
    </row>
    <row r="4074" spans="1:20" ht="60" x14ac:dyDescent="0.25">
      <c r="A4074">
        <v>3944</v>
      </c>
      <c r="B4074" s="3" t="s">
        <v>3941</v>
      </c>
      <c r="C4074" s="3" t="s">
        <v>8052</v>
      </c>
      <c r="D4074" s="6">
        <v>5000</v>
      </c>
      <c r="E4074" s="6">
        <v>0</v>
      </c>
      <c r="F4074" t="s">
        <v>8221</v>
      </c>
      <c r="G4074" t="s">
        <v>8224</v>
      </c>
      <c r="H4074" t="s">
        <v>8246</v>
      </c>
      <c r="I4074">
        <v>1440690875</v>
      </c>
      <c r="J4074">
        <v>1438098875</v>
      </c>
      <c r="K4074" t="b">
        <v>0</v>
      </c>
      <c r="L4074">
        <v>0</v>
      </c>
      <c r="M4074" t="b">
        <v>0</v>
      </c>
      <c r="N4074" t="s">
        <v>8271</v>
      </c>
      <c r="O4074" s="9">
        <f>+E4074/D4074*100</f>
        <v>0</v>
      </c>
      <c r="P4074" s="11" t="e">
        <f>AVERAGE(E4074/L4074)</f>
        <v>#DIV/0!</v>
      </c>
      <c r="Q4074" t="str">
        <f>LEFT(N4074,SEARCH("/",N4074,1)-1)</f>
        <v>theater</v>
      </c>
      <c r="R4074" t="str">
        <f>RIGHT(N4074,LEN(N4074)-SEARCH("/",N4074,1))</f>
        <v>plays</v>
      </c>
      <c r="S4074" s="14">
        <f>INT((((J4074/60)/60)/24)+DATE(1970,1,1))</f>
        <v>42213</v>
      </c>
      <c r="T4074" s="14">
        <f>INT((((I4074/60)/60)/24)+DATE(1970,1,1))</f>
        <v>42243</v>
      </c>
    </row>
    <row r="4075" spans="1:20" ht="60" x14ac:dyDescent="0.25">
      <c r="A4075">
        <v>4031</v>
      </c>
      <c r="B4075" s="3" t="s">
        <v>4027</v>
      </c>
      <c r="C4075" s="3" t="s">
        <v>8136</v>
      </c>
      <c r="D4075" s="6">
        <v>5000</v>
      </c>
      <c r="E4075" s="6">
        <v>0</v>
      </c>
      <c r="F4075" t="s">
        <v>8221</v>
      </c>
      <c r="G4075" t="s">
        <v>8224</v>
      </c>
      <c r="H4075" t="s">
        <v>8246</v>
      </c>
      <c r="I4075">
        <v>1418914964</v>
      </c>
      <c r="J4075">
        <v>1414591364</v>
      </c>
      <c r="K4075" t="b">
        <v>0</v>
      </c>
      <c r="L4075">
        <v>0</v>
      </c>
      <c r="M4075" t="b">
        <v>0</v>
      </c>
      <c r="N4075" t="s">
        <v>8271</v>
      </c>
      <c r="O4075" s="9">
        <f>+E4075/D4075*100</f>
        <v>0</v>
      </c>
      <c r="P4075" s="11" t="e">
        <f>AVERAGE(E4075/L4075)</f>
        <v>#DIV/0!</v>
      </c>
      <c r="Q4075" t="str">
        <f>LEFT(N4075,SEARCH("/",N4075,1)-1)</f>
        <v>theater</v>
      </c>
      <c r="R4075" t="str">
        <f>RIGHT(N4075,LEN(N4075)-SEARCH("/",N4075,1))</f>
        <v>plays</v>
      </c>
      <c r="S4075" s="14">
        <f>INT((((J4075/60)/60)/24)+DATE(1970,1,1))</f>
        <v>41941</v>
      </c>
      <c r="T4075" s="14">
        <f>INT((((I4075/60)/60)/24)+DATE(1970,1,1))</f>
        <v>41991</v>
      </c>
    </row>
    <row r="4076" spans="1:20" ht="60" x14ac:dyDescent="0.25">
      <c r="A4076">
        <v>2851</v>
      </c>
      <c r="B4076" s="3" t="s">
        <v>2851</v>
      </c>
      <c r="C4076" s="3" t="s">
        <v>6961</v>
      </c>
      <c r="D4076" s="6">
        <v>4500</v>
      </c>
      <c r="E4076" s="6">
        <v>0</v>
      </c>
      <c r="F4076" t="s">
        <v>8221</v>
      </c>
      <c r="G4076" t="s">
        <v>8241</v>
      </c>
      <c r="H4076" t="s">
        <v>8249</v>
      </c>
      <c r="I4076">
        <v>1454109420</v>
      </c>
      <c r="J4076">
        <v>1453334629</v>
      </c>
      <c r="K4076" t="b">
        <v>0</v>
      </c>
      <c r="L4076">
        <v>0</v>
      </c>
      <c r="M4076" t="b">
        <v>0</v>
      </c>
      <c r="N4076" t="s">
        <v>8271</v>
      </c>
      <c r="O4076" s="9">
        <f>+E4076/D4076*100</f>
        <v>0</v>
      </c>
      <c r="P4076" s="11" t="e">
        <f>AVERAGE(E4076/L4076)</f>
        <v>#DIV/0!</v>
      </c>
      <c r="Q4076" t="str">
        <f>LEFT(N4076,SEARCH("/",N4076,1)-1)</f>
        <v>theater</v>
      </c>
      <c r="R4076" t="str">
        <f>RIGHT(N4076,LEN(N4076)-SEARCH("/",N4076,1))</f>
        <v>plays</v>
      </c>
      <c r="S4076" s="14">
        <f>INT((((J4076/60)/60)/24)+DATE(1970,1,1))</f>
        <v>42390</v>
      </c>
      <c r="T4076" s="14">
        <f>INT((((I4076/60)/60)/24)+DATE(1970,1,1))</f>
        <v>42398</v>
      </c>
    </row>
    <row r="4077" spans="1:20" ht="45" x14ac:dyDescent="0.25">
      <c r="A4077">
        <v>3190</v>
      </c>
      <c r="B4077" s="3" t="s">
        <v>3190</v>
      </c>
      <c r="C4077" s="3" t="s">
        <v>7300</v>
      </c>
      <c r="D4077" s="6">
        <v>4000</v>
      </c>
      <c r="E4077" s="6">
        <v>0</v>
      </c>
      <c r="F4077" t="s">
        <v>8221</v>
      </c>
      <c r="G4077" t="s">
        <v>8229</v>
      </c>
      <c r="H4077" t="s">
        <v>8251</v>
      </c>
      <c r="I4077">
        <v>1481258275</v>
      </c>
      <c r="J4077">
        <v>1478662675</v>
      </c>
      <c r="K4077" t="b">
        <v>0</v>
      </c>
      <c r="L4077">
        <v>0</v>
      </c>
      <c r="M4077" t="b">
        <v>0</v>
      </c>
      <c r="N4077" t="s">
        <v>8305</v>
      </c>
      <c r="O4077" s="9">
        <f>+E4077/D4077*100</f>
        <v>0</v>
      </c>
      <c r="P4077" s="11" t="e">
        <f>AVERAGE(E4077/L4077)</f>
        <v>#DIV/0!</v>
      </c>
      <c r="Q4077" t="str">
        <f>LEFT(N4077,SEARCH("/",N4077,1)-1)</f>
        <v>theater</v>
      </c>
      <c r="R4077" t="str">
        <f>RIGHT(N4077,LEN(N4077)-SEARCH("/",N4077,1))</f>
        <v>musical</v>
      </c>
      <c r="S4077" s="14">
        <f>INT((((J4077/60)/60)/24)+DATE(1970,1,1))</f>
        <v>42683</v>
      </c>
      <c r="T4077" s="14">
        <f>INT((((I4077/60)/60)/24)+DATE(1970,1,1))</f>
        <v>42713</v>
      </c>
    </row>
    <row r="4078" spans="1:20" ht="45" x14ac:dyDescent="0.25">
      <c r="A4078">
        <v>4026</v>
      </c>
      <c r="B4078" s="3" t="s">
        <v>4022</v>
      </c>
      <c r="C4078" s="3" t="s">
        <v>8131</v>
      </c>
      <c r="D4078" s="6">
        <v>4000</v>
      </c>
      <c r="E4078" s="6">
        <v>0</v>
      </c>
      <c r="F4078" t="s">
        <v>8221</v>
      </c>
      <c r="G4078" t="s">
        <v>8224</v>
      </c>
      <c r="H4078" t="s">
        <v>8246</v>
      </c>
      <c r="I4078">
        <v>1449247439</v>
      </c>
      <c r="J4078">
        <v>1444059839</v>
      </c>
      <c r="K4078" t="b">
        <v>0</v>
      </c>
      <c r="L4078">
        <v>0</v>
      </c>
      <c r="M4078" t="b">
        <v>0</v>
      </c>
      <c r="N4078" t="s">
        <v>8271</v>
      </c>
      <c r="O4078" s="9">
        <f>+E4078/D4078*100</f>
        <v>0</v>
      </c>
      <c r="P4078" s="11" t="e">
        <f>AVERAGE(E4078/L4078)</f>
        <v>#DIV/0!</v>
      </c>
      <c r="Q4078" t="str">
        <f>LEFT(N4078,SEARCH("/",N4078,1)-1)</f>
        <v>theater</v>
      </c>
      <c r="R4078" t="str">
        <f>RIGHT(N4078,LEN(N4078)-SEARCH("/",N4078,1))</f>
        <v>plays</v>
      </c>
      <c r="S4078" s="14">
        <f>INT((((J4078/60)/60)/24)+DATE(1970,1,1))</f>
        <v>42282</v>
      </c>
      <c r="T4078" s="14">
        <f>INT((((I4078/60)/60)/24)+DATE(1970,1,1))</f>
        <v>42342</v>
      </c>
    </row>
    <row r="4079" spans="1:20" ht="45" x14ac:dyDescent="0.25">
      <c r="A4079">
        <v>2872</v>
      </c>
      <c r="B4079" s="3" t="s">
        <v>2872</v>
      </c>
      <c r="C4079" s="3" t="s">
        <v>6982</v>
      </c>
      <c r="D4079" s="6">
        <v>3000</v>
      </c>
      <c r="E4079" s="6">
        <v>0</v>
      </c>
      <c r="F4079" t="s">
        <v>8221</v>
      </c>
      <c r="G4079" t="s">
        <v>8224</v>
      </c>
      <c r="H4079" t="s">
        <v>8246</v>
      </c>
      <c r="I4079">
        <v>1434768438</v>
      </c>
      <c r="J4079">
        <v>1429584438</v>
      </c>
      <c r="K4079" t="b">
        <v>0</v>
      </c>
      <c r="L4079">
        <v>0</v>
      </c>
      <c r="M4079" t="b">
        <v>0</v>
      </c>
      <c r="N4079" t="s">
        <v>8271</v>
      </c>
      <c r="O4079" s="9">
        <f>+E4079/D4079*100</f>
        <v>0</v>
      </c>
      <c r="P4079" s="11" t="e">
        <f>AVERAGE(E4079/L4079)</f>
        <v>#DIV/0!</v>
      </c>
      <c r="Q4079" t="str">
        <f>LEFT(N4079,SEARCH("/",N4079,1)-1)</f>
        <v>theater</v>
      </c>
      <c r="R4079" t="str">
        <f>RIGHT(N4079,LEN(N4079)-SEARCH("/",N4079,1))</f>
        <v>plays</v>
      </c>
      <c r="S4079" s="14">
        <f>INT((((J4079/60)/60)/24)+DATE(1970,1,1))</f>
        <v>42115</v>
      </c>
      <c r="T4079" s="14">
        <f>INT((((I4079/60)/60)/24)+DATE(1970,1,1))</f>
        <v>42175</v>
      </c>
    </row>
    <row r="4080" spans="1:20" ht="60" x14ac:dyDescent="0.25">
      <c r="A4080">
        <v>2943</v>
      </c>
      <c r="B4080" s="3" t="s">
        <v>2943</v>
      </c>
      <c r="C4080" s="3" t="s">
        <v>7053</v>
      </c>
      <c r="D4080" s="6">
        <v>3000</v>
      </c>
      <c r="E4080" s="6">
        <v>0</v>
      </c>
      <c r="F4080" t="s">
        <v>8221</v>
      </c>
      <c r="G4080" t="s">
        <v>8224</v>
      </c>
      <c r="H4080" t="s">
        <v>8246</v>
      </c>
      <c r="I4080">
        <v>1428894380</v>
      </c>
      <c r="J4080">
        <v>1426302380</v>
      </c>
      <c r="K4080" t="b">
        <v>0</v>
      </c>
      <c r="L4080">
        <v>0</v>
      </c>
      <c r="M4080" t="b">
        <v>0</v>
      </c>
      <c r="N4080" t="s">
        <v>8303</v>
      </c>
      <c r="O4080" s="9">
        <f>+E4080/D4080*100</f>
        <v>0</v>
      </c>
      <c r="P4080" s="11" t="e">
        <f>AVERAGE(E4080/L4080)</f>
        <v>#DIV/0!</v>
      </c>
      <c r="Q4080" t="str">
        <f>LEFT(N4080,SEARCH("/",N4080,1)-1)</f>
        <v>theater</v>
      </c>
      <c r="R4080" t="str">
        <f>RIGHT(N4080,LEN(N4080)-SEARCH("/",N4080,1))</f>
        <v>spaces</v>
      </c>
      <c r="S4080" s="14">
        <f>INT((((J4080/60)/60)/24)+DATE(1970,1,1))</f>
        <v>42077</v>
      </c>
      <c r="T4080" s="14">
        <f>INT((((I4080/60)/60)/24)+DATE(1970,1,1))</f>
        <v>42107</v>
      </c>
    </row>
    <row r="4081" spans="1:20" ht="60" x14ac:dyDescent="0.25">
      <c r="A4081">
        <v>3641</v>
      </c>
      <c r="B4081" s="3" t="s">
        <v>3639</v>
      </c>
      <c r="C4081" s="3" t="s">
        <v>7751</v>
      </c>
      <c r="D4081" s="6">
        <v>3000</v>
      </c>
      <c r="E4081" s="6">
        <v>0</v>
      </c>
      <c r="F4081" t="s">
        <v>8221</v>
      </c>
      <c r="G4081" t="s">
        <v>8224</v>
      </c>
      <c r="H4081" t="s">
        <v>8246</v>
      </c>
      <c r="I4081">
        <v>1412485200</v>
      </c>
      <c r="J4081">
        <v>1410966179</v>
      </c>
      <c r="K4081" t="b">
        <v>0</v>
      </c>
      <c r="L4081">
        <v>0</v>
      </c>
      <c r="M4081" t="b">
        <v>0</v>
      </c>
      <c r="N4081" t="s">
        <v>8305</v>
      </c>
      <c r="O4081" s="9">
        <f>+E4081/D4081*100</f>
        <v>0</v>
      </c>
      <c r="P4081" s="11" t="e">
        <f>AVERAGE(E4081/L4081)</f>
        <v>#DIV/0!</v>
      </c>
      <c r="Q4081" t="str">
        <f>LEFT(N4081,SEARCH("/",N4081,1)-1)</f>
        <v>theater</v>
      </c>
      <c r="R4081" t="str">
        <f>RIGHT(N4081,LEN(N4081)-SEARCH("/",N4081,1))</f>
        <v>musical</v>
      </c>
      <c r="S4081" s="14">
        <f>INT((((J4081/60)/60)/24)+DATE(1970,1,1))</f>
        <v>41899</v>
      </c>
      <c r="T4081" s="14">
        <f>INT((((I4081/60)/60)/24)+DATE(1970,1,1))</f>
        <v>41917</v>
      </c>
    </row>
    <row r="4082" spans="1:20" ht="45" x14ac:dyDescent="0.25">
      <c r="A4082">
        <v>3802</v>
      </c>
      <c r="B4082" s="3" t="s">
        <v>3799</v>
      </c>
      <c r="C4082" s="3" t="s">
        <v>7912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1445482906</v>
      </c>
      <c r="J4082">
        <v>1442890906</v>
      </c>
      <c r="K4082" t="b">
        <v>0</v>
      </c>
      <c r="L4082">
        <v>0</v>
      </c>
      <c r="M4082" t="b">
        <v>0</v>
      </c>
      <c r="N4082" t="s">
        <v>8305</v>
      </c>
      <c r="O4082" s="9">
        <f>+E4082/D4082*100</f>
        <v>0</v>
      </c>
      <c r="P4082" s="11" t="e">
        <f>AVERAGE(E4082/L4082)</f>
        <v>#DIV/0!</v>
      </c>
      <c r="Q4082" t="str">
        <f>LEFT(N4082,SEARCH("/",N4082,1)-1)</f>
        <v>theater</v>
      </c>
      <c r="R4082" t="str">
        <f>RIGHT(N4082,LEN(N4082)-SEARCH("/",N4082,1))</f>
        <v>musical</v>
      </c>
      <c r="S4082" s="14">
        <f>INT((((J4082/60)/60)/24)+DATE(1970,1,1))</f>
        <v>42269</v>
      </c>
      <c r="T4082" s="14">
        <f>INT((((I4082/60)/60)/24)+DATE(1970,1,1))</f>
        <v>42299</v>
      </c>
    </row>
    <row r="4083" spans="1:20" ht="60" x14ac:dyDescent="0.25">
      <c r="A4083">
        <v>3921</v>
      </c>
      <c r="B4083" s="3" t="s">
        <v>3918</v>
      </c>
      <c r="C4083" s="3" t="s">
        <v>8029</v>
      </c>
      <c r="D4083" s="6">
        <v>3000</v>
      </c>
      <c r="E4083" s="6">
        <v>0</v>
      </c>
      <c r="F4083" t="s">
        <v>8221</v>
      </c>
      <c r="G4083" t="s">
        <v>8225</v>
      </c>
      <c r="H4083" t="s">
        <v>8247</v>
      </c>
      <c r="I4083">
        <v>1414346400</v>
      </c>
      <c r="J4083">
        <v>1413291655</v>
      </c>
      <c r="K4083" t="b">
        <v>0</v>
      </c>
      <c r="L4083">
        <v>0</v>
      </c>
      <c r="M4083" t="b">
        <v>0</v>
      </c>
      <c r="N4083" t="s">
        <v>8271</v>
      </c>
      <c r="O4083" s="9">
        <f>+E4083/D4083*100</f>
        <v>0</v>
      </c>
      <c r="P4083" s="11" t="e">
        <f>AVERAGE(E4083/L4083)</f>
        <v>#DIV/0!</v>
      </c>
      <c r="Q4083" t="str">
        <f>LEFT(N4083,SEARCH("/",N4083,1)-1)</f>
        <v>theater</v>
      </c>
      <c r="R4083" t="str">
        <f>RIGHT(N4083,LEN(N4083)-SEARCH("/",N4083,1))</f>
        <v>plays</v>
      </c>
      <c r="S4083" s="14">
        <f>INT((((J4083/60)/60)/24)+DATE(1970,1,1))</f>
        <v>41926</v>
      </c>
      <c r="T4083" s="14">
        <f>INT((((I4083/60)/60)/24)+DATE(1970,1,1))</f>
        <v>41938</v>
      </c>
    </row>
    <row r="4084" spans="1:20" ht="60" x14ac:dyDescent="0.25">
      <c r="A4084">
        <v>3989</v>
      </c>
      <c r="B4084" s="3" t="s">
        <v>3985</v>
      </c>
      <c r="C4084" s="3" t="s">
        <v>8095</v>
      </c>
      <c r="D4084" s="6">
        <v>3000</v>
      </c>
      <c r="E4084" s="6">
        <v>0</v>
      </c>
      <c r="F4084" t="s">
        <v>8221</v>
      </c>
      <c r="G4084" t="s">
        <v>8224</v>
      </c>
      <c r="H4084" t="s">
        <v>8246</v>
      </c>
      <c r="I4084">
        <v>1447009181</v>
      </c>
      <c r="J4084">
        <v>1444413581</v>
      </c>
      <c r="K4084" t="b">
        <v>0</v>
      </c>
      <c r="L4084">
        <v>0</v>
      </c>
      <c r="M4084" t="b">
        <v>0</v>
      </c>
      <c r="N4084" t="s">
        <v>8271</v>
      </c>
      <c r="O4084" s="9">
        <f>+E4084/D4084*100</f>
        <v>0</v>
      </c>
      <c r="P4084" s="11" t="e">
        <f>AVERAGE(E4084/L4084)</f>
        <v>#DIV/0!</v>
      </c>
      <c r="Q4084" t="str">
        <f>LEFT(N4084,SEARCH("/",N4084,1)-1)</f>
        <v>theater</v>
      </c>
      <c r="R4084" t="str">
        <f>RIGHT(N4084,LEN(N4084)-SEARCH("/",N4084,1))</f>
        <v>plays</v>
      </c>
      <c r="S4084" s="14">
        <f>INT((((J4084/60)/60)/24)+DATE(1970,1,1))</f>
        <v>42286</v>
      </c>
      <c r="T4084" s="14">
        <f>INT((((I4084/60)/60)/24)+DATE(1970,1,1))</f>
        <v>42316</v>
      </c>
    </row>
    <row r="4085" spans="1:20" ht="60" x14ac:dyDescent="0.25">
      <c r="A4085">
        <v>3997</v>
      </c>
      <c r="B4085" s="3" t="s">
        <v>3993</v>
      </c>
      <c r="C4085" s="3" t="s">
        <v>8103</v>
      </c>
      <c r="D4085" s="6">
        <v>3000</v>
      </c>
      <c r="E4085" s="6">
        <v>0</v>
      </c>
      <c r="F4085" t="s">
        <v>8221</v>
      </c>
      <c r="G4085" t="s">
        <v>8225</v>
      </c>
      <c r="H4085" t="s">
        <v>8247</v>
      </c>
      <c r="I4085">
        <v>1428222221</v>
      </c>
      <c r="J4085">
        <v>1425633821</v>
      </c>
      <c r="K4085" t="b">
        <v>0</v>
      </c>
      <c r="L4085">
        <v>0</v>
      </c>
      <c r="M4085" t="b">
        <v>0</v>
      </c>
      <c r="N4085" t="s">
        <v>8271</v>
      </c>
      <c r="O4085" s="9">
        <f>+E4085/D4085*100</f>
        <v>0</v>
      </c>
      <c r="P4085" s="11" t="e">
        <f>AVERAGE(E4085/L4085)</f>
        <v>#DIV/0!</v>
      </c>
      <c r="Q4085" t="str">
        <f>LEFT(N4085,SEARCH("/",N4085,1)-1)</f>
        <v>theater</v>
      </c>
      <c r="R4085" t="str">
        <f>RIGHT(N4085,LEN(N4085)-SEARCH("/",N4085,1))</f>
        <v>plays</v>
      </c>
      <c r="S4085" s="14">
        <f>INT((((J4085/60)/60)/24)+DATE(1970,1,1))</f>
        <v>42069</v>
      </c>
      <c r="T4085" s="14">
        <f>INT((((I4085/60)/60)/24)+DATE(1970,1,1))</f>
        <v>42099</v>
      </c>
    </row>
    <row r="4086" spans="1:20" ht="60" x14ac:dyDescent="0.25">
      <c r="A4086">
        <v>4080</v>
      </c>
      <c r="B4086" s="3" t="s">
        <v>4076</v>
      </c>
      <c r="C4086" s="3" t="s">
        <v>8183</v>
      </c>
      <c r="D4086" s="6">
        <v>3000</v>
      </c>
      <c r="E4086" s="6">
        <v>0</v>
      </c>
      <c r="F4086" t="s">
        <v>8221</v>
      </c>
      <c r="G4086" t="s">
        <v>8224</v>
      </c>
      <c r="H4086" t="s">
        <v>8246</v>
      </c>
      <c r="I4086">
        <v>1465930440</v>
      </c>
      <c r="J4086">
        <v>1463849116</v>
      </c>
      <c r="K4086" t="b">
        <v>0</v>
      </c>
      <c r="L4086">
        <v>0</v>
      </c>
      <c r="M4086" t="b">
        <v>0</v>
      </c>
      <c r="N4086" t="s">
        <v>8271</v>
      </c>
      <c r="O4086" s="9">
        <f>+E4086/D4086*100</f>
        <v>0</v>
      </c>
      <c r="P4086" s="11" t="e">
        <f>AVERAGE(E4086/L4086)</f>
        <v>#DIV/0!</v>
      </c>
      <c r="Q4086" t="str">
        <f>LEFT(N4086,SEARCH("/",N4086,1)-1)</f>
        <v>theater</v>
      </c>
      <c r="R4086" t="str">
        <f>RIGHT(N4086,LEN(N4086)-SEARCH("/",N4086,1))</f>
        <v>plays</v>
      </c>
      <c r="S4086" s="14">
        <f>INT((((J4086/60)/60)/24)+DATE(1970,1,1))</f>
        <v>42511</v>
      </c>
      <c r="T4086" s="14">
        <f>INT((((I4086/60)/60)/24)+DATE(1970,1,1))</f>
        <v>42535</v>
      </c>
    </row>
    <row r="4087" spans="1:20" ht="60" x14ac:dyDescent="0.25">
      <c r="A4087">
        <v>2865</v>
      </c>
      <c r="B4087" s="3" t="s">
        <v>2865</v>
      </c>
      <c r="C4087" s="3" t="s">
        <v>6975</v>
      </c>
      <c r="D4087" s="6">
        <v>2888</v>
      </c>
      <c r="E4087" s="6">
        <v>0</v>
      </c>
      <c r="F4087" t="s">
        <v>8221</v>
      </c>
      <c r="G4087" t="s">
        <v>8224</v>
      </c>
      <c r="H4087" t="s">
        <v>8246</v>
      </c>
      <c r="I4087">
        <v>1420512259</v>
      </c>
      <c r="J4087">
        <v>1415328259</v>
      </c>
      <c r="K4087" t="b">
        <v>0</v>
      </c>
      <c r="L4087">
        <v>0</v>
      </c>
      <c r="M4087" t="b">
        <v>0</v>
      </c>
      <c r="N4087" t="s">
        <v>8271</v>
      </c>
      <c r="O4087" s="9">
        <f>+E4087/D4087*100</f>
        <v>0</v>
      </c>
      <c r="P4087" s="11" t="e">
        <f>AVERAGE(E4087/L4087)</f>
        <v>#DIV/0!</v>
      </c>
      <c r="Q4087" t="str">
        <f>LEFT(N4087,SEARCH("/",N4087,1)-1)</f>
        <v>theater</v>
      </c>
      <c r="R4087" t="str">
        <f>RIGHT(N4087,LEN(N4087)-SEARCH("/",N4087,1))</f>
        <v>plays</v>
      </c>
      <c r="S4087" s="14">
        <f>INT((((J4087/60)/60)/24)+DATE(1970,1,1))</f>
        <v>41950</v>
      </c>
      <c r="T4087" s="14">
        <f>INT((((I4087/60)/60)/24)+DATE(1970,1,1))</f>
        <v>42010</v>
      </c>
    </row>
    <row r="4088" spans="1:20" ht="45" x14ac:dyDescent="0.25">
      <c r="A4088">
        <v>3743</v>
      </c>
      <c r="B4088" s="3" t="s">
        <v>3740</v>
      </c>
      <c r="C4088" s="3" t="s">
        <v>7853</v>
      </c>
      <c r="D4088" s="6">
        <v>2200</v>
      </c>
      <c r="E4088" s="6">
        <v>0</v>
      </c>
      <c r="F4088" t="s">
        <v>8221</v>
      </c>
      <c r="G4088" t="s">
        <v>8224</v>
      </c>
      <c r="H4088" t="s">
        <v>8246</v>
      </c>
      <c r="I4088">
        <v>1404406964</v>
      </c>
      <c r="J4088">
        <v>1401814964</v>
      </c>
      <c r="K4088" t="b">
        <v>0</v>
      </c>
      <c r="L4088">
        <v>0</v>
      </c>
      <c r="M4088" t="b">
        <v>0</v>
      </c>
      <c r="N4088" t="s">
        <v>8271</v>
      </c>
      <c r="O4088" s="9">
        <f>+E4088/D4088*100</f>
        <v>0</v>
      </c>
      <c r="P4088" s="11" t="e">
        <f>AVERAGE(E4088/L4088)</f>
        <v>#DIV/0!</v>
      </c>
      <c r="Q4088" t="str">
        <f>LEFT(N4088,SEARCH("/",N4088,1)-1)</f>
        <v>theater</v>
      </c>
      <c r="R4088" t="str">
        <f>RIGHT(N4088,LEN(N4088)-SEARCH("/",N4088,1))</f>
        <v>plays</v>
      </c>
      <c r="S4088" s="14">
        <f>INT((((J4088/60)/60)/24)+DATE(1970,1,1))</f>
        <v>41793</v>
      </c>
      <c r="T4088" s="14">
        <f>INT((((I4088/60)/60)/24)+DATE(1970,1,1))</f>
        <v>41823</v>
      </c>
    </row>
    <row r="4089" spans="1:20" ht="60" x14ac:dyDescent="0.25">
      <c r="A4089">
        <v>2847</v>
      </c>
      <c r="B4089" s="3" t="s">
        <v>2847</v>
      </c>
      <c r="C4089" s="3" t="s">
        <v>6957</v>
      </c>
      <c r="D4089" s="6">
        <v>2000</v>
      </c>
      <c r="E4089" s="6">
        <v>0</v>
      </c>
      <c r="F4089" t="s">
        <v>8221</v>
      </c>
      <c r="G4089" t="s">
        <v>8224</v>
      </c>
      <c r="H4089" t="s">
        <v>8246</v>
      </c>
      <c r="I4089">
        <v>1464031265</v>
      </c>
      <c r="J4089">
        <v>1458847265</v>
      </c>
      <c r="K4089" t="b">
        <v>0</v>
      </c>
      <c r="L4089">
        <v>0</v>
      </c>
      <c r="M4089" t="b">
        <v>0</v>
      </c>
      <c r="N4089" t="s">
        <v>8271</v>
      </c>
      <c r="O4089" s="9">
        <f>+E4089/D4089*100</f>
        <v>0</v>
      </c>
      <c r="P4089" s="11" t="e">
        <f>AVERAGE(E4089/L4089)</f>
        <v>#DIV/0!</v>
      </c>
      <c r="Q4089" t="str">
        <f>LEFT(N4089,SEARCH("/",N4089,1)-1)</f>
        <v>theater</v>
      </c>
      <c r="R4089" t="str">
        <f>RIGHT(N4089,LEN(N4089)-SEARCH("/",N4089,1))</f>
        <v>plays</v>
      </c>
      <c r="S4089" s="14">
        <f>INT((((J4089/60)/60)/24)+DATE(1970,1,1))</f>
        <v>42453</v>
      </c>
      <c r="T4089" s="14">
        <f>INT((((I4089/60)/60)/24)+DATE(1970,1,1))</f>
        <v>42513</v>
      </c>
    </row>
    <row r="4090" spans="1:20" ht="60" x14ac:dyDescent="0.25">
      <c r="A4090">
        <v>3916</v>
      </c>
      <c r="B4090" s="3" t="s">
        <v>3913</v>
      </c>
      <c r="C4090" s="3" t="s">
        <v>8024</v>
      </c>
      <c r="D4090" s="6">
        <v>2000</v>
      </c>
      <c r="E4090" s="6">
        <v>0</v>
      </c>
      <c r="F4090" t="s">
        <v>8221</v>
      </c>
      <c r="G4090" t="s">
        <v>8232</v>
      </c>
      <c r="H4090" t="s">
        <v>8253</v>
      </c>
      <c r="I4090">
        <v>1464952752</v>
      </c>
      <c r="J4090">
        <v>1462360752</v>
      </c>
      <c r="K4090" t="b">
        <v>0</v>
      </c>
      <c r="L4090">
        <v>0</v>
      </c>
      <c r="M4090" t="b">
        <v>0</v>
      </c>
      <c r="N4090" t="s">
        <v>8271</v>
      </c>
      <c r="O4090" s="9">
        <f>+E4090/D4090*100</f>
        <v>0</v>
      </c>
      <c r="P4090" s="11" t="e">
        <f>AVERAGE(E4090/L4090)</f>
        <v>#DIV/0!</v>
      </c>
      <c r="Q4090" t="str">
        <f>LEFT(N4090,SEARCH("/",N4090,1)-1)</f>
        <v>theater</v>
      </c>
      <c r="R4090" t="str">
        <f>RIGHT(N4090,LEN(N4090)-SEARCH("/",N4090,1))</f>
        <v>plays</v>
      </c>
      <c r="S4090" s="14">
        <f>INT((((J4090/60)/60)/24)+DATE(1970,1,1))</f>
        <v>42494</v>
      </c>
      <c r="T4090" s="14">
        <f>INT((((I4090/60)/60)/24)+DATE(1970,1,1))</f>
        <v>42524</v>
      </c>
    </row>
    <row r="4091" spans="1:20" ht="60" x14ac:dyDescent="0.25">
      <c r="A4091">
        <v>2842</v>
      </c>
      <c r="B4091" s="3" t="s">
        <v>2842</v>
      </c>
      <c r="C4091" s="3" t="s">
        <v>6952</v>
      </c>
      <c r="D4091" s="6">
        <v>1500</v>
      </c>
      <c r="E4091" s="6">
        <v>0</v>
      </c>
      <c r="F4091" t="s">
        <v>8221</v>
      </c>
      <c r="G4091" t="s">
        <v>8225</v>
      </c>
      <c r="H4091" t="s">
        <v>8247</v>
      </c>
      <c r="I4091">
        <v>1403348400</v>
      </c>
      <c r="J4091">
        <v>1401058295</v>
      </c>
      <c r="K4091" t="b">
        <v>0</v>
      </c>
      <c r="L4091">
        <v>0</v>
      </c>
      <c r="M4091" t="b">
        <v>0</v>
      </c>
      <c r="N4091" t="s">
        <v>8271</v>
      </c>
      <c r="O4091" s="9">
        <f>+E4091/D4091*100</f>
        <v>0</v>
      </c>
      <c r="P4091" s="11" t="e">
        <f>AVERAGE(E4091/L4091)</f>
        <v>#DIV/0!</v>
      </c>
      <c r="Q4091" t="str">
        <f>LEFT(N4091,SEARCH("/",N4091,1)-1)</f>
        <v>theater</v>
      </c>
      <c r="R4091" t="str">
        <f>RIGHT(N4091,LEN(N4091)-SEARCH("/",N4091,1))</f>
        <v>plays</v>
      </c>
      <c r="S4091" s="14">
        <f>INT((((J4091/60)/60)/24)+DATE(1970,1,1))</f>
        <v>41784</v>
      </c>
      <c r="T4091" s="14">
        <f>INT((((I4091/60)/60)/24)+DATE(1970,1,1))</f>
        <v>41811</v>
      </c>
    </row>
    <row r="4092" spans="1:20" ht="45" x14ac:dyDescent="0.25">
      <c r="A4092">
        <v>3733</v>
      </c>
      <c r="B4092" s="3" t="s">
        <v>3730</v>
      </c>
      <c r="C4092" s="3" t="s">
        <v>7843</v>
      </c>
      <c r="D4092" s="6">
        <v>1500</v>
      </c>
      <c r="E4092" s="6">
        <v>0</v>
      </c>
      <c r="F4092" t="s">
        <v>8221</v>
      </c>
      <c r="G4092" t="s">
        <v>8224</v>
      </c>
      <c r="H4092" t="s">
        <v>8246</v>
      </c>
      <c r="I4092">
        <v>1429396200</v>
      </c>
      <c r="J4092">
        <v>1428539708</v>
      </c>
      <c r="K4092" t="b">
        <v>0</v>
      </c>
      <c r="L4092">
        <v>0</v>
      </c>
      <c r="M4092" t="b">
        <v>0</v>
      </c>
      <c r="N4092" t="s">
        <v>8271</v>
      </c>
      <c r="O4092" s="9">
        <f>+E4092/D4092*100</f>
        <v>0</v>
      </c>
      <c r="P4092" s="11" t="e">
        <f>AVERAGE(E4092/L4092)</f>
        <v>#DIV/0!</v>
      </c>
      <c r="Q4092" t="str">
        <f>LEFT(N4092,SEARCH("/",N4092,1)-1)</f>
        <v>theater</v>
      </c>
      <c r="R4092" t="str">
        <f>RIGHT(N4092,LEN(N4092)-SEARCH("/",N4092,1))</f>
        <v>plays</v>
      </c>
      <c r="S4092" s="14">
        <f>INT((((J4092/60)/60)/24)+DATE(1970,1,1))</f>
        <v>42103</v>
      </c>
      <c r="T4092" s="14">
        <f>INT((((I4092/60)/60)/24)+DATE(1970,1,1))</f>
        <v>42112</v>
      </c>
    </row>
    <row r="4093" spans="1:20" ht="30" x14ac:dyDescent="0.25">
      <c r="A4093">
        <v>3791</v>
      </c>
      <c r="B4093" s="3" t="s">
        <v>3788</v>
      </c>
      <c r="C4093" s="3" t="s">
        <v>7901</v>
      </c>
      <c r="D4093" s="6">
        <v>1500</v>
      </c>
      <c r="E4093" s="6">
        <v>0</v>
      </c>
      <c r="F4093" t="s">
        <v>8221</v>
      </c>
      <c r="G4093" t="s">
        <v>8224</v>
      </c>
      <c r="H4093" t="s">
        <v>8246</v>
      </c>
      <c r="I4093">
        <v>1404664592</v>
      </c>
      <c r="J4093">
        <v>1399480592</v>
      </c>
      <c r="K4093" t="b">
        <v>0</v>
      </c>
      <c r="L4093">
        <v>0</v>
      </c>
      <c r="M4093" t="b">
        <v>0</v>
      </c>
      <c r="N4093" t="s">
        <v>8305</v>
      </c>
      <c r="O4093" s="9">
        <f>+E4093/D4093*100</f>
        <v>0</v>
      </c>
      <c r="P4093" s="11" t="e">
        <f>AVERAGE(E4093/L4093)</f>
        <v>#DIV/0!</v>
      </c>
      <c r="Q4093" t="str">
        <f>LEFT(N4093,SEARCH("/",N4093,1)-1)</f>
        <v>theater</v>
      </c>
      <c r="R4093" t="str">
        <f>RIGHT(N4093,LEN(N4093)-SEARCH("/",N4093,1))</f>
        <v>musical</v>
      </c>
      <c r="S4093" s="14">
        <f>INT((((J4093/60)/60)/24)+DATE(1970,1,1))</f>
        <v>41766</v>
      </c>
      <c r="T4093" s="14">
        <f>INT((((I4093/60)/60)/24)+DATE(1970,1,1))</f>
        <v>41826</v>
      </c>
    </row>
    <row r="4094" spans="1:20" ht="60" x14ac:dyDescent="0.25">
      <c r="A4094">
        <v>3903</v>
      </c>
      <c r="B4094" s="3" t="s">
        <v>3900</v>
      </c>
      <c r="C4094" s="3" t="s">
        <v>8011</v>
      </c>
      <c r="D4094" s="6">
        <v>1500</v>
      </c>
      <c r="E4094" s="6">
        <v>0</v>
      </c>
      <c r="F4094" t="s">
        <v>8221</v>
      </c>
      <c r="G4094" t="s">
        <v>8224</v>
      </c>
      <c r="H4094" t="s">
        <v>8246</v>
      </c>
      <c r="I4094">
        <v>1439581080</v>
      </c>
      <c r="J4094">
        <v>1435709765</v>
      </c>
      <c r="K4094" t="b">
        <v>0</v>
      </c>
      <c r="L4094">
        <v>0</v>
      </c>
      <c r="M4094" t="b">
        <v>0</v>
      </c>
      <c r="N4094" t="s">
        <v>8271</v>
      </c>
      <c r="O4094" s="9">
        <f>+E4094/D4094*100</f>
        <v>0</v>
      </c>
      <c r="P4094" s="11" t="e">
        <f>AVERAGE(E4094/L4094)</f>
        <v>#DIV/0!</v>
      </c>
      <c r="Q4094" t="str">
        <f>LEFT(N4094,SEARCH("/",N4094,1)-1)</f>
        <v>theater</v>
      </c>
      <c r="R4094" t="str">
        <f>RIGHT(N4094,LEN(N4094)-SEARCH("/",N4094,1))</f>
        <v>plays</v>
      </c>
      <c r="S4094" s="14">
        <f>INT((((J4094/60)/60)/24)+DATE(1970,1,1))</f>
        <v>42186</v>
      </c>
      <c r="T4094" s="14">
        <f>INT((((I4094/60)/60)/24)+DATE(1970,1,1))</f>
        <v>42230</v>
      </c>
    </row>
    <row r="4095" spans="1:20" ht="60" x14ac:dyDescent="0.25">
      <c r="A4095">
        <v>2843</v>
      </c>
      <c r="B4095" s="3" t="s">
        <v>2843</v>
      </c>
      <c r="C4095" s="3" t="s">
        <v>6953</v>
      </c>
      <c r="D4095" s="6">
        <v>1200</v>
      </c>
      <c r="E4095" s="6">
        <v>0</v>
      </c>
      <c r="F4095" t="s">
        <v>8221</v>
      </c>
      <c r="G4095" t="s">
        <v>8224</v>
      </c>
      <c r="H4095" t="s">
        <v>8246</v>
      </c>
      <c r="I4095">
        <v>1465790400</v>
      </c>
      <c r="J4095">
        <v>1462210950</v>
      </c>
      <c r="K4095" t="b">
        <v>0</v>
      </c>
      <c r="L4095">
        <v>0</v>
      </c>
      <c r="M4095" t="b">
        <v>0</v>
      </c>
      <c r="N4095" t="s">
        <v>8271</v>
      </c>
      <c r="O4095" s="9">
        <f>+E4095/D4095*100</f>
        <v>0</v>
      </c>
      <c r="P4095" s="11" t="e">
        <f>AVERAGE(E4095/L4095)</f>
        <v>#DIV/0!</v>
      </c>
      <c r="Q4095" t="str">
        <f>LEFT(N4095,SEARCH("/",N4095,1)-1)</f>
        <v>theater</v>
      </c>
      <c r="R4095" t="str">
        <f>RIGHT(N4095,LEN(N4095)-SEARCH("/",N4095,1))</f>
        <v>plays</v>
      </c>
      <c r="S4095" s="14">
        <f>INT((((J4095/60)/60)/24)+DATE(1970,1,1))</f>
        <v>42492</v>
      </c>
      <c r="T4095" s="14">
        <f>INT((((I4095/60)/60)/24)+DATE(1970,1,1))</f>
        <v>42534</v>
      </c>
    </row>
    <row r="4096" spans="1:20" ht="60" x14ac:dyDescent="0.25">
      <c r="A4096">
        <v>3744</v>
      </c>
      <c r="B4096" s="3" t="s">
        <v>3741</v>
      </c>
      <c r="C4096" s="3" t="s">
        <v>7854</v>
      </c>
      <c r="D4096" s="6">
        <v>1200</v>
      </c>
      <c r="E4096" s="6">
        <v>0</v>
      </c>
      <c r="F4096" t="s">
        <v>8221</v>
      </c>
      <c r="G4096" t="s">
        <v>8224</v>
      </c>
      <c r="H4096" t="s">
        <v>8246</v>
      </c>
      <c r="I4096">
        <v>1404532740</v>
      </c>
      <c r="J4096">
        <v>1401823952</v>
      </c>
      <c r="K4096" t="b">
        <v>0</v>
      </c>
      <c r="L4096">
        <v>0</v>
      </c>
      <c r="M4096" t="b">
        <v>0</v>
      </c>
      <c r="N4096" t="s">
        <v>8271</v>
      </c>
      <c r="O4096" s="9">
        <f>+E4096/D4096*100</f>
        <v>0</v>
      </c>
      <c r="P4096" s="11" t="e">
        <f>AVERAGE(E4096/L4096)</f>
        <v>#DIV/0!</v>
      </c>
      <c r="Q4096" t="str">
        <f>LEFT(N4096,SEARCH("/",N4096,1)-1)</f>
        <v>theater</v>
      </c>
      <c r="R4096" t="str">
        <f>RIGHT(N4096,LEN(N4096)-SEARCH("/",N4096,1))</f>
        <v>plays</v>
      </c>
      <c r="S4096" s="14">
        <f>INT((((J4096/60)/60)/24)+DATE(1970,1,1))</f>
        <v>41793</v>
      </c>
      <c r="T4096" s="14">
        <f>INT((((I4096/60)/60)/24)+DATE(1970,1,1))</f>
        <v>41825</v>
      </c>
    </row>
    <row r="4097" spans="1:20" ht="45" x14ac:dyDescent="0.25">
      <c r="A4097">
        <v>3942</v>
      </c>
      <c r="B4097" s="3" t="s">
        <v>3939</v>
      </c>
      <c r="C4097" s="3" t="s">
        <v>8050</v>
      </c>
      <c r="D4097" s="6">
        <v>1200</v>
      </c>
      <c r="E4097" s="6">
        <v>0</v>
      </c>
      <c r="F4097" t="s">
        <v>8221</v>
      </c>
      <c r="G4097" t="s">
        <v>8224</v>
      </c>
      <c r="H4097" t="s">
        <v>8246</v>
      </c>
      <c r="I4097">
        <v>1434490914</v>
      </c>
      <c r="J4097">
        <v>1429306914</v>
      </c>
      <c r="K4097" t="b">
        <v>0</v>
      </c>
      <c r="L4097">
        <v>0</v>
      </c>
      <c r="M4097" t="b">
        <v>0</v>
      </c>
      <c r="N4097" t="s">
        <v>8271</v>
      </c>
      <c r="O4097" s="9">
        <f>+E4097/D4097*100</f>
        <v>0</v>
      </c>
      <c r="P4097" s="11" t="e">
        <f>AVERAGE(E4097/L4097)</f>
        <v>#DIV/0!</v>
      </c>
      <c r="Q4097" t="str">
        <f>LEFT(N4097,SEARCH("/",N4097,1)-1)</f>
        <v>theater</v>
      </c>
      <c r="R4097" t="str">
        <f>RIGHT(N4097,LEN(N4097)-SEARCH("/",N4097,1))</f>
        <v>plays</v>
      </c>
      <c r="S4097" s="14">
        <f>INT((((J4097/60)/60)/24)+DATE(1970,1,1))</f>
        <v>42111</v>
      </c>
      <c r="T4097" s="14">
        <f>INT((((I4097/60)/60)/24)+DATE(1970,1,1))</f>
        <v>42171</v>
      </c>
    </row>
    <row r="4098" spans="1:20" ht="60" x14ac:dyDescent="0.25">
      <c r="A4098">
        <v>2858</v>
      </c>
      <c r="B4098" s="3" t="s">
        <v>2858</v>
      </c>
      <c r="C4098" s="3" t="s">
        <v>6968</v>
      </c>
      <c r="D4098" s="6">
        <v>1000</v>
      </c>
      <c r="E4098" s="6">
        <v>0</v>
      </c>
      <c r="F4098" t="s">
        <v>8221</v>
      </c>
      <c r="G4098" t="s">
        <v>8233</v>
      </c>
      <c r="H4098" t="s">
        <v>8249</v>
      </c>
      <c r="I4098">
        <v>1417778880</v>
      </c>
      <c r="J4098">
        <v>1415711095</v>
      </c>
      <c r="K4098" t="b">
        <v>0</v>
      </c>
      <c r="L4098">
        <v>0</v>
      </c>
      <c r="M4098" t="b">
        <v>0</v>
      </c>
      <c r="N4098" t="s">
        <v>8271</v>
      </c>
      <c r="O4098" s="9">
        <f>+E4098/D4098*100</f>
        <v>0</v>
      </c>
      <c r="P4098" s="11" t="e">
        <f>AVERAGE(E4098/L4098)</f>
        <v>#DIV/0!</v>
      </c>
      <c r="Q4098" t="str">
        <f>LEFT(N4098,SEARCH("/",N4098,1)-1)</f>
        <v>theater</v>
      </c>
      <c r="R4098" t="str">
        <f>RIGHT(N4098,LEN(N4098)-SEARCH("/",N4098,1))</f>
        <v>plays</v>
      </c>
      <c r="S4098" s="14">
        <f>INT((((J4098/60)/60)/24)+DATE(1970,1,1))</f>
        <v>41954</v>
      </c>
      <c r="T4098" s="14">
        <f>INT((((I4098/60)/60)/24)+DATE(1970,1,1))</f>
        <v>41978</v>
      </c>
    </row>
    <row r="4099" spans="1:20" ht="60" x14ac:dyDescent="0.25">
      <c r="A4099">
        <v>3892</v>
      </c>
      <c r="B4099" s="3" t="s">
        <v>3889</v>
      </c>
      <c r="C4099" s="3" t="s">
        <v>8000</v>
      </c>
      <c r="D4099" s="6">
        <v>1000</v>
      </c>
      <c r="E4099" s="6">
        <v>0</v>
      </c>
      <c r="F4099" t="s">
        <v>8221</v>
      </c>
      <c r="G4099" t="s">
        <v>8224</v>
      </c>
      <c r="H4099" t="s">
        <v>8246</v>
      </c>
      <c r="I4099">
        <v>1408863600</v>
      </c>
      <c r="J4099">
        <v>1408203557</v>
      </c>
      <c r="K4099" t="b">
        <v>0</v>
      </c>
      <c r="L4099">
        <v>0</v>
      </c>
      <c r="M4099" t="b">
        <v>0</v>
      </c>
      <c r="N4099" t="s">
        <v>8271</v>
      </c>
      <c r="O4099" s="9">
        <f>+E4099/D4099*100</f>
        <v>0</v>
      </c>
      <c r="P4099" s="11" t="e">
        <f>AVERAGE(E4099/L4099)</f>
        <v>#DIV/0!</v>
      </c>
      <c r="Q4099" t="str">
        <f>LEFT(N4099,SEARCH("/",N4099,1)-1)</f>
        <v>theater</v>
      </c>
      <c r="R4099" t="str">
        <f>RIGHT(N4099,LEN(N4099)-SEARCH("/",N4099,1))</f>
        <v>plays</v>
      </c>
      <c r="S4099" s="14">
        <f>INT((((J4099/60)/60)/24)+DATE(1970,1,1))</f>
        <v>41867</v>
      </c>
      <c r="T4099" s="14">
        <f>INT((((I4099/60)/60)/24)+DATE(1970,1,1))</f>
        <v>41875</v>
      </c>
    </row>
    <row r="4100" spans="1:20" ht="60" x14ac:dyDescent="0.25">
      <c r="A4100">
        <v>3143</v>
      </c>
      <c r="B4100" s="3" t="s">
        <v>3143</v>
      </c>
      <c r="C4100" s="3" t="s">
        <v>7253</v>
      </c>
      <c r="D4100" s="6">
        <v>700</v>
      </c>
      <c r="E4100" s="6">
        <v>0</v>
      </c>
      <c r="F4100" t="s">
        <v>8222</v>
      </c>
      <c r="G4100" t="s">
        <v>8225</v>
      </c>
      <c r="H4100" t="s">
        <v>8247</v>
      </c>
      <c r="I4100">
        <v>1491726956</v>
      </c>
      <c r="J4100">
        <v>1489480556</v>
      </c>
      <c r="K4100" t="b">
        <v>0</v>
      </c>
      <c r="L4100">
        <v>0</v>
      </c>
      <c r="M4100" t="b">
        <v>0</v>
      </c>
      <c r="N4100" t="s">
        <v>8271</v>
      </c>
      <c r="O4100" s="9">
        <f>+E4100/D4100*100</f>
        <v>0</v>
      </c>
      <c r="P4100" s="11" t="e">
        <f>AVERAGE(E4100/L4100)</f>
        <v>#DIV/0!</v>
      </c>
      <c r="Q4100" t="str">
        <f>LEFT(N4100,SEARCH("/",N4100,1)-1)</f>
        <v>theater</v>
      </c>
      <c r="R4100" t="str">
        <f>RIGHT(N4100,LEN(N4100)-SEARCH("/",N4100,1))</f>
        <v>plays</v>
      </c>
      <c r="S4100" s="14">
        <f>INT((((J4100/60)/60)/24)+DATE(1970,1,1))</f>
        <v>42808</v>
      </c>
      <c r="T4100" s="14">
        <f>INT((((I4100/60)/60)/24)+DATE(1970,1,1))</f>
        <v>42834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6">
        <v>0</v>
      </c>
      <c r="F4101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8271</v>
      </c>
      <c r="O4101" s="9">
        <f>+E4101/D4101*100</f>
        <v>0</v>
      </c>
      <c r="P4101" s="11" t="e">
        <f>AVERAGE(E4101/L4101)</f>
        <v>#DIV/0!</v>
      </c>
      <c r="Q4101" t="str">
        <f>LEFT(N4101,SEARCH("/",N4101,1)-1)</f>
        <v>theater</v>
      </c>
      <c r="R4101" t="str">
        <f>RIGHT(N4101,LEN(N4101)-SEARCH("/",N4101,1))</f>
        <v>plays</v>
      </c>
      <c r="S4101" s="14">
        <f>INT((((J4101/60)/60)/24)+DATE(1970,1,1))</f>
        <v>41905</v>
      </c>
      <c r="T4101" s="14">
        <f>INT((((I4101/60)/60)/24)+DATE(1970,1,1))</f>
        <v>41933</v>
      </c>
    </row>
    <row r="4102" spans="1:20" ht="60" x14ac:dyDescent="0.25">
      <c r="A4102">
        <v>3975</v>
      </c>
      <c r="B4102" s="3" t="s">
        <v>3972</v>
      </c>
      <c r="C4102" s="3" t="s">
        <v>8082</v>
      </c>
      <c r="D4102" s="6">
        <v>678</v>
      </c>
      <c r="E4102" s="6">
        <v>0</v>
      </c>
      <c r="F4102" t="s">
        <v>8221</v>
      </c>
      <c r="G4102" t="s">
        <v>8224</v>
      </c>
      <c r="H4102" t="s">
        <v>8246</v>
      </c>
      <c r="I4102">
        <v>1468442898</v>
      </c>
      <c r="J4102">
        <v>1465850898</v>
      </c>
      <c r="K4102" t="b">
        <v>0</v>
      </c>
      <c r="L4102">
        <v>0</v>
      </c>
      <c r="M4102" t="b">
        <v>0</v>
      </c>
      <c r="N4102" t="s">
        <v>8271</v>
      </c>
      <c r="O4102" s="9">
        <f>+E4102/D4102*100</f>
        <v>0</v>
      </c>
      <c r="P4102" s="11" t="e">
        <f>AVERAGE(E4102/L4102)</f>
        <v>#DIV/0!</v>
      </c>
      <c r="Q4102" t="str">
        <f>LEFT(N4102,SEARCH("/",N4102,1)-1)</f>
        <v>theater</v>
      </c>
      <c r="R4102" t="str">
        <f>RIGHT(N4102,LEN(N4102)-SEARCH("/",N4102,1))</f>
        <v>plays</v>
      </c>
      <c r="S4102" s="14">
        <f>INT((((J4102/60)/60)/24)+DATE(1970,1,1))</f>
        <v>42534</v>
      </c>
      <c r="T4102" s="14">
        <f>INT((((I4102/60)/60)/24)+DATE(1970,1,1))</f>
        <v>42564</v>
      </c>
    </row>
    <row r="4103" spans="1:20" ht="60" x14ac:dyDescent="0.25">
      <c r="A4103">
        <v>3874</v>
      </c>
      <c r="B4103" s="3" t="s">
        <v>3871</v>
      </c>
      <c r="C4103" s="3" t="s">
        <v>7983</v>
      </c>
      <c r="D4103" s="6">
        <v>620</v>
      </c>
      <c r="E4103" s="6">
        <v>0</v>
      </c>
      <c r="F4103" t="s">
        <v>8220</v>
      </c>
      <c r="G4103" t="s">
        <v>8228</v>
      </c>
      <c r="H4103" t="s">
        <v>8250</v>
      </c>
      <c r="I4103">
        <v>1422061200</v>
      </c>
      <c r="J4103">
        <v>1420244622</v>
      </c>
      <c r="K4103" t="b">
        <v>0</v>
      </c>
      <c r="L4103">
        <v>0</v>
      </c>
      <c r="M4103" t="b">
        <v>0</v>
      </c>
      <c r="N4103" t="s">
        <v>8305</v>
      </c>
      <c r="O4103" s="9">
        <f>+E4103/D4103*100</f>
        <v>0</v>
      </c>
      <c r="P4103" s="11" t="e">
        <f>AVERAGE(E4103/L4103)</f>
        <v>#DIV/0!</v>
      </c>
      <c r="Q4103" t="str">
        <f>LEFT(N4103,SEARCH("/",N4103,1)-1)</f>
        <v>theater</v>
      </c>
      <c r="R4103" t="str">
        <f>RIGHT(N4103,LEN(N4103)-SEARCH("/",N4103,1))</f>
        <v>musical</v>
      </c>
      <c r="S4103" s="14">
        <f>INT((((J4103/60)/60)/24)+DATE(1970,1,1))</f>
        <v>42007</v>
      </c>
      <c r="T4103" s="14">
        <f>INT((((I4103/60)/60)/24)+DATE(1970,1,1))</f>
        <v>42028</v>
      </c>
    </row>
    <row r="4104" spans="1:20" ht="60" x14ac:dyDescent="0.25">
      <c r="A4104">
        <v>4101</v>
      </c>
      <c r="B4104" s="3" t="s">
        <v>4097</v>
      </c>
      <c r="C4104" s="3" t="s">
        <v>8204</v>
      </c>
      <c r="D4104" s="6">
        <v>600</v>
      </c>
      <c r="E4104" s="6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9">
        <f>+E4104/D4104*100</f>
        <v>0</v>
      </c>
      <c r="P4104" s="11" t="e">
        <f>AVERAGE(E4104/L4104)</f>
        <v>#DIV/0!</v>
      </c>
      <c r="Q4104" t="str">
        <f>LEFT(N4104,SEARCH("/",N4104,1)-1)</f>
        <v>theater</v>
      </c>
      <c r="R4104" t="str">
        <f>RIGHT(N4104,LEN(N4104)-SEARCH("/",N4104,1))</f>
        <v>plays</v>
      </c>
      <c r="S4104" s="14">
        <f>INT((((J4104/60)/60)/24)+DATE(1970,1,1))</f>
        <v>42730</v>
      </c>
      <c r="T4104" s="14">
        <f>INT((((I4104/60)/60)/24)+DATE(1970,1,1))</f>
        <v>42760</v>
      </c>
    </row>
    <row r="4105" spans="1:20" ht="60" x14ac:dyDescent="0.25">
      <c r="A4105">
        <v>4012</v>
      </c>
      <c r="B4105" s="3" t="s">
        <v>4008</v>
      </c>
      <c r="C4105" s="3" t="s">
        <v>8117</v>
      </c>
      <c r="D4105" s="6">
        <v>575</v>
      </c>
      <c r="E4105" s="6">
        <v>0</v>
      </c>
      <c r="F4105" t="s">
        <v>8221</v>
      </c>
      <c r="G4105" t="s">
        <v>8225</v>
      </c>
      <c r="H4105" t="s">
        <v>8247</v>
      </c>
      <c r="I4105">
        <v>1430571849</v>
      </c>
      <c r="J4105">
        <v>1427979849</v>
      </c>
      <c r="K4105" t="b">
        <v>0</v>
      </c>
      <c r="L4105">
        <v>0</v>
      </c>
      <c r="M4105" t="b">
        <v>0</v>
      </c>
      <c r="N4105" t="s">
        <v>8271</v>
      </c>
      <c r="O4105" s="9">
        <f>+E4105/D4105*100</f>
        <v>0</v>
      </c>
      <c r="P4105" s="11" t="e">
        <f>AVERAGE(E4105/L4105)</f>
        <v>#DIV/0!</v>
      </c>
      <c r="Q4105" t="str">
        <f>LEFT(N4105,SEARCH("/",N4105,1)-1)</f>
        <v>theater</v>
      </c>
      <c r="R4105" t="str">
        <f>RIGHT(N4105,LEN(N4105)-SEARCH("/",N4105,1))</f>
        <v>plays</v>
      </c>
      <c r="S4105" s="14">
        <f>INT((((J4105/60)/60)/24)+DATE(1970,1,1))</f>
        <v>42096</v>
      </c>
      <c r="T4105" s="14">
        <f>INT((((I4105/60)/60)/24)+DATE(1970,1,1))</f>
        <v>42126</v>
      </c>
    </row>
    <row r="4106" spans="1:20" ht="45" x14ac:dyDescent="0.25">
      <c r="A4106">
        <v>4061</v>
      </c>
      <c r="B4106" s="3" t="s">
        <v>4057</v>
      </c>
      <c r="C4106" s="3" t="s">
        <v>8165</v>
      </c>
      <c r="D4106" s="6">
        <v>525</v>
      </c>
      <c r="E4106" s="6">
        <v>0</v>
      </c>
      <c r="F4106" t="s">
        <v>8221</v>
      </c>
      <c r="G4106" t="s">
        <v>8224</v>
      </c>
      <c r="H4106" t="s">
        <v>8246</v>
      </c>
      <c r="I4106">
        <v>1461205423</v>
      </c>
      <c r="J4106">
        <v>1456025023</v>
      </c>
      <c r="K4106" t="b">
        <v>0</v>
      </c>
      <c r="L4106">
        <v>0</v>
      </c>
      <c r="M4106" t="b">
        <v>0</v>
      </c>
      <c r="N4106" t="s">
        <v>8271</v>
      </c>
      <c r="O4106" s="9">
        <f>+E4106/D4106*100</f>
        <v>0</v>
      </c>
      <c r="P4106" s="11" t="e">
        <f>AVERAGE(E4106/L4106)</f>
        <v>#DIV/0!</v>
      </c>
      <c r="Q4106" t="str">
        <f>LEFT(N4106,SEARCH("/",N4106,1)-1)</f>
        <v>theater</v>
      </c>
      <c r="R4106" t="str">
        <f>RIGHT(N4106,LEN(N4106)-SEARCH("/",N4106,1))</f>
        <v>plays</v>
      </c>
      <c r="S4106" s="14">
        <f>INT((((J4106/60)/60)/24)+DATE(1970,1,1))</f>
        <v>42421</v>
      </c>
      <c r="T4106" s="14">
        <f>INT((((I4106/60)/60)/24)+DATE(1970,1,1))</f>
        <v>42481</v>
      </c>
    </row>
    <row r="4107" spans="1:20" ht="60" x14ac:dyDescent="0.25">
      <c r="A4107">
        <v>3204</v>
      </c>
      <c r="B4107" s="3" t="s">
        <v>3204</v>
      </c>
      <c r="C4107" s="3" t="s">
        <v>7314</v>
      </c>
      <c r="D4107" s="6">
        <v>500</v>
      </c>
      <c r="E4107" s="6">
        <v>0</v>
      </c>
      <c r="F4107" t="s">
        <v>8221</v>
      </c>
      <c r="G4107" t="s">
        <v>8224</v>
      </c>
      <c r="H4107" t="s">
        <v>8246</v>
      </c>
      <c r="I4107">
        <v>1437149640</v>
      </c>
      <c r="J4107">
        <v>1434558479</v>
      </c>
      <c r="K4107" t="b">
        <v>0</v>
      </c>
      <c r="L4107">
        <v>0</v>
      </c>
      <c r="M4107" t="b">
        <v>0</v>
      </c>
      <c r="N4107" t="s">
        <v>8305</v>
      </c>
      <c r="O4107" s="9">
        <f>+E4107/D4107*100</f>
        <v>0</v>
      </c>
      <c r="P4107" s="11" t="e">
        <f>AVERAGE(E4107/L4107)</f>
        <v>#DIV/0!</v>
      </c>
      <c r="Q4107" t="str">
        <f>LEFT(N4107,SEARCH("/",N4107,1)-1)</f>
        <v>theater</v>
      </c>
      <c r="R4107" t="str">
        <f>RIGHT(N4107,LEN(N4107)-SEARCH("/",N4107,1))</f>
        <v>musical</v>
      </c>
      <c r="S4107" s="14">
        <f>INT((((J4107/60)/60)/24)+DATE(1970,1,1))</f>
        <v>42172</v>
      </c>
      <c r="T4107" s="14">
        <f>INT((((I4107/60)/60)/24)+DATE(1970,1,1))</f>
        <v>42202</v>
      </c>
    </row>
    <row r="4108" spans="1:20" ht="45" x14ac:dyDescent="0.25">
      <c r="A4108">
        <v>4051</v>
      </c>
      <c r="B4108" s="3" t="s">
        <v>4047</v>
      </c>
      <c r="C4108" s="3" t="s">
        <v>8155</v>
      </c>
      <c r="D4108" s="6">
        <v>500</v>
      </c>
      <c r="E4108" s="6">
        <v>0</v>
      </c>
      <c r="F4108" t="s">
        <v>8221</v>
      </c>
      <c r="G4108" t="s">
        <v>8224</v>
      </c>
      <c r="H4108" t="s">
        <v>8246</v>
      </c>
      <c r="I4108">
        <v>1399618380</v>
      </c>
      <c r="J4108">
        <v>1399058797</v>
      </c>
      <c r="K4108" t="b">
        <v>0</v>
      </c>
      <c r="L4108">
        <v>0</v>
      </c>
      <c r="M4108" t="b">
        <v>0</v>
      </c>
      <c r="N4108" t="s">
        <v>8271</v>
      </c>
      <c r="O4108" s="9">
        <f>+E4108/D4108*100</f>
        <v>0</v>
      </c>
      <c r="P4108" s="11" t="e">
        <f>AVERAGE(E4108/L4108)</f>
        <v>#DIV/0!</v>
      </c>
      <c r="Q4108" t="str">
        <f>LEFT(N4108,SEARCH("/",N4108,1)-1)</f>
        <v>theater</v>
      </c>
      <c r="R4108" t="str">
        <f>RIGHT(N4108,LEN(N4108)-SEARCH("/",N4108,1))</f>
        <v>plays</v>
      </c>
      <c r="S4108" s="14">
        <f>INT((((J4108/60)/60)/24)+DATE(1970,1,1))</f>
        <v>41761</v>
      </c>
      <c r="T4108" s="14">
        <f>INT((((I4108/60)/60)/24)+DATE(1970,1,1))</f>
        <v>41768</v>
      </c>
    </row>
    <row r="4109" spans="1:20" ht="45" x14ac:dyDescent="0.25">
      <c r="A4109">
        <v>4109</v>
      </c>
      <c r="B4109" s="3" t="s">
        <v>4105</v>
      </c>
      <c r="C4109" s="3" t="s">
        <v>8212</v>
      </c>
      <c r="D4109" s="6">
        <v>500</v>
      </c>
      <c r="E4109" s="6">
        <v>0</v>
      </c>
      <c r="F4109" t="s">
        <v>8221</v>
      </c>
      <c r="G4109" t="s">
        <v>8225</v>
      </c>
      <c r="H4109" t="s">
        <v>8247</v>
      </c>
      <c r="I4109">
        <v>1448805404</v>
      </c>
      <c r="J4109">
        <v>1446209804</v>
      </c>
      <c r="K4109" t="b">
        <v>0</v>
      </c>
      <c r="L4109">
        <v>0</v>
      </c>
      <c r="M4109" t="b">
        <v>0</v>
      </c>
      <c r="N4109" t="s">
        <v>8271</v>
      </c>
      <c r="O4109" s="9">
        <f>+E4109/D4109*100</f>
        <v>0</v>
      </c>
      <c r="P4109" s="11" t="e">
        <f>AVERAGE(E4109/L4109)</f>
        <v>#DIV/0!</v>
      </c>
      <c r="Q4109" t="str">
        <f>LEFT(N4109,SEARCH("/",N4109,1)-1)</f>
        <v>theater</v>
      </c>
      <c r="R4109" t="str">
        <f>RIGHT(N4109,LEN(N4109)-SEARCH("/",N4109,1))</f>
        <v>plays</v>
      </c>
      <c r="S4109" s="14">
        <f>INT((((J4109/60)/60)/24)+DATE(1970,1,1))</f>
        <v>42307</v>
      </c>
      <c r="T4109" s="14">
        <f>INT((((I4109/60)/60)/24)+DATE(1970,1,1))</f>
        <v>42337</v>
      </c>
    </row>
    <row r="4110" spans="1:20" ht="60" x14ac:dyDescent="0.25">
      <c r="A4110">
        <v>3054</v>
      </c>
      <c r="B4110" s="3" t="s">
        <v>3054</v>
      </c>
      <c r="C4110" s="3" t="s">
        <v>7164</v>
      </c>
      <c r="D4110" s="6">
        <v>300</v>
      </c>
      <c r="E4110" s="6">
        <v>0</v>
      </c>
      <c r="F4110" t="s">
        <v>8221</v>
      </c>
      <c r="G4110" t="s">
        <v>8224</v>
      </c>
      <c r="H4110" t="s">
        <v>8246</v>
      </c>
      <c r="I4110">
        <v>1425258240</v>
      </c>
      <c r="J4110">
        <v>1422043154</v>
      </c>
      <c r="K4110" t="b">
        <v>0</v>
      </c>
      <c r="L4110">
        <v>0</v>
      </c>
      <c r="M4110" t="b">
        <v>0</v>
      </c>
      <c r="N4110" t="s">
        <v>8303</v>
      </c>
      <c r="O4110" s="9">
        <f>+E4110/D4110*100</f>
        <v>0</v>
      </c>
      <c r="P4110" s="11" t="e">
        <f>AVERAGE(E4110/L4110)</f>
        <v>#DIV/0!</v>
      </c>
      <c r="Q4110" t="str">
        <f>LEFT(N4110,SEARCH("/",N4110,1)-1)</f>
        <v>theater</v>
      </c>
      <c r="R4110" t="str">
        <f>RIGHT(N4110,LEN(N4110)-SEARCH("/",N4110,1))</f>
        <v>spaces</v>
      </c>
      <c r="S4110" s="14">
        <f>INT((((J4110/60)/60)/24)+DATE(1970,1,1))</f>
        <v>42027</v>
      </c>
      <c r="T4110" s="14">
        <f>INT((((I4110/60)/60)/24)+DATE(1970,1,1))</f>
        <v>42065</v>
      </c>
    </row>
    <row r="4111" spans="1:20" ht="45" x14ac:dyDescent="0.25">
      <c r="A4111">
        <v>4043</v>
      </c>
      <c r="B4111" s="3" t="s">
        <v>4039</v>
      </c>
      <c r="C4111" s="3" t="s">
        <v>8147</v>
      </c>
      <c r="D4111" s="6">
        <v>300</v>
      </c>
      <c r="E4111" s="6">
        <v>0</v>
      </c>
      <c r="F4111" t="s">
        <v>8221</v>
      </c>
      <c r="G4111" t="s">
        <v>8229</v>
      </c>
      <c r="H4111" t="s">
        <v>8251</v>
      </c>
      <c r="I4111">
        <v>1416524325</v>
      </c>
      <c r="J4111">
        <v>1415228325</v>
      </c>
      <c r="K4111" t="b">
        <v>0</v>
      </c>
      <c r="L4111">
        <v>0</v>
      </c>
      <c r="M4111" t="b">
        <v>0</v>
      </c>
      <c r="N4111" t="s">
        <v>8271</v>
      </c>
      <c r="O4111" s="9">
        <f>+E4111/D4111*100</f>
        <v>0</v>
      </c>
      <c r="P4111" s="11" t="e">
        <f>AVERAGE(E4111/L4111)</f>
        <v>#DIV/0!</v>
      </c>
      <c r="Q4111" t="str">
        <f>LEFT(N4111,SEARCH("/",N4111,1)-1)</f>
        <v>theater</v>
      </c>
      <c r="R4111" t="str">
        <f>RIGHT(N4111,LEN(N4111)-SEARCH("/",N4111,1))</f>
        <v>plays</v>
      </c>
      <c r="S4111" s="14">
        <f>INT((((J4111/60)/60)/24)+DATE(1970,1,1))</f>
        <v>41948</v>
      </c>
      <c r="T4111" s="14">
        <f>INT((((I4111/60)/60)/24)+DATE(1970,1,1))</f>
        <v>41963</v>
      </c>
    </row>
    <row r="4112" spans="1:20" ht="45" x14ac:dyDescent="0.25">
      <c r="A4112">
        <v>4100</v>
      </c>
      <c r="B4112" s="3" t="s">
        <v>4096</v>
      </c>
      <c r="C4112" s="3" t="s">
        <v>8203</v>
      </c>
      <c r="D4112" s="6">
        <v>270</v>
      </c>
      <c r="E4112" s="6">
        <v>0</v>
      </c>
      <c r="F4112" t="s">
        <v>8221</v>
      </c>
      <c r="G4112" t="s">
        <v>8224</v>
      </c>
      <c r="H4112" t="s">
        <v>8246</v>
      </c>
      <c r="I4112">
        <v>1414205990</v>
      </c>
      <c r="J4112">
        <v>1413341990</v>
      </c>
      <c r="K4112" t="b">
        <v>0</v>
      </c>
      <c r="L4112">
        <v>0</v>
      </c>
      <c r="M4112" t="b">
        <v>0</v>
      </c>
      <c r="N4112" t="s">
        <v>8271</v>
      </c>
      <c r="O4112" s="9">
        <f>+E4112/D4112*100</f>
        <v>0</v>
      </c>
      <c r="P4112" s="11" t="e">
        <f>AVERAGE(E4112/L4112)</f>
        <v>#DIV/0!</v>
      </c>
      <c r="Q4112" t="str">
        <f>LEFT(N4112,SEARCH("/",N4112,1)-1)</f>
        <v>theater</v>
      </c>
      <c r="R4112" t="str">
        <f>RIGHT(N4112,LEN(N4112)-SEARCH("/",N4112,1))</f>
        <v>plays</v>
      </c>
      <c r="S4112" s="14">
        <f>INT((((J4112/60)/60)/24)+DATE(1970,1,1))</f>
        <v>41927</v>
      </c>
      <c r="T4112" s="14">
        <f>INT((((I4112/60)/60)/24)+DATE(1970,1,1))</f>
        <v>41937</v>
      </c>
    </row>
    <row r="4113" spans="1:20" ht="60" x14ac:dyDescent="0.25">
      <c r="A4113">
        <v>4078</v>
      </c>
      <c r="B4113" s="3" t="s">
        <v>4074</v>
      </c>
      <c r="C4113" s="3" t="s">
        <v>8181</v>
      </c>
      <c r="D4113" s="6">
        <v>250</v>
      </c>
      <c r="E4113" s="6">
        <v>0</v>
      </c>
      <c r="F4113" t="s">
        <v>8221</v>
      </c>
      <c r="G4113" t="s">
        <v>8225</v>
      </c>
      <c r="H4113" t="s">
        <v>8247</v>
      </c>
      <c r="I4113">
        <v>1485543242</v>
      </c>
      <c r="J4113">
        <v>1482951242</v>
      </c>
      <c r="K4113" t="b">
        <v>0</v>
      </c>
      <c r="L4113">
        <v>0</v>
      </c>
      <c r="M4113" t="b">
        <v>0</v>
      </c>
      <c r="N4113" t="s">
        <v>8271</v>
      </c>
      <c r="O4113" s="9">
        <f>+E4113/D4113*100</f>
        <v>0</v>
      </c>
      <c r="P4113" s="11" t="e">
        <f>AVERAGE(E4113/L4113)</f>
        <v>#DIV/0!</v>
      </c>
      <c r="Q4113" t="str">
        <f>LEFT(N4113,SEARCH("/",N4113,1)-1)</f>
        <v>theater</v>
      </c>
      <c r="R4113" t="str">
        <f>RIGHT(N4113,LEN(N4113)-SEARCH("/",N4113,1))</f>
        <v>plays</v>
      </c>
      <c r="S4113" s="14">
        <f>INT((((J4113/60)/60)/24)+DATE(1970,1,1))</f>
        <v>42732</v>
      </c>
      <c r="T4113" s="14">
        <f>INT((((I4113/60)/60)/24)+DATE(1970,1,1))</f>
        <v>42762</v>
      </c>
    </row>
    <row r="4114" spans="1:20" ht="60" x14ac:dyDescent="0.25">
      <c r="A4114">
        <v>3138</v>
      </c>
      <c r="B4114" s="3" t="s">
        <v>3138</v>
      </c>
      <c r="C4114" s="3" t="s">
        <v>7248</v>
      </c>
      <c r="D4114" s="6">
        <v>200</v>
      </c>
      <c r="E4114" s="6">
        <v>0</v>
      </c>
      <c r="F4114" t="s">
        <v>8222</v>
      </c>
      <c r="G4114" t="s">
        <v>8225</v>
      </c>
      <c r="H4114" t="s">
        <v>8247</v>
      </c>
      <c r="I4114">
        <v>1491233407</v>
      </c>
      <c r="J4114">
        <v>1489591807</v>
      </c>
      <c r="K4114" t="b">
        <v>0</v>
      </c>
      <c r="L4114">
        <v>0</v>
      </c>
      <c r="M4114" t="b">
        <v>0</v>
      </c>
      <c r="N4114" t="s">
        <v>8271</v>
      </c>
      <c r="O4114" s="9">
        <f>+E4114/D4114*100</f>
        <v>0</v>
      </c>
      <c r="P4114" s="11" t="e">
        <f>AVERAGE(E4114/L4114)</f>
        <v>#DIV/0!</v>
      </c>
      <c r="Q4114" t="str">
        <f>LEFT(N4114,SEARCH("/",N4114,1)-1)</f>
        <v>theater</v>
      </c>
      <c r="R4114" t="str">
        <f>RIGHT(N4114,LEN(N4114)-SEARCH("/",N4114,1))</f>
        <v>plays</v>
      </c>
      <c r="S4114" s="14">
        <f>INT((((J4114/60)/60)/24)+DATE(1970,1,1))</f>
        <v>42809</v>
      </c>
      <c r="T4114" s="14">
        <f>INT((((I4114/60)/60)/24)+DATE(1970,1,1))</f>
        <v>42828</v>
      </c>
    </row>
    <row r="4115" spans="1:20" ht="30" x14ac:dyDescent="0.25">
      <c r="A4115">
        <v>1766</v>
      </c>
      <c r="B4115" s="3" t="s">
        <v>1767</v>
      </c>
      <c r="C4115" s="3" t="s">
        <v>5876</v>
      </c>
      <c r="D4115" s="6">
        <v>1500</v>
      </c>
      <c r="E4115" s="6">
        <v>0</v>
      </c>
      <c r="F4115" t="s">
        <v>8221</v>
      </c>
      <c r="G4115" t="s">
        <v>8226</v>
      </c>
      <c r="H4115" t="s">
        <v>8248</v>
      </c>
      <c r="I4115">
        <v>1408999088</v>
      </c>
      <c r="J4115">
        <v>1407184688</v>
      </c>
      <c r="K4115" t="b">
        <v>1</v>
      </c>
      <c r="L4115">
        <v>0</v>
      </c>
      <c r="M4115" t="b">
        <v>0</v>
      </c>
      <c r="N4115" t="s">
        <v>8285</v>
      </c>
      <c r="O4115" s="9">
        <f>+E4115/D4115*100</f>
        <v>0</v>
      </c>
      <c r="P4115" s="11" t="e">
        <f>AVERAGE(E4115/L4115)</f>
        <v>#DIV/0!</v>
      </c>
      <c r="Q4115" t="str">
        <f>LEFT(N4115,SEARCH("/",N4115,1)-1)</f>
        <v>photography</v>
      </c>
      <c r="R4115" t="str">
        <f>RIGHT(N4115,LEN(N4115)-SEARCH("/",N4115,1))</f>
        <v>photobooks</v>
      </c>
      <c r="S4115" s="14">
        <f>INT((((J4115/60)/60)/24)+DATE(1970,1,1))</f>
        <v>41855</v>
      </c>
      <c r="T4115" s="14">
        <f>INT((((I4115/60)/60)/24)+DATE(1970,1,1))</f>
        <v>41876</v>
      </c>
    </row>
  </sheetData>
  <autoFilter ref="A1:T4115" xr:uid="{8B34C411-60B9-4A21-8CB2-6F03F952CD5E}">
    <sortState xmlns:xlrd2="http://schemas.microsoft.com/office/spreadsheetml/2017/richdata2" ref="A2:T4115">
      <sortCondition descending="1" ref="E1:E4115"/>
    </sortState>
  </autoFilter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FF0DB-13C9-4E4C-B4F3-B53C348E85D0}">
  <dimension ref="B1:G14"/>
  <sheetViews>
    <sheetView workbookViewId="0">
      <selection activeCell="B13" sqref="B13:C13"/>
    </sheetView>
  </sheetViews>
  <sheetFormatPr defaultRowHeight="15" x14ac:dyDescent="0.25"/>
  <cols>
    <col min="1" max="1" width="3" customWidth="1"/>
    <col min="2" max="2" width="17" bestFit="1" customWidth="1"/>
    <col min="3" max="3" width="16.28515625" bestFit="1" customWidth="1"/>
    <col min="4" max="4" width="4.28515625" bestFit="1" customWidth="1"/>
    <col min="5" max="5" width="6.140625" bestFit="1" customWidth="1"/>
    <col min="6" max="6" width="8.85546875" bestFit="1" customWidth="1"/>
    <col min="7" max="7" width="11.28515625" bestFit="1" customWidth="1"/>
  </cols>
  <sheetData>
    <row r="1" spans="2:7" x14ac:dyDescent="0.25">
      <c r="B1" s="12" t="s">
        <v>8223</v>
      </c>
      <c r="C1" t="s">
        <v>8362</v>
      </c>
    </row>
    <row r="3" spans="2:7" x14ac:dyDescent="0.25">
      <c r="B3" s="12" t="s">
        <v>8364</v>
      </c>
      <c r="C3" s="12" t="s">
        <v>8363</v>
      </c>
    </row>
    <row r="4" spans="2:7" x14ac:dyDescent="0.25">
      <c r="B4" s="12" t="s">
        <v>8310</v>
      </c>
      <c r="C4" t="s">
        <v>8219</v>
      </c>
      <c r="D4" t="s">
        <v>8222</v>
      </c>
      <c r="E4" t="s">
        <v>8221</v>
      </c>
      <c r="F4" t="s">
        <v>8220</v>
      </c>
      <c r="G4" t="s">
        <v>8320</v>
      </c>
    </row>
    <row r="5" spans="2:7" x14ac:dyDescent="0.25">
      <c r="B5" s="13" t="s">
        <v>8311</v>
      </c>
      <c r="C5" s="7">
        <v>300</v>
      </c>
      <c r="D5" s="7"/>
      <c r="E5" s="7">
        <v>180</v>
      </c>
      <c r="F5" s="7">
        <v>40</v>
      </c>
      <c r="G5" s="7">
        <v>520</v>
      </c>
    </row>
    <row r="6" spans="2:7" x14ac:dyDescent="0.25">
      <c r="B6" s="13" t="s">
        <v>8312</v>
      </c>
      <c r="C6" s="7">
        <v>34</v>
      </c>
      <c r="D6" s="7">
        <v>6</v>
      </c>
      <c r="E6" s="7">
        <v>140</v>
      </c>
      <c r="F6" s="7">
        <v>20</v>
      </c>
      <c r="G6" s="7">
        <v>200</v>
      </c>
    </row>
    <row r="7" spans="2:7" x14ac:dyDescent="0.25">
      <c r="B7" s="13" t="s">
        <v>8313</v>
      </c>
      <c r="C7" s="7">
        <v>80</v>
      </c>
      <c r="D7" s="7"/>
      <c r="E7" s="7">
        <v>140</v>
      </c>
      <c r="F7" s="7"/>
      <c r="G7" s="7">
        <v>220</v>
      </c>
    </row>
    <row r="8" spans="2:7" x14ac:dyDescent="0.25">
      <c r="B8" s="13" t="s">
        <v>8314</v>
      </c>
      <c r="C8" s="7"/>
      <c r="D8" s="7"/>
      <c r="E8" s="7"/>
      <c r="F8" s="7">
        <v>24</v>
      </c>
      <c r="G8" s="7">
        <v>24</v>
      </c>
    </row>
    <row r="9" spans="2:7" x14ac:dyDescent="0.25">
      <c r="B9" s="13" t="s">
        <v>8315</v>
      </c>
      <c r="C9" s="7">
        <v>540</v>
      </c>
      <c r="D9" s="7">
        <v>20</v>
      </c>
      <c r="E9" s="7">
        <v>120</v>
      </c>
      <c r="F9" s="7">
        <v>20</v>
      </c>
      <c r="G9" s="7">
        <v>700</v>
      </c>
    </row>
    <row r="10" spans="2:7" x14ac:dyDescent="0.25">
      <c r="B10" s="13" t="s">
        <v>8316</v>
      </c>
      <c r="C10" s="7">
        <v>103</v>
      </c>
      <c r="D10" s="7"/>
      <c r="E10" s="7">
        <v>117</v>
      </c>
      <c r="F10" s="7"/>
      <c r="G10" s="7">
        <v>220</v>
      </c>
    </row>
    <row r="11" spans="2:7" x14ac:dyDescent="0.25">
      <c r="B11" s="13" t="s">
        <v>8317</v>
      </c>
      <c r="C11" s="7">
        <v>80</v>
      </c>
      <c r="D11" s="7"/>
      <c r="E11" s="7">
        <v>127</v>
      </c>
      <c r="F11" s="7">
        <v>30</v>
      </c>
      <c r="G11" s="7">
        <v>237</v>
      </c>
    </row>
    <row r="12" spans="2:7" x14ac:dyDescent="0.25">
      <c r="B12" s="13" t="s">
        <v>8318</v>
      </c>
      <c r="C12" s="7">
        <v>209</v>
      </c>
      <c r="D12" s="7"/>
      <c r="E12" s="7">
        <v>213</v>
      </c>
      <c r="F12" s="7">
        <v>178</v>
      </c>
      <c r="G12" s="7">
        <v>600</v>
      </c>
    </row>
    <row r="13" spans="2:7" x14ac:dyDescent="0.25">
      <c r="B13" s="13" t="s">
        <v>8319</v>
      </c>
      <c r="C13" s="7">
        <v>839</v>
      </c>
      <c r="D13" s="7">
        <v>24</v>
      </c>
      <c r="E13" s="7">
        <v>493</v>
      </c>
      <c r="F13" s="7">
        <v>37</v>
      </c>
      <c r="G13" s="7">
        <v>1393</v>
      </c>
    </row>
    <row r="14" spans="2:7" x14ac:dyDescent="0.25">
      <c r="B14" s="13" t="s">
        <v>8320</v>
      </c>
      <c r="C14" s="7">
        <v>2185</v>
      </c>
      <c r="D14" s="7">
        <v>50</v>
      </c>
      <c r="E14" s="7">
        <v>1530</v>
      </c>
      <c r="F14" s="7">
        <v>349</v>
      </c>
      <c r="G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4B159-0690-46EC-971C-9FD92E7EAFEC}">
  <dimension ref="B1:G47"/>
  <sheetViews>
    <sheetView topLeftCell="A4" workbookViewId="0">
      <selection activeCell="B30" sqref="B30:G30"/>
    </sheetView>
  </sheetViews>
  <sheetFormatPr defaultRowHeight="15" x14ac:dyDescent="0.25"/>
  <cols>
    <col min="1" max="1" width="3.28515625" customWidth="1"/>
    <col min="2" max="2" width="21.140625" bestFit="1" customWidth="1"/>
    <col min="3" max="3" width="16.28515625" bestFit="1" customWidth="1"/>
    <col min="4" max="4" width="4.28515625" bestFit="1" customWidth="1"/>
    <col min="5" max="5" width="6.140625" bestFit="1" customWidth="1"/>
    <col min="6" max="6" width="8.85546875" bestFit="1" customWidth="1"/>
    <col min="7" max="7" width="11.28515625" bestFit="1" customWidth="1"/>
  </cols>
  <sheetData>
    <row r="1" spans="2:7" x14ac:dyDescent="0.25">
      <c r="B1" s="12" t="s">
        <v>8223</v>
      </c>
      <c r="C1" t="s">
        <v>8362</v>
      </c>
    </row>
    <row r="2" spans="2:7" x14ac:dyDescent="0.25">
      <c r="B2" s="12" t="s">
        <v>8308</v>
      </c>
      <c r="C2" t="s">
        <v>8362</v>
      </c>
    </row>
    <row r="4" spans="2:7" x14ac:dyDescent="0.25">
      <c r="B4" s="12" t="s">
        <v>8365</v>
      </c>
      <c r="C4" s="12" t="s">
        <v>8363</v>
      </c>
    </row>
    <row r="5" spans="2:7" x14ac:dyDescent="0.25">
      <c r="B5" s="12" t="s">
        <v>8310</v>
      </c>
      <c r="C5" t="s">
        <v>8219</v>
      </c>
      <c r="D5" t="s">
        <v>8222</v>
      </c>
      <c r="E5" t="s">
        <v>8221</v>
      </c>
      <c r="F5" t="s">
        <v>8220</v>
      </c>
      <c r="G5" t="s">
        <v>8320</v>
      </c>
    </row>
    <row r="6" spans="2:7" x14ac:dyDescent="0.25">
      <c r="B6" s="13" t="s">
        <v>8321</v>
      </c>
      <c r="C6" s="7"/>
      <c r="D6" s="7"/>
      <c r="E6" s="7">
        <v>100</v>
      </c>
      <c r="F6" s="7"/>
      <c r="G6" s="7">
        <v>100</v>
      </c>
    </row>
    <row r="7" spans="2:7" x14ac:dyDescent="0.25">
      <c r="B7" s="13" t="s">
        <v>8347</v>
      </c>
      <c r="C7" s="7"/>
      <c r="D7" s="7"/>
      <c r="E7" s="7"/>
      <c r="F7" s="7">
        <v>20</v>
      </c>
      <c r="G7" s="7">
        <v>20</v>
      </c>
    </row>
    <row r="8" spans="2:7" x14ac:dyDescent="0.25">
      <c r="B8" s="13" t="s">
        <v>8333</v>
      </c>
      <c r="C8" s="7"/>
      <c r="D8" s="7"/>
      <c r="E8" s="7"/>
      <c r="F8" s="7">
        <v>24</v>
      </c>
      <c r="G8" s="7">
        <v>24</v>
      </c>
    </row>
    <row r="9" spans="2:7" x14ac:dyDescent="0.25">
      <c r="B9" s="13" t="s">
        <v>8348</v>
      </c>
      <c r="C9" s="7"/>
      <c r="D9" s="7"/>
      <c r="E9" s="7">
        <v>40</v>
      </c>
      <c r="F9" s="7"/>
      <c r="G9" s="7">
        <v>40</v>
      </c>
    </row>
    <row r="10" spans="2:7" x14ac:dyDescent="0.25">
      <c r="B10" s="13" t="s">
        <v>8334</v>
      </c>
      <c r="C10" s="7">
        <v>40</v>
      </c>
      <c r="D10" s="7"/>
      <c r="E10" s="7"/>
      <c r="F10" s="7"/>
      <c r="G10" s="7">
        <v>40</v>
      </c>
    </row>
    <row r="11" spans="2:7" x14ac:dyDescent="0.25">
      <c r="B11" s="13" t="s">
        <v>8322</v>
      </c>
      <c r="C11" s="7">
        <v>180</v>
      </c>
      <c r="D11" s="7"/>
      <c r="E11" s="7"/>
      <c r="F11" s="7"/>
      <c r="G11" s="7">
        <v>180</v>
      </c>
    </row>
    <row r="12" spans="2:7" x14ac:dyDescent="0.25">
      <c r="B12" s="13" t="s">
        <v>8323</v>
      </c>
      <c r="C12" s="7"/>
      <c r="D12" s="7"/>
      <c r="E12" s="7">
        <v>80</v>
      </c>
      <c r="F12" s="7"/>
      <c r="G12" s="7">
        <v>80</v>
      </c>
    </row>
    <row r="13" spans="2:7" x14ac:dyDescent="0.25">
      <c r="B13" s="13" t="s">
        <v>8335</v>
      </c>
      <c r="C13" s="7">
        <v>40</v>
      </c>
      <c r="D13" s="7"/>
      <c r="E13" s="7"/>
      <c r="F13" s="7"/>
      <c r="G13" s="7">
        <v>40</v>
      </c>
    </row>
    <row r="14" spans="2:7" x14ac:dyDescent="0.25">
      <c r="B14" s="13" t="s">
        <v>8336</v>
      </c>
      <c r="C14" s="7"/>
      <c r="D14" s="7">
        <v>20</v>
      </c>
      <c r="E14" s="7">
        <v>40</v>
      </c>
      <c r="F14" s="7"/>
      <c r="G14" s="7">
        <v>60</v>
      </c>
    </row>
    <row r="15" spans="2:7" x14ac:dyDescent="0.25">
      <c r="B15" s="13" t="s">
        <v>8349</v>
      </c>
      <c r="C15" s="7"/>
      <c r="D15" s="7"/>
      <c r="E15" s="7">
        <v>40</v>
      </c>
      <c r="F15" s="7"/>
      <c r="G15" s="7">
        <v>40</v>
      </c>
    </row>
    <row r="16" spans="2:7" x14ac:dyDescent="0.25">
      <c r="B16" s="13" t="s">
        <v>8327</v>
      </c>
      <c r="C16" s="7"/>
      <c r="D16" s="7"/>
      <c r="E16" s="7">
        <v>120</v>
      </c>
      <c r="F16" s="7">
        <v>20</v>
      </c>
      <c r="G16" s="7">
        <v>140</v>
      </c>
    </row>
    <row r="17" spans="2:7" x14ac:dyDescent="0.25">
      <c r="B17" s="13" t="s">
        <v>8353</v>
      </c>
      <c r="C17" s="7"/>
      <c r="D17" s="7"/>
      <c r="E17" s="7">
        <v>20</v>
      </c>
      <c r="F17" s="7"/>
      <c r="G17" s="7">
        <v>20</v>
      </c>
    </row>
    <row r="18" spans="2:7" x14ac:dyDescent="0.25">
      <c r="B18" s="13" t="s">
        <v>8354</v>
      </c>
      <c r="C18" s="7">
        <v>140</v>
      </c>
      <c r="D18" s="7"/>
      <c r="E18" s="7"/>
      <c r="F18" s="7"/>
      <c r="G18" s="7">
        <v>140</v>
      </c>
    </row>
    <row r="19" spans="2:7" x14ac:dyDescent="0.25">
      <c r="B19" s="13" t="s">
        <v>8337</v>
      </c>
      <c r="C19" s="7">
        <v>140</v>
      </c>
      <c r="D19" s="7"/>
      <c r="E19" s="7">
        <v>20</v>
      </c>
      <c r="F19" s="7"/>
      <c r="G19" s="7">
        <v>160</v>
      </c>
    </row>
    <row r="20" spans="2:7" x14ac:dyDescent="0.25">
      <c r="B20" s="13" t="s">
        <v>8338</v>
      </c>
      <c r="C20" s="7"/>
      <c r="D20" s="7"/>
      <c r="E20" s="7">
        <v>60</v>
      </c>
      <c r="F20" s="7"/>
      <c r="G20" s="7">
        <v>60</v>
      </c>
    </row>
    <row r="21" spans="2:7" x14ac:dyDescent="0.25">
      <c r="B21" s="13" t="s">
        <v>8355</v>
      </c>
      <c r="C21" s="7">
        <v>9</v>
      </c>
      <c r="D21" s="7"/>
      <c r="E21" s="7">
        <v>11</v>
      </c>
      <c r="F21" s="7"/>
      <c r="G21" s="7">
        <v>20</v>
      </c>
    </row>
    <row r="22" spans="2:7" x14ac:dyDescent="0.25">
      <c r="B22" s="13" t="s">
        <v>8339</v>
      </c>
      <c r="C22" s="7">
        <v>20</v>
      </c>
      <c r="D22" s="7"/>
      <c r="E22" s="7"/>
      <c r="F22" s="7"/>
      <c r="G22" s="7">
        <v>20</v>
      </c>
    </row>
    <row r="23" spans="2:7" x14ac:dyDescent="0.25">
      <c r="B23" s="13" t="s">
        <v>8330</v>
      </c>
      <c r="C23" s="7"/>
      <c r="D23" s="7"/>
      <c r="E23" s="7">
        <v>40</v>
      </c>
      <c r="F23" s="7"/>
      <c r="G23" s="7">
        <v>40</v>
      </c>
    </row>
    <row r="24" spans="2:7" x14ac:dyDescent="0.25">
      <c r="B24" s="13" t="s">
        <v>8359</v>
      </c>
      <c r="C24" s="7">
        <v>60</v>
      </c>
      <c r="D24" s="7"/>
      <c r="E24" s="7">
        <v>60</v>
      </c>
      <c r="F24" s="7">
        <v>20</v>
      </c>
      <c r="G24" s="7">
        <v>140</v>
      </c>
    </row>
    <row r="25" spans="2:7" x14ac:dyDescent="0.25">
      <c r="B25" s="13" t="s">
        <v>8343</v>
      </c>
      <c r="C25" s="7"/>
      <c r="D25" s="7"/>
      <c r="E25" s="7">
        <v>20</v>
      </c>
      <c r="F25" s="7"/>
      <c r="G25" s="7">
        <v>20</v>
      </c>
    </row>
    <row r="26" spans="2:7" x14ac:dyDescent="0.25">
      <c r="B26" s="13" t="s">
        <v>8350</v>
      </c>
      <c r="C26" s="7">
        <v>60</v>
      </c>
      <c r="D26" s="7"/>
      <c r="E26" s="7"/>
      <c r="F26" s="7"/>
      <c r="G26" s="7">
        <v>60</v>
      </c>
    </row>
    <row r="27" spans="2:7" x14ac:dyDescent="0.25">
      <c r="B27" s="13" t="s">
        <v>8344</v>
      </c>
      <c r="C27" s="7"/>
      <c r="D27" s="7"/>
      <c r="E27" s="7">
        <v>20</v>
      </c>
      <c r="F27" s="7"/>
      <c r="G27" s="7">
        <v>20</v>
      </c>
    </row>
    <row r="28" spans="2:7" x14ac:dyDescent="0.25">
      <c r="B28" s="13" t="s">
        <v>8345</v>
      </c>
      <c r="C28" s="7">
        <v>103</v>
      </c>
      <c r="D28" s="7"/>
      <c r="E28" s="7">
        <v>57</v>
      </c>
      <c r="F28" s="7"/>
      <c r="G28" s="7">
        <v>160</v>
      </c>
    </row>
    <row r="29" spans="2:7" x14ac:dyDescent="0.25">
      <c r="B29" s="13" t="s">
        <v>8346</v>
      </c>
      <c r="C29" s="7"/>
      <c r="D29" s="7"/>
      <c r="E29" s="7">
        <v>20</v>
      </c>
      <c r="F29" s="7"/>
      <c r="G29" s="7">
        <v>20</v>
      </c>
    </row>
    <row r="30" spans="2:7" x14ac:dyDescent="0.25">
      <c r="B30" s="13" t="s">
        <v>8360</v>
      </c>
      <c r="C30" s="7">
        <v>694</v>
      </c>
      <c r="D30" s="7">
        <v>19</v>
      </c>
      <c r="E30" s="7">
        <v>353</v>
      </c>
      <c r="F30" s="7"/>
      <c r="G30" s="7">
        <v>1066</v>
      </c>
    </row>
    <row r="31" spans="2:7" x14ac:dyDescent="0.25">
      <c r="B31" s="13" t="s">
        <v>8340</v>
      </c>
      <c r="C31" s="7">
        <v>40</v>
      </c>
      <c r="D31" s="7"/>
      <c r="E31" s="7"/>
      <c r="F31" s="7"/>
      <c r="G31" s="7">
        <v>40</v>
      </c>
    </row>
    <row r="32" spans="2:7" x14ac:dyDescent="0.25">
      <c r="B32" s="13" t="s">
        <v>8351</v>
      </c>
      <c r="C32" s="7">
        <v>20</v>
      </c>
      <c r="D32" s="7"/>
      <c r="E32" s="7"/>
      <c r="F32" s="7"/>
      <c r="G32" s="7">
        <v>20</v>
      </c>
    </row>
    <row r="33" spans="2:7" x14ac:dyDescent="0.25">
      <c r="B33" s="13" t="s">
        <v>8328</v>
      </c>
      <c r="C33" s="7"/>
      <c r="D33" s="7"/>
      <c r="E33" s="7">
        <v>20</v>
      </c>
      <c r="F33" s="7"/>
      <c r="G33" s="7">
        <v>20</v>
      </c>
    </row>
    <row r="34" spans="2:7" x14ac:dyDescent="0.25">
      <c r="B34" s="13" t="s">
        <v>8341</v>
      </c>
      <c r="C34" s="7">
        <v>260</v>
      </c>
      <c r="D34" s="7"/>
      <c r="E34" s="7"/>
      <c r="F34" s="7"/>
      <c r="G34" s="7">
        <v>260</v>
      </c>
    </row>
    <row r="35" spans="2:7" x14ac:dyDescent="0.25">
      <c r="B35" s="13" t="s">
        <v>8324</v>
      </c>
      <c r="C35" s="7"/>
      <c r="D35" s="7"/>
      <c r="E35" s="7"/>
      <c r="F35" s="7">
        <v>40</v>
      </c>
      <c r="G35" s="7">
        <v>40</v>
      </c>
    </row>
    <row r="36" spans="2:7" x14ac:dyDescent="0.25">
      <c r="B36" s="13" t="s">
        <v>8325</v>
      </c>
      <c r="C36" s="7">
        <v>60</v>
      </c>
      <c r="D36" s="7"/>
      <c r="E36" s="7"/>
      <c r="F36" s="7"/>
      <c r="G36" s="7">
        <v>60</v>
      </c>
    </row>
    <row r="37" spans="2:7" x14ac:dyDescent="0.25">
      <c r="B37" s="13" t="s">
        <v>8329</v>
      </c>
      <c r="C37" s="7">
        <v>34</v>
      </c>
      <c r="D37" s="7">
        <v>6</v>
      </c>
      <c r="E37" s="7"/>
      <c r="F37" s="7"/>
      <c r="G37" s="7">
        <v>40</v>
      </c>
    </row>
    <row r="38" spans="2:7" x14ac:dyDescent="0.25">
      <c r="B38" s="13" t="s">
        <v>8356</v>
      </c>
      <c r="C38" s="7">
        <v>40</v>
      </c>
      <c r="D38" s="7"/>
      <c r="E38" s="7">
        <v>2</v>
      </c>
      <c r="F38" s="7">
        <v>18</v>
      </c>
      <c r="G38" s="7">
        <v>60</v>
      </c>
    </row>
    <row r="39" spans="2:7" x14ac:dyDescent="0.25">
      <c r="B39" s="13" t="s">
        <v>8361</v>
      </c>
      <c r="C39" s="7">
        <v>85</v>
      </c>
      <c r="D39" s="7">
        <v>5</v>
      </c>
      <c r="E39" s="7">
        <v>80</v>
      </c>
      <c r="F39" s="7">
        <v>17</v>
      </c>
      <c r="G39" s="7">
        <v>187</v>
      </c>
    </row>
    <row r="40" spans="2:7" x14ac:dyDescent="0.25">
      <c r="B40" s="13" t="s">
        <v>8331</v>
      </c>
      <c r="C40" s="7">
        <v>80</v>
      </c>
      <c r="D40" s="7"/>
      <c r="E40" s="7"/>
      <c r="F40" s="7"/>
      <c r="G40" s="7">
        <v>80</v>
      </c>
    </row>
    <row r="41" spans="2:7" x14ac:dyDescent="0.25">
      <c r="B41" s="13" t="s">
        <v>8326</v>
      </c>
      <c r="C41" s="7">
        <v>60</v>
      </c>
      <c r="D41" s="7"/>
      <c r="E41" s="7"/>
      <c r="F41" s="7"/>
      <c r="G41" s="7">
        <v>60</v>
      </c>
    </row>
    <row r="42" spans="2:7" x14ac:dyDescent="0.25">
      <c r="B42" s="13" t="s">
        <v>8352</v>
      </c>
      <c r="C42" s="7"/>
      <c r="D42" s="7"/>
      <c r="E42" s="7">
        <v>47</v>
      </c>
      <c r="F42" s="7">
        <v>10</v>
      </c>
      <c r="G42" s="7">
        <v>57</v>
      </c>
    </row>
    <row r="43" spans="2:7" x14ac:dyDescent="0.25">
      <c r="B43" s="13" t="s">
        <v>8332</v>
      </c>
      <c r="C43" s="7"/>
      <c r="D43" s="7"/>
      <c r="E43" s="7">
        <v>100</v>
      </c>
      <c r="F43" s="7"/>
      <c r="G43" s="7">
        <v>100</v>
      </c>
    </row>
    <row r="44" spans="2:7" x14ac:dyDescent="0.25">
      <c r="B44" s="13" t="s">
        <v>8357</v>
      </c>
      <c r="C44" s="7">
        <v>20</v>
      </c>
      <c r="D44" s="7"/>
      <c r="E44" s="7">
        <v>120</v>
      </c>
      <c r="F44" s="7">
        <v>60</v>
      </c>
      <c r="G44" s="7">
        <v>200</v>
      </c>
    </row>
    <row r="45" spans="2:7" x14ac:dyDescent="0.25">
      <c r="B45" s="13" t="s">
        <v>8358</v>
      </c>
      <c r="C45" s="7"/>
      <c r="D45" s="7"/>
      <c r="E45" s="7">
        <v>60</v>
      </c>
      <c r="F45" s="7">
        <v>100</v>
      </c>
      <c r="G45" s="7">
        <v>160</v>
      </c>
    </row>
    <row r="46" spans="2:7" x14ac:dyDescent="0.25">
      <c r="B46" s="13" t="s">
        <v>8342</v>
      </c>
      <c r="C46" s="7"/>
      <c r="D46" s="7"/>
      <c r="E46" s="7"/>
      <c r="F46" s="7">
        <v>20</v>
      </c>
      <c r="G46" s="7">
        <v>20</v>
      </c>
    </row>
    <row r="47" spans="2:7" x14ac:dyDescent="0.25">
      <c r="B47" s="13" t="s">
        <v>8320</v>
      </c>
      <c r="C47" s="7">
        <v>2185</v>
      </c>
      <c r="D47" s="7">
        <v>50</v>
      </c>
      <c r="E47" s="7">
        <v>1530</v>
      </c>
      <c r="F47" s="7">
        <v>349</v>
      </c>
      <c r="G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B1011-4B16-4CAB-A33E-1A74D287D3A6}">
  <dimension ref="B3:G17"/>
  <sheetViews>
    <sheetView workbookViewId="0">
      <selection activeCell="G32" sqref="G32"/>
    </sheetView>
  </sheetViews>
  <sheetFormatPr defaultRowHeight="15" x14ac:dyDescent="0.25"/>
  <cols>
    <col min="1" max="1" width="3.42578125" customWidth="1"/>
    <col min="2" max="2" width="13.5703125" bestFit="1" customWidth="1"/>
    <col min="3" max="3" width="16.28515625" bestFit="1" customWidth="1"/>
    <col min="4" max="4" width="4.28515625" bestFit="1" customWidth="1"/>
    <col min="5" max="5" width="6.140625" bestFit="1" customWidth="1"/>
    <col min="6" max="6" width="8.85546875" bestFit="1" customWidth="1"/>
    <col min="7" max="7" width="11.28515625" bestFit="1" customWidth="1"/>
  </cols>
  <sheetData>
    <row r="3" spans="2:7" x14ac:dyDescent="0.25">
      <c r="B3" s="12" t="s">
        <v>8380</v>
      </c>
      <c r="C3" s="12" t="s">
        <v>8363</v>
      </c>
    </row>
    <row r="4" spans="2:7" x14ac:dyDescent="0.25">
      <c r="B4" s="12" t="s">
        <v>8310</v>
      </c>
      <c r="C4" t="s">
        <v>8219</v>
      </c>
      <c r="D4" t="s">
        <v>8222</v>
      </c>
      <c r="E4" t="s">
        <v>8221</v>
      </c>
      <c r="F4" t="s">
        <v>8220</v>
      </c>
      <c r="G4" t="s">
        <v>8320</v>
      </c>
    </row>
    <row r="5" spans="2:7" x14ac:dyDescent="0.25">
      <c r="B5" s="15" t="s">
        <v>8374</v>
      </c>
      <c r="C5" s="7">
        <v>182</v>
      </c>
      <c r="D5" s="7">
        <v>2</v>
      </c>
      <c r="E5" s="7">
        <v>149</v>
      </c>
      <c r="F5" s="7">
        <v>34</v>
      </c>
      <c r="G5" s="7">
        <v>367</v>
      </c>
    </row>
    <row r="6" spans="2:7" x14ac:dyDescent="0.25">
      <c r="B6" s="15" t="s">
        <v>8375</v>
      </c>
      <c r="C6" s="7">
        <v>202</v>
      </c>
      <c r="D6" s="7">
        <v>18</v>
      </c>
      <c r="E6" s="7">
        <v>106</v>
      </c>
      <c r="F6" s="7">
        <v>27</v>
      </c>
      <c r="G6" s="7">
        <v>353</v>
      </c>
    </row>
    <row r="7" spans="2:7" x14ac:dyDescent="0.25">
      <c r="B7" s="15" t="s">
        <v>8376</v>
      </c>
      <c r="C7" s="7">
        <v>180</v>
      </c>
      <c r="D7" s="7">
        <v>30</v>
      </c>
      <c r="E7" s="7">
        <v>108</v>
      </c>
      <c r="F7" s="7">
        <v>28</v>
      </c>
      <c r="G7" s="7">
        <v>346</v>
      </c>
    </row>
    <row r="8" spans="2:7" x14ac:dyDescent="0.25">
      <c r="B8" s="15" t="s">
        <v>8377</v>
      </c>
      <c r="C8" s="7">
        <v>192</v>
      </c>
      <c r="D8" s="7"/>
      <c r="E8" s="7">
        <v>102</v>
      </c>
      <c r="F8" s="7">
        <v>27</v>
      </c>
      <c r="G8" s="7">
        <v>321</v>
      </c>
    </row>
    <row r="9" spans="2:7" x14ac:dyDescent="0.25">
      <c r="B9" s="15" t="s">
        <v>8368</v>
      </c>
      <c r="C9" s="7">
        <v>234</v>
      </c>
      <c r="D9" s="7"/>
      <c r="E9" s="7">
        <v>126</v>
      </c>
      <c r="F9" s="7">
        <v>26</v>
      </c>
      <c r="G9" s="7">
        <v>386</v>
      </c>
    </row>
    <row r="10" spans="2:7" x14ac:dyDescent="0.25">
      <c r="B10" s="15" t="s">
        <v>8378</v>
      </c>
      <c r="C10" s="7">
        <v>211</v>
      </c>
      <c r="D10" s="7"/>
      <c r="E10" s="7">
        <v>147</v>
      </c>
      <c r="F10" s="7">
        <v>27</v>
      </c>
      <c r="G10" s="7">
        <v>385</v>
      </c>
    </row>
    <row r="11" spans="2:7" x14ac:dyDescent="0.25">
      <c r="B11" s="15" t="s">
        <v>8369</v>
      </c>
      <c r="C11" s="7">
        <v>194</v>
      </c>
      <c r="D11" s="7"/>
      <c r="E11" s="7">
        <v>150</v>
      </c>
      <c r="F11" s="7">
        <v>43</v>
      </c>
      <c r="G11" s="7">
        <v>387</v>
      </c>
    </row>
    <row r="12" spans="2:7" x14ac:dyDescent="0.25">
      <c r="B12" s="15" t="s">
        <v>8370</v>
      </c>
      <c r="C12" s="7">
        <v>166</v>
      </c>
      <c r="D12" s="7"/>
      <c r="E12" s="7">
        <v>134</v>
      </c>
      <c r="F12" s="7">
        <v>33</v>
      </c>
      <c r="G12" s="7">
        <v>333</v>
      </c>
    </row>
    <row r="13" spans="2:7" x14ac:dyDescent="0.25">
      <c r="B13" s="15" t="s">
        <v>8371</v>
      </c>
      <c r="C13" s="7">
        <v>147</v>
      </c>
      <c r="D13" s="7"/>
      <c r="E13" s="7">
        <v>127</v>
      </c>
      <c r="F13" s="7">
        <v>24</v>
      </c>
      <c r="G13" s="7">
        <v>298</v>
      </c>
    </row>
    <row r="14" spans="2:7" x14ac:dyDescent="0.25">
      <c r="B14" s="15" t="s">
        <v>8372</v>
      </c>
      <c r="C14" s="7">
        <v>183</v>
      </c>
      <c r="D14" s="7"/>
      <c r="E14" s="7">
        <v>149</v>
      </c>
      <c r="F14" s="7">
        <v>20</v>
      </c>
      <c r="G14" s="7">
        <v>352</v>
      </c>
    </row>
    <row r="15" spans="2:7" x14ac:dyDescent="0.25">
      <c r="B15" s="15" t="s">
        <v>8373</v>
      </c>
      <c r="C15" s="7">
        <v>183</v>
      </c>
      <c r="D15" s="7"/>
      <c r="E15" s="7">
        <v>114</v>
      </c>
      <c r="F15" s="7">
        <v>37</v>
      </c>
      <c r="G15" s="7">
        <v>334</v>
      </c>
    </row>
    <row r="16" spans="2:7" x14ac:dyDescent="0.25">
      <c r="B16" s="15" t="s">
        <v>8379</v>
      </c>
      <c r="C16" s="7">
        <v>111</v>
      </c>
      <c r="D16" s="7"/>
      <c r="E16" s="7">
        <v>118</v>
      </c>
      <c r="F16" s="7">
        <v>23</v>
      </c>
      <c r="G16" s="7">
        <v>252</v>
      </c>
    </row>
    <row r="17" spans="2:7" x14ac:dyDescent="0.25">
      <c r="B17" s="15" t="s">
        <v>8320</v>
      </c>
      <c r="C17" s="7">
        <v>2185</v>
      </c>
      <c r="D17" s="7">
        <v>50</v>
      </c>
      <c r="E17" s="7">
        <v>1530</v>
      </c>
      <c r="F17" s="7">
        <v>349</v>
      </c>
      <c r="G1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1D607-C5D7-483E-B68E-D43A776187CE}">
  <dimension ref="B2:I14"/>
  <sheetViews>
    <sheetView tabSelected="1" workbookViewId="0">
      <selection activeCell="M18" sqref="M18"/>
    </sheetView>
  </sheetViews>
  <sheetFormatPr defaultRowHeight="15" x14ac:dyDescent="0.25"/>
  <cols>
    <col min="1" max="1" width="3.28515625" customWidth="1"/>
    <col min="2" max="2" width="28.140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2" spans="2:9" x14ac:dyDescent="0.25">
      <c r="B2" s="17" t="s">
        <v>8381</v>
      </c>
      <c r="C2" s="17" t="s">
        <v>8382</v>
      </c>
      <c r="D2" s="17" t="s">
        <v>8383</v>
      </c>
      <c r="E2" s="17" t="s">
        <v>8384</v>
      </c>
      <c r="F2" s="17" t="s">
        <v>8385</v>
      </c>
      <c r="G2" s="17" t="s">
        <v>8386</v>
      </c>
      <c r="H2" s="17" t="s">
        <v>8387</v>
      </c>
      <c r="I2" s="17" t="s">
        <v>8388</v>
      </c>
    </row>
    <row r="3" spans="2:9" x14ac:dyDescent="0.25">
      <c r="B3" t="s">
        <v>8389</v>
      </c>
      <c r="C3">
        <f>COUNTIFS(Data!F:F,"Successful",Data!D:D,"&lt;1000")</f>
        <v>322</v>
      </c>
      <c r="D3">
        <f>COUNTIFS(Data!F:F,"Failed",Data!D:D,"&lt;1000")</f>
        <v>113</v>
      </c>
      <c r="E3">
        <f>COUNTIFS(Data!F:F,"Canceled",Data!D:D,"&lt;1000")</f>
        <v>18</v>
      </c>
      <c r="F3">
        <f>SUM(C3:E3)</f>
        <v>453</v>
      </c>
      <c r="G3" s="16">
        <f>+C3/F3</f>
        <v>0.71081677704194257</v>
      </c>
      <c r="H3" s="16">
        <f>+D3/F3</f>
        <v>0.24944812362030905</v>
      </c>
      <c r="I3" s="16">
        <f>+E3/F3</f>
        <v>3.9735099337748346E-2</v>
      </c>
    </row>
    <row r="4" spans="2:9" x14ac:dyDescent="0.25">
      <c r="B4" t="s">
        <v>8390</v>
      </c>
      <c r="C4">
        <f>COUNTIFS(Data!F:F,"Successful",Data!D:D,"&gt;=1000",Data!D:D,"&lt;=4999")</f>
        <v>932</v>
      </c>
      <c r="D4">
        <f>COUNTIFS(Data!F:F,"Failed",Data!D:D,"&gt;=1000",Data!D:D,"&lt;=4999")</f>
        <v>420</v>
      </c>
      <c r="E4">
        <f>COUNTIFS(Data!F:F,"Canceled",Data!D:D,"&gt;=1000",Data!D:D,"&lt;=4999")</f>
        <v>60</v>
      </c>
      <c r="F4">
        <f t="shared" ref="F4:F14" si="0">SUM(C4:E4)</f>
        <v>1412</v>
      </c>
      <c r="G4" s="16">
        <f t="shared" ref="G4:G14" si="1">+C4/F4</f>
        <v>0.66005665722379603</v>
      </c>
      <c r="H4" s="16">
        <f t="shared" ref="H4:H14" si="2">+D4/F4</f>
        <v>0.29745042492917845</v>
      </c>
      <c r="I4" s="16">
        <f t="shared" ref="I4:I14" si="3">+E4/F4</f>
        <v>4.2492917847025496E-2</v>
      </c>
    </row>
    <row r="5" spans="2:9" x14ac:dyDescent="0.25">
      <c r="B5" t="s">
        <v>8391</v>
      </c>
      <c r="C5">
        <f>COUNTIFS(Data!F:F,"Successful",Data!D:D,"&gt;=5000",Data!D:D,"&lt;=9999")</f>
        <v>381</v>
      </c>
      <c r="D5">
        <f>COUNTIFS(Data!F:F,"Failed",Data!D:D,"&gt;=5000",Data!D:D,"&lt;=9999")</f>
        <v>283</v>
      </c>
      <c r="E5">
        <f>COUNTIFS(Data!F:F,"Canceled",Data!D:D,"&gt;=5000",Data!D:D,"&lt;=9999")</f>
        <v>52</v>
      </c>
      <c r="F5">
        <f t="shared" si="0"/>
        <v>716</v>
      </c>
      <c r="G5" s="16">
        <f t="shared" si="1"/>
        <v>0.53212290502793291</v>
      </c>
      <c r="H5" s="16">
        <f t="shared" si="2"/>
        <v>0.39525139664804471</v>
      </c>
      <c r="I5" s="16">
        <f t="shared" si="3"/>
        <v>7.2625698324022353E-2</v>
      </c>
    </row>
    <row r="6" spans="2:9" x14ac:dyDescent="0.25">
      <c r="B6" t="s">
        <v>8392</v>
      </c>
      <c r="C6">
        <f>COUNTIFS(Data!F:F,"Successful",Data!D:D,"&gt;=10000",Data!D:D,"&lt;=14999")</f>
        <v>168</v>
      </c>
      <c r="D6">
        <f>COUNTIFS(Data!F:F,"Failed",Data!D:D,"&gt;=10000",Data!D:D,"&lt;=14999")</f>
        <v>144</v>
      </c>
      <c r="E6">
        <f>COUNTIFS(Data!F:F,"Canceled",Data!D:D,"&gt;=10000",Data!D:D,"&lt;=14999")</f>
        <v>40</v>
      </c>
      <c r="F6">
        <f t="shared" si="0"/>
        <v>352</v>
      </c>
      <c r="G6" s="16">
        <f t="shared" si="1"/>
        <v>0.47727272727272729</v>
      </c>
      <c r="H6" s="16">
        <f t="shared" si="2"/>
        <v>0.40909090909090912</v>
      </c>
      <c r="I6" s="16">
        <f t="shared" si="3"/>
        <v>0.11363636363636363</v>
      </c>
    </row>
    <row r="7" spans="2:9" x14ac:dyDescent="0.25">
      <c r="B7" t="s">
        <v>8393</v>
      </c>
      <c r="C7">
        <f>COUNTIFS(Data!F:F,"Successful",Data!D:D,"&gt;=15000",Data!D:D,"&lt;=19999")</f>
        <v>94</v>
      </c>
      <c r="D7">
        <f>COUNTIFS(Data!F:F,"Failed",Data!D:D,"&gt;=15000",Data!D:D,"&lt;=19999")</f>
        <v>90</v>
      </c>
      <c r="E7">
        <f>COUNTIFS(Data!F:F,"Canceled",Data!D:D,"&gt;=15000",Data!D:D,"&lt;=19999")</f>
        <v>17</v>
      </c>
      <c r="F7">
        <f t="shared" si="0"/>
        <v>201</v>
      </c>
      <c r="G7" s="16">
        <f t="shared" si="1"/>
        <v>0.46766169154228854</v>
      </c>
      <c r="H7" s="16">
        <f t="shared" si="2"/>
        <v>0.44776119402985076</v>
      </c>
      <c r="I7" s="16">
        <f t="shared" si="3"/>
        <v>8.45771144278607E-2</v>
      </c>
    </row>
    <row r="8" spans="2:9" x14ac:dyDescent="0.25">
      <c r="B8" t="s">
        <v>8394</v>
      </c>
      <c r="C8">
        <f>COUNTIFS(Data!F:F,"Successful",Data!D:D,"&gt;=20000",Data!D:D,"&lt;=24999")</f>
        <v>62</v>
      </c>
      <c r="D8">
        <f>COUNTIFS(Data!F:F,"Failed",Data!D:D,"&gt;=20000",Data!D:D,"&lt;=24999")</f>
        <v>72</v>
      </c>
      <c r="E8">
        <f>COUNTIFS(Data!F:F,"Canceled",Data!D:D,"&gt;=20000",Data!D:D,"&lt;=24999")</f>
        <v>14</v>
      </c>
      <c r="F8">
        <f t="shared" si="0"/>
        <v>148</v>
      </c>
      <c r="G8" s="16">
        <f t="shared" si="1"/>
        <v>0.41891891891891891</v>
      </c>
      <c r="H8" s="16">
        <f t="shared" si="2"/>
        <v>0.48648648648648651</v>
      </c>
      <c r="I8" s="16">
        <f t="shared" si="3"/>
        <v>9.45945945945946E-2</v>
      </c>
    </row>
    <row r="9" spans="2:9" x14ac:dyDescent="0.25">
      <c r="B9" t="s">
        <v>8395</v>
      </c>
      <c r="C9">
        <f>COUNTIFS(Data!F:F,"Successful",Data!D:D,"&gt;=25000",Data!D:D,"&lt;=29999")</f>
        <v>55</v>
      </c>
      <c r="D9">
        <f>COUNTIFS(Data!F:F,"Failed",Data!D:D,"&gt;=25000",Data!D:D,"&lt;=29999")</f>
        <v>64</v>
      </c>
      <c r="E9">
        <f>COUNTIFS(Data!F:F,"Canceled",Data!D:D,"&gt;=25000",Data!D:D,"&lt;=29999")</f>
        <v>18</v>
      </c>
      <c r="F9">
        <f t="shared" si="0"/>
        <v>137</v>
      </c>
      <c r="G9" s="16">
        <f t="shared" si="1"/>
        <v>0.40145985401459855</v>
      </c>
      <c r="H9" s="16">
        <f t="shared" si="2"/>
        <v>0.46715328467153283</v>
      </c>
      <c r="I9" s="16">
        <f t="shared" si="3"/>
        <v>0.13138686131386862</v>
      </c>
    </row>
    <row r="10" spans="2:9" x14ac:dyDescent="0.25">
      <c r="B10" t="s">
        <v>8396</v>
      </c>
      <c r="C10">
        <f>COUNTIFS(Data!F:F,"Successful",Data!D:D,"&gt;=30000",Data!D:D,"&lt;=34999")</f>
        <v>32</v>
      </c>
      <c r="D10">
        <f>COUNTIFS(Data!F:F,"Failed",Data!D:D,"&gt;=30000",Data!D:D,"&lt;=34999")</f>
        <v>37</v>
      </c>
      <c r="E10">
        <f>COUNTIFS(Data!F:F,"Canceled",Data!D:D,"&gt;=30000",Data!D:D,"&lt;=34999")</f>
        <v>13</v>
      </c>
      <c r="F10">
        <f t="shared" si="0"/>
        <v>82</v>
      </c>
      <c r="G10" s="16">
        <f t="shared" si="1"/>
        <v>0.3902439024390244</v>
      </c>
      <c r="H10" s="16">
        <f t="shared" si="2"/>
        <v>0.45121951219512196</v>
      </c>
      <c r="I10" s="16">
        <f t="shared" si="3"/>
        <v>0.15853658536585366</v>
      </c>
    </row>
    <row r="11" spans="2:9" x14ac:dyDescent="0.25">
      <c r="B11" t="s">
        <v>8397</v>
      </c>
      <c r="C11">
        <f>COUNTIFS(Data!F:F,"Successful",Data!D:D,"&gt;=35000",Data!D:D,"&lt;=39999")</f>
        <v>26</v>
      </c>
      <c r="D11">
        <f>COUNTIFS(Data!F:F,"Failed",Data!D:D,"&gt;=35000",Data!D:D,"&lt;=39999")</f>
        <v>22</v>
      </c>
      <c r="E11">
        <f>COUNTIFS(Data!F:F,"Canceled",Data!D:D,"&gt;=35000",Data!D:D,"&lt;=39999")</f>
        <v>7</v>
      </c>
      <c r="F11">
        <f t="shared" si="0"/>
        <v>55</v>
      </c>
      <c r="G11" s="16">
        <f t="shared" si="1"/>
        <v>0.47272727272727272</v>
      </c>
      <c r="H11" s="16">
        <f t="shared" si="2"/>
        <v>0.4</v>
      </c>
      <c r="I11" s="16">
        <f t="shared" si="3"/>
        <v>0.12727272727272726</v>
      </c>
    </row>
    <row r="12" spans="2:9" x14ac:dyDescent="0.25">
      <c r="B12" t="s">
        <v>8398</v>
      </c>
      <c r="C12">
        <f>COUNTIFS(Data!F:F,"Successful",Data!D:D,"&gt;=40000",Data!D:D,"&lt;=44999")</f>
        <v>21</v>
      </c>
      <c r="D12">
        <f>COUNTIFS(Data!F:F,"Failed",Data!D:D,"&gt;=40000",Data!D:D,"&lt;=44999")</f>
        <v>16</v>
      </c>
      <c r="E12">
        <f>COUNTIFS(Data!F:F,"Canceled",Data!D:D,"&gt;=40000",Data!D:D,"&lt;=44999")</f>
        <v>6</v>
      </c>
      <c r="F12">
        <f t="shared" si="0"/>
        <v>43</v>
      </c>
      <c r="G12" s="16">
        <f t="shared" si="1"/>
        <v>0.48837209302325579</v>
      </c>
      <c r="H12" s="16">
        <f t="shared" si="2"/>
        <v>0.37209302325581395</v>
      </c>
      <c r="I12" s="16">
        <f t="shared" si="3"/>
        <v>0.13953488372093023</v>
      </c>
    </row>
    <row r="13" spans="2:9" x14ac:dyDescent="0.25">
      <c r="B13" t="s">
        <v>8399</v>
      </c>
      <c r="C13">
        <f>COUNTIFS(Data!F:F,"Successful",Data!D:D,"&gt;=45000",Data!D:D,"&lt;=49999")</f>
        <v>6</v>
      </c>
      <c r="D13">
        <f>COUNTIFS(Data!F:F,"Failed",Data!D:D,"&gt;=45000",Data!D:D,"&lt;=49999")</f>
        <v>11</v>
      </c>
      <c r="E13">
        <f>COUNTIFS(Data!F:F,"Canceled",Data!D:D,"&gt;=45000",Data!D:D,"&lt;=49999")</f>
        <v>4</v>
      </c>
      <c r="F13">
        <f t="shared" si="0"/>
        <v>21</v>
      </c>
      <c r="G13" s="16">
        <f t="shared" si="1"/>
        <v>0.2857142857142857</v>
      </c>
      <c r="H13" s="16">
        <f t="shared" si="2"/>
        <v>0.52380952380952384</v>
      </c>
      <c r="I13" s="16">
        <f t="shared" si="3"/>
        <v>0.19047619047619047</v>
      </c>
    </row>
    <row r="14" spans="2:9" x14ac:dyDescent="0.25">
      <c r="B14" t="s">
        <v>8400</v>
      </c>
      <c r="C14">
        <f>COUNTIFS(Data!F:F,"Successful",Data!D:D,"&gt;=50000")</f>
        <v>86</v>
      </c>
      <c r="D14">
        <f>COUNTIFS(Data!F:F,"Failed",Data!D:D,"&gt;=50000")</f>
        <v>258</v>
      </c>
      <c r="E14">
        <f>COUNTIFS(Data!F:F,"Canceled",Data!D:D,"&gt;=50000")</f>
        <v>100</v>
      </c>
      <c r="F14">
        <f t="shared" si="0"/>
        <v>444</v>
      </c>
      <c r="G14" s="16">
        <f t="shared" si="1"/>
        <v>0.19369369369369369</v>
      </c>
      <c r="H14" s="16">
        <f t="shared" si="2"/>
        <v>0.58108108108108103</v>
      </c>
      <c r="I14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1C1DC-920D-492A-BB80-BD5115B892BB}">
  <dimension ref="B2:J2187"/>
  <sheetViews>
    <sheetView workbookViewId="0">
      <selection activeCell="L16" sqref="L16"/>
    </sheetView>
  </sheetViews>
  <sheetFormatPr defaultRowHeight="15" x14ac:dyDescent="0.25"/>
  <cols>
    <col min="1" max="1" width="3" customWidth="1"/>
    <col min="2" max="2" width="10" bestFit="1" customWidth="1"/>
    <col min="3" max="3" width="14.140625" bestFit="1" customWidth="1"/>
    <col min="6" max="6" width="14.140625" bestFit="1" customWidth="1"/>
    <col min="8" max="8" width="18.140625" bestFit="1" customWidth="1"/>
    <col min="9" max="9" width="10.28515625" bestFit="1" customWidth="1"/>
    <col min="10" max="10" width="7" bestFit="1" customWidth="1"/>
  </cols>
  <sheetData>
    <row r="2" spans="2:10" x14ac:dyDescent="0.25">
      <c r="B2" s="19" t="s">
        <v>8401</v>
      </c>
      <c r="C2" s="19" t="s">
        <v>8402</v>
      </c>
      <c r="E2" s="19" t="s">
        <v>8401</v>
      </c>
      <c r="F2" s="19" t="s">
        <v>8402</v>
      </c>
    </row>
    <row r="3" spans="2:10" x14ac:dyDescent="0.25">
      <c r="B3" t="s">
        <v>8219</v>
      </c>
      <c r="C3">
        <v>182</v>
      </c>
      <c r="E3" t="s">
        <v>8221</v>
      </c>
      <c r="F3">
        <v>0</v>
      </c>
      <c r="I3" s="17" t="s">
        <v>8403</v>
      </c>
      <c r="J3" s="17" t="s">
        <v>8404</v>
      </c>
    </row>
    <row r="4" spans="2:10" x14ac:dyDescent="0.25">
      <c r="B4" t="s">
        <v>8219</v>
      </c>
      <c r="C4">
        <v>79</v>
      </c>
      <c r="E4" t="s">
        <v>8221</v>
      </c>
      <c r="F4">
        <v>1</v>
      </c>
      <c r="H4" s="18" t="s">
        <v>8405</v>
      </c>
      <c r="I4" s="20">
        <f>AVERAGE(C3:C2187)</f>
        <v>194.42517162471395</v>
      </c>
      <c r="J4" s="20">
        <f>AVERAGE(F3:F2187)</f>
        <v>17.709803921568628</v>
      </c>
    </row>
    <row r="5" spans="2:10" x14ac:dyDescent="0.25">
      <c r="B5" t="s">
        <v>8219</v>
      </c>
      <c r="C5">
        <v>35</v>
      </c>
      <c r="E5" t="s">
        <v>8221</v>
      </c>
      <c r="F5">
        <v>10</v>
      </c>
      <c r="H5" s="18" t="s">
        <v>8406</v>
      </c>
      <c r="I5" s="20">
        <f>MEDIAN(C3:C2187)</f>
        <v>62</v>
      </c>
      <c r="J5" s="20">
        <f>MEDIAN(F3:F2187)</f>
        <v>4</v>
      </c>
    </row>
    <row r="6" spans="2:10" x14ac:dyDescent="0.25">
      <c r="B6" t="s">
        <v>8219</v>
      </c>
      <c r="C6">
        <v>150</v>
      </c>
      <c r="E6" t="s">
        <v>8221</v>
      </c>
      <c r="F6">
        <v>0</v>
      </c>
      <c r="H6" s="18" t="s">
        <v>8407</v>
      </c>
      <c r="I6" s="20">
        <f>MIN(C3:C2187)</f>
        <v>1</v>
      </c>
      <c r="J6" s="20">
        <f>MIN(F3:F2187)</f>
        <v>0</v>
      </c>
    </row>
    <row r="7" spans="2:10" x14ac:dyDescent="0.25">
      <c r="B7" t="s">
        <v>8219</v>
      </c>
      <c r="C7">
        <v>284</v>
      </c>
      <c r="E7" t="s">
        <v>8221</v>
      </c>
      <c r="F7">
        <v>7</v>
      </c>
      <c r="H7" s="18" t="s">
        <v>8408</v>
      </c>
      <c r="I7" s="20">
        <f>MAX(C3:C2187)</f>
        <v>26457</v>
      </c>
      <c r="J7" s="20">
        <f>MAX(F3:F2187)</f>
        <v>1293</v>
      </c>
    </row>
    <row r="8" spans="2:10" x14ac:dyDescent="0.25">
      <c r="B8" t="s">
        <v>8219</v>
      </c>
      <c r="C8">
        <v>47</v>
      </c>
      <c r="E8" t="s">
        <v>8221</v>
      </c>
      <c r="F8">
        <v>0</v>
      </c>
      <c r="H8" s="18" t="s">
        <v>8409</v>
      </c>
      <c r="I8" s="20">
        <f>VAR(C3:C2187)</f>
        <v>713167.37912800396</v>
      </c>
      <c r="J8" s="20">
        <f>VAR(F3:F2187)</f>
        <v>3775.6894394644714</v>
      </c>
    </row>
    <row r="9" spans="2:10" x14ac:dyDescent="0.25">
      <c r="B9" t="s">
        <v>8219</v>
      </c>
      <c r="C9">
        <v>58</v>
      </c>
      <c r="E9" t="s">
        <v>8221</v>
      </c>
      <c r="F9">
        <v>1</v>
      </c>
      <c r="H9" s="18" t="s">
        <v>8410</v>
      </c>
      <c r="I9" s="20">
        <f>STDEV(C3:C2187)</f>
        <v>844.49237955591047</v>
      </c>
      <c r="J9" s="20">
        <f>STDEV(F3:F2187)</f>
        <v>61.446638959868842</v>
      </c>
    </row>
    <row r="10" spans="2:10" x14ac:dyDescent="0.25">
      <c r="B10" t="s">
        <v>8219</v>
      </c>
      <c r="C10">
        <v>57</v>
      </c>
      <c r="E10" t="s">
        <v>8221</v>
      </c>
      <c r="F10">
        <v>2</v>
      </c>
    </row>
    <row r="11" spans="2:10" x14ac:dyDescent="0.25">
      <c r="B11" t="s">
        <v>8219</v>
      </c>
      <c r="C11">
        <v>12</v>
      </c>
      <c r="E11" t="s">
        <v>8221</v>
      </c>
      <c r="F11">
        <v>3</v>
      </c>
      <c r="H11" s="18"/>
      <c r="I11" s="21"/>
      <c r="J11" s="21"/>
    </row>
    <row r="12" spans="2:10" x14ac:dyDescent="0.25">
      <c r="B12" t="s">
        <v>8219</v>
      </c>
      <c r="C12">
        <v>20</v>
      </c>
      <c r="E12" t="s">
        <v>8221</v>
      </c>
      <c r="F12">
        <v>10</v>
      </c>
    </row>
    <row r="13" spans="2:10" x14ac:dyDescent="0.25">
      <c r="B13" t="s">
        <v>8219</v>
      </c>
      <c r="C13">
        <v>19</v>
      </c>
      <c r="E13" t="s">
        <v>8221</v>
      </c>
      <c r="F13">
        <v>10</v>
      </c>
    </row>
    <row r="14" spans="2:10" x14ac:dyDescent="0.25">
      <c r="B14" t="s">
        <v>8219</v>
      </c>
      <c r="C14">
        <v>75</v>
      </c>
      <c r="E14" t="s">
        <v>8221</v>
      </c>
      <c r="F14">
        <v>1</v>
      </c>
    </row>
    <row r="15" spans="2:10" x14ac:dyDescent="0.25">
      <c r="B15" t="s">
        <v>8219</v>
      </c>
      <c r="C15">
        <v>827</v>
      </c>
      <c r="E15" t="s">
        <v>8221</v>
      </c>
      <c r="F15">
        <v>0</v>
      </c>
    </row>
    <row r="16" spans="2:10" x14ac:dyDescent="0.25">
      <c r="B16" t="s">
        <v>8219</v>
      </c>
      <c r="C16">
        <v>51</v>
      </c>
      <c r="E16" t="s">
        <v>8221</v>
      </c>
      <c r="F16">
        <v>0</v>
      </c>
    </row>
    <row r="17" spans="2:6" x14ac:dyDescent="0.25">
      <c r="B17" t="s">
        <v>8219</v>
      </c>
      <c r="C17">
        <v>41</v>
      </c>
      <c r="E17" t="s">
        <v>8221</v>
      </c>
      <c r="F17">
        <v>0</v>
      </c>
    </row>
    <row r="18" spans="2:6" x14ac:dyDescent="0.25">
      <c r="B18" t="s">
        <v>8219</v>
      </c>
      <c r="C18">
        <v>98</v>
      </c>
      <c r="E18" t="s">
        <v>8221</v>
      </c>
      <c r="F18">
        <v>26</v>
      </c>
    </row>
    <row r="19" spans="2:6" x14ac:dyDescent="0.25">
      <c r="B19" t="s">
        <v>8219</v>
      </c>
      <c r="C19">
        <v>70</v>
      </c>
      <c r="E19" t="s">
        <v>8221</v>
      </c>
      <c r="F19">
        <v>0</v>
      </c>
    </row>
    <row r="20" spans="2:6" x14ac:dyDescent="0.25">
      <c r="B20" t="s">
        <v>8219</v>
      </c>
      <c r="C20">
        <v>36</v>
      </c>
      <c r="E20" t="s">
        <v>8221</v>
      </c>
      <c r="F20">
        <v>7</v>
      </c>
    </row>
    <row r="21" spans="2:6" x14ac:dyDescent="0.25">
      <c r="B21" t="s">
        <v>8219</v>
      </c>
      <c r="C21">
        <v>342</v>
      </c>
      <c r="E21" t="s">
        <v>8221</v>
      </c>
      <c r="F21">
        <v>0</v>
      </c>
    </row>
    <row r="22" spans="2:6" x14ac:dyDescent="0.25">
      <c r="B22" t="s">
        <v>8219</v>
      </c>
      <c r="C22">
        <v>22</v>
      </c>
      <c r="E22" t="s">
        <v>8221</v>
      </c>
      <c r="F22">
        <v>2</v>
      </c>
    </row>
    <row r="23" spans="2:6" x14ac:dyDescent="0.25">
      <c r="B23" t="s">
        <v>8219</v>
      </c>
      <c r="C23">
        <v>25</v>
      </c>
      <c r="E23" t="s">
        <v>8221</v>
      </c>
      <c r="F23">
        <v>13</v>
      </c>
    </row>
    <row r="24" spans="2:6" x14ac:dyDescent="0.25">
      <c r="B24" t="s">
        <v>8219</v>
      </c>
      <c r="C24">
        <v>101</v>
      </c>
      <c r="E24" t="s">
        <v>8221</v>
      </c>
      <c r="F24">
        <v>4</v>
      </c>
    </row>
    <row r="25" spans="2:6" x14ac:dyDescent="0.25">
      <c r="B25" t="s">
        <v>8219</v>
      </c>
      <c r="C25">
        <v>8</v>
      </c>
      <c r="E25" t="s">
        <v>8221</v>
      </c>
      <c r="F25">
        <v>0</v>
      </c>
    </row>
    <row r="26" spans="2:6" x14ac:dyDescent="0.25">
      <c r="B26" t="s">
        <v>8219</v>
      </c>
      <c r="C26">
        <v>23</v>
      </c>
      <c r="E26" t="s">
        <v>8221</v>
      </c>
      <c r="F26">
        <v>12</v>
      </c>
    </row>
    <row r="27" spans="2:6" x14ac:dyDescent="0.25">
      <c r="B27" t="s">
        <v>8219</v>
      </c>
      <c r="C27">
        <v>574</v>
      </c>
      <c r="E27" t="s">
        <v>8221</v>
      </c>
      <c r="F27">
        <v>2</v>
      </c>
    </row>
    <row r="28" spans="2:6" x14ac:dyDescent="0.25">
      <c r="B28" t="s">
        <v>8219</v>
      </c>
      <c r="C28">
        <v>14</v>
      </c>
      <c r="E28" t="s">
        <v>8221</v>
      </c>
      <c r="F28">
        <v>10</v>
      </c>
    </row>
    <row r="29" spans="2:6" x14ac:dyDescent="0.25">
      <c r="B29" t="s">
        <v>8219</v>
      </c>
      <c r="C29">
        <v>19</v>
      </c>
      <c r="E29" t="s">
        <v>8221</v>
      </c>
      <c r="F29">
        <v>0</v>
      </c>
    </row>
    <row r="30" spans="2:6" x14ac:dyDescent="0.25">
      <c r="B30" t="s">
        <v>8219</v>
      </c>
      <c r="C30">
        <v>150</v>
      </c>
      <c r="E30" t="s">
        <v>8221</v>
      </c>
      <c r="F30">
        <v>5</v>
      </c>
    </row>
    <row r="31" spans="2:6" x14ac:dyDescent="0.25">
      <c r="B31" t="s">
        <v>8219</v>
      </c>
      <c r="C31">
        <v>71</v>
      </c>
      <c r="E31" t="s">
        <v>8221</v>
      </c>
      <c r="F31">
        <v>0</v>
      </c>
    </row>
    <row r="32" spans="2:6" x14ac:dyDescent="0.25">
      <c r="B32" t="s">
        <v>8219</v>
      </c>
      <c r="C32">
        <v>117</v>
      </c>
      <c r="E32" t="s">
        <v>8221</v>
      </c>
      <c r="F32">
        <v>5</v>
      </c>
    </row>
    <row r="33" spans="2:6" x14ac:dyDescent="0.25">
      <c r="B33" t="s">
        <v>8219</v>
      </c>
      <c r="C33">
        <v>53</v>
      </c>
      <c r="E33" t="s">
        <v>8221</v>
      </c>
      <c r="F33">
        <v>1</v>
      </c>
    </row>
    <row r="34" spans="2:6" x14ac:dyDescent="0.25">
      <c r="B34" t="s">
        <v>8219</v>
      </c>
      <c r="C34">
        <v>1</v>
      </c>
      <c r="E34" t="s">
        <v>8221</v>
      </c>
      <c r="F34">
        <v>3</v>
      </c>
    </row>
    <row r="35" spans="2:6" x14ac:dyDescent="0.25">
      <c r="B35" t="s">
        <v>8219</v>
      </c>
      <c r="C35">
        <v>89</v>
      </c>
      <c r="E35" t="s">
        <v>8221</v>
      </c>
      <c r="F35">
        <v>3</v>
      </c>
    </row>
    <row r="36" spans="2:6" x14ac:dyDescent="0.25">
      <c r="B36" t="s">
        <v>8219</v>
      </c>
      <c r="C36">
        <v>64</v>
      </c>
      <c r="E36" t="s">
        <v>8221</v>
      </c>
      <c r="F36">
        <v>0</v>
      </c>
    </row>
    <row r="37" spans="2:6" x14ac:dyDescent="0.25">
      <c r="B37" t="s">
        <v>8219</v>
      </c>
      <c r="C37">
        <v>68</v>
      </c>
      <c r="E37" t="s">
        <v>8221</v>
      </c>
      <c r="F37">
        <v>3</v>
      </c>
    </row>
    <row r="38" spans="2:6" x14ac:dyDescent="0.25">
      <c r="B38" t="s">
        <v>8219</v>
      </c>
      <c r="C38">
        <v>28</v>
      </c>
      <c r="E38" t="s">
        <v>8221</v>
      </c>
      <c r="F38">
        <v>0</v>
      </c>
    </row>
    <row r="39" spans="2:6" x14ac:dyDescent="0.25">
      <c r="B39" t="s">
        <v>8219</v>
      </c>
      <c r="C39">
        <v>44</v>
      </c>
      <c r="E39" t="s">
        <v>8221</v>
      </c>
      <c r="F39">
        <v>19</v>
      </c>
    </row>
    <row r="40" spans="2:6" x14ac:dyDescent="0.25">
      <c r="B40" t="s">
        <v>8219</v>
      </c>
      <c r="C40">
        <v>253</v>
      </c>
      <c r="E40" t="s">
        <v>8221</v>
      </c>
      <c r="F40">
        <v>8</v>
      </c>
    </row>
    <row r="41" spans="2:6" x14ac:dyDescent="0.25">
      <c r="B41" t="s">
        <v>8219</v>
      </c>
      <c r="C41">
        <v>66</v>
      </c>
      <c r="E41" t="s">
        <v>8221</v>
      </c>
      <c r="F41">
        <v>6</v>
      </c>
    </row>
    <row r="42" spans="2:6" x14ac:dyDescent="0.25">
      <c r="B42" t="s">
        <v>8219</v>
      </c>
      <c r="C42">
        <v>217</v>
      </c>
      <c r="E42" t="s">
        <v>8221</v>
      </c>
      <c r="F42">
        <v>0</v>
      </c>
    </row>
    <row r="43" spans="2:6" x14ac:dyDescent="0.25">
      <c r="B43" t="s">
        <v>8219</v>
      </c>
      <c r="C43">
        <v>16</v>
      </c>
      <c r="E43" t="s">
        <v>8221</v>
      </c>
      <c r="F43">
        <v>18</v>
      </c>
    </row>
    <row r="44" spans="2:6" x14ac:dyDescent="0.25">
      <c r="B44" t="s">
        <v>8219</v>
      </c>
      <c r="C44">
        <v>19</v>
      </c>
      <c r="E44" t="s">
        <v>8221</v>
      </c>
      <c r="F44">
        <v>7</v>
      </c>
    </row>
    <row r="45" spans="2:6" x14ac:dyDescent="0.25">
      <c r="B45" t="s">
        <v>8219</v>
      </c>
      <c r="C45">
        <v>169</v>
      </c>
      <c r="E45" t="s">
        <v>8221</v>
      </c>
      <c r="F45">
        <v>0</v>
      </c>
    </row>
    <row r="46" spans="2:6" x14ac:dyDescent="0.25">
      <c r="B46" t="s">
        <v>8219</v>
      </c>
      <c r="C46">
        <v>263</v>
      </c>
      <c r="E46" t="s">
        <v>8221</v>
      </c>
      <c r="F46">
        <v>8</v>
      </c>
    </row>
    <row r="47" spans="2:6" x14ac:dyDescent="0.25">
      <c r="B47" t="s">
        <v>8219</v>
      </c>
      <c r="C47">
        <v>15</v>
      </c>
      <c r="E47" t="s">
        <v>8221</v>
      </c>
      <c r="F47">
        <v>1293</v>
      </c>
    </row>
    <row r="48" spans="2:6" x14ac:dyDescent="0.25">
      <c r="B48" t="s">
        <v>8219</v>
      </c>
      <c r="C48">
        <v>61</v>
      </c>
      <c r="E48" t="s">
        <v>8221</v>
      </c>
      <c r="F48">
        <v>17</v>
      </c>
    </row>
    <row r="49" spans="2:6" x14ac:dyDescent="0.25">
      <c r="B49" t="s">
        <v>8219</v>
      </c>
      <c r="C49">
        <v>45</v>
      </c>
      <c r="E49" t="s">
        <v>8221</v>
      </c>
      <c r="F49">
        <v>0</v>
      </c>
    </row>
    <row r="50" spans="2:6" x14ac:dyDescent="0.25">
      <c r="B50" t="s">
        <v>8219</v>
      </c>
      <c r="C50">
        <v>70</v>
      </c>
      <c r="E50" t="s">
        <v>8221</v>
      </c>
      <c r="F50">
        <v>13</v>
      </c>
    </row>
    <row r="51" spans="2:6" x14ac:dyDescent="0.25">
      <c r="B51" t="s">
        <v>8219</v>
      </c>
      <c r="C51">
        <v>38</v>
      </c>
      <c r="E51" t="s">
        <v>8221</v>
      </c>
      <c r="F51">
        <v>0</v>
      </c>
    </row>
    <row r="52" spans="2:6" x14ac:dyDescent="0.25">
      <c r="B52" t="s">
        <v>8219</v>
      </c>
      <c r="C52">
        <v>87</v>
      </c>
      <c r="E52" t="s">
        <v>8221</v>
      </c>
      <c r="F52">
        <v>0</v>
      </c>
    </row>
    <row r="53" spans="2:6" x14ac:dyDescent="0.25">
      <c r="B53" t="s">
        <v>8219</v>
      </c>
      <c r="C53">
        <v>22</v>
      </c>
      <c r="E53" t="s">
        <v>8221</v>
      </c>
      <c r="F53">
        <v>33</v>
      </c>
    </row>
    <row r="54" spans="2:6" x14ac:dyDescent="0.25">
      <c r="B54" t="s">
        <v>8219</v>
      </c>
      <c r="C54">
        <v>119</v>
      </c>
      <c r="E54" t="s">
        <v>8221</v>
      </c>
      <c r="F54">
        <v>12</v>
      </c>
    </row>
    <row r="55" spans="2:6" x14ac:dyDescent="0.25">
      <c r="B55" t="s">
        <v>8219</v>
      </c>
      <c r="C55">
        <v>52</v>
      </c>
      <c r="E55" t="s">
        <v>8221</v>
      </c>
      <c r="F55">
        <v>1</v>
      </c>
    </row>
    <row r="56" spans="2:6" x14ac:dyDescent="0.25">
      <c r="B56" t="s">
        <v>8219</v>
      </c>
      <c r="C56">
        <v>117</v>
      </c>
      <c r="E56" t="s">
        <v>8221</v>
      </c>
      <c r="F56">
        <v>1</v>
      </c>
    </row>
    <row r="57" spans="2:6" x14ac:dyDescent="0.25">
      <c r="B57" t="s">
        <v>8219</v>
      </c>
      <c r="C57">
        <v>52</v>
      </c>
      <c r="E57" t="s">
        <v>8221</v>
      </c>
      <c r="F57">
        <v>1</v>
      </c>
    </row>
    <row r="58" spans="2:6" x14ac:dyDescent="0.25">
      <c r="B58" t="s">
        <v>8219</v>
      </c>
      <c r="C58">
        <v>86</v>
      </c>
      <c r="E58" t="s">
        <v>8221</v>
      </c>
      <c r="F58">
        <v>1</v>
      </c>
    </row>
    <row r="59" spans="2:6" x14ac:dyDescent="0.25">
      <c r="B59" t="s">
        <v>8219</v>
      </c>
      <c r="C59">
        <v>174</v>
      </c>
      <c r="E59" t="s">
        <v>8221</v>
      </c>
      <c r="F59">
        <v>84</v>
      </c>
    </row>
    <row r="60" spans="2:6" x14ac:dyDescent="0.25">
      <c r="B60" t="s">
        <v>8219</v>
      </c>
      <c r="C60">
        <v>69</v>
      </c>
      <c r="E60" t="s">
        <v>8221</v>
      </c>
      <c r="F60">
        <v>38</v>
      </c>
    </row>
    <row r="61" spans="2:6" x14ac:dyDescent="0.25">
      <c r="B61" t="s">
        <v>8219</v>
      </c>
      <c r="C61">
        <v>75</v>
      </c>
      <c r="E61" t="s">
        <v>8221</v>
      </c>
      <c r="F61">
        <v>1</v>
      </c>
    </row>
    <row r="62" spans="2:6" x14ac:dyDescent="0.25">
      <c r="B62" t="s">
        <v>8219</v>
      </c>
      <c r="C62">
        <v>33</v>
      </c>
      <c r="E62" t="s">
        <v>8221</v>
      </c>
      <c r="F62">
        <v>76</v>
      </c>
    </row>
    <row r="63" spans="2:6" x14ac:dyDescent="0.25">
      <c r="B63" t="s">
        <v>8219</v>
      </c>
      <c r="C63">
        <v>108</v>
      </c>
      <c r="E63" t="s">
        <v>8221</v>
      </c>
      <c r="F63">
        <v>3</v>
      </c>
    </row>
    <row r="64" spans="2:6" x14ac:dyDescent="0.25">
      <c r="B64" t="s">
        <v>8219</v>
      </c>
      <c r="C64">
        <v>23</v>
      </c>
      <c r="E64" t="s">
        <v>8221</v>
      </c>
      <c r="F64">
        <v>0</v>
      </c>
    </row>
    <row r="65" spans="2:6" x14ac:dyDescent="0.25">
      <c r="B65" t="s">
        <v>8219</v>
      </c>
      <c r="C65">
        <v>48</v>
      </c>
      <c r="E65" t="s">
        <v>8221</v>
      </c>
      <c r="F65">
        <v>2</v>
      </c>
    </row>
    <row r="66" spans="2:6" x14ac:dyDescent="0.25">
      <c r="B66" t="s">
        <v>8219</v>
      </c>
      <c r="C66">
        <v>64</v>
      </c>
      <c r="E66" t="s">
        <v>8221</v>
      </c>
      <c r="F66">
        <v>0</v>
      </c>
    </row>
    <row r="67" spans="2:6" x14ac:dyDescent="0.25">
      <c r="B67" t="s">
        <v>8219</v>
      </c>
      <c r="C67">
        <v>24</v>
      </c>
      <c r="E67" t="s">
        <v>8221</v>
      </c>
      <c r="F67">
        <v>0</v>
      </c>
    </row>
    <row r="68" spans="2:6" x14ac:dyDescent="0.25">
      <c r="B68" t="s">
        <v>8219</v>
      </c>
      <c r="C68">
        <v>57</v>
      </c>
      <c r="E68" t="s">
        <v>8221</v>
      </c>
      <c r="F68">
        <v>0</v>
      </c>
    </row>
    <row r="69" spans="2:6" x14ac:dyDescent="0.25">
      <c r="B69" t="s">
        <v>8219</v>
      </c>
      <c r="C69">
        <v>26</v>
      </c>
      <c r="E69" t="s">
        <v>8221</v>
      </c>
      <c r="F69">
        <v>2</v>
      </c>
    </row>
    <row r="70" spans="2:6" x14ac:dyDescent="0.25">
      <c r="B70" t="s">
        <v>8219</v>
      </c>
      <c r="C70">
        <v>20</v>
      </c>
      <c r="E70" t="s">
        <v>8221</v>
      </c>
      <c r="F70">
        <v>0</v>
      </c>
    </row>
    <row r="71" spans="2:6" x14ac:dyDescent="0.25">
      <c r="B71" t="s">
        <v>8219</v>
      </c>
      <c r="C71">
        <v>36</v>
      </c>
      <c r="E71" t="s">
        <v>8221</v>
      </c>
      <c r="F71">
        <v>0</v>
      </c>
    </row>
    <row r="72" spans="2:6" x14ac:dyDescent="0.25">
      <c r="B72" t="s">
        <v>8219</v>
      </c>
      <c r="C72">
        <v>178</v>
      </c>
      <c r="E72" t="s">
        <v>8221</v>
      </c>
      <c r="F72">
        <v>0</v>
      </c>
    </row>
    <row r="73" spans="2:6" x14ac:dyDescent="0.25">
      <c r="B73" t="s">
        <v>8219</v>
      </c>
      <c r="C73">
        <v>17</v>
      </c>
      <c r="E73" t="s">
        <v>8221</v>
      </c>
      <c r="F73">
        <v>2</v>
      </c>
    </row>
    <row r="74" spans="2:6" x14ac:dyDescent="0.25">
      <c r="B74" t="s">
        <v>8219</v>
      </c>
      <c r="C74">
        <v>32</v>
      </c>
      <c r="E74" t="s">
        <v>8221</v>
      </c>
      <c r="F74">
        <v>0</v>
      </c>
    </row>
    <row r="75" spans="2:6" x14ac:dyDescent="0.25">
      <c r="B75" t="s">
        <v>8219</v>
      </c>
      <c r="C75">
        <v>41</v>
      </c>
      <c r="E75" t="s">
        <v>8221</v>
      </c>
      <c r="F75">
        <v>7</v>
      </c>
    </row>
    <row r="76" spans="2:6" x14ac:dyDescent="0.25">
      <c r="B76" t="s">
        <v>8219</v>
      </c>
      <c r="C76">
        <v>18</v>
      </c>
      <c r="E76" t="s">
        <v>8221</v>
      </c>
      <c r="F76">
        <v>0</v>
      </c>
    </row>
    <row r="77" spans="2:6" x14ac:dyDescent="0.25">
      <c r="B77" t="s">
        <v>8219</v>
      </c>
      <c r="C77">
        <v>29</v>
      </c>
      <c r="E77" t="s">
        <v>8221</v>
      </c>
      <c r="F77">
        <v>5</v>
      </c>
    </row>
    <row r="78" spans="2:6" x14ac:dyDescent="0.25">
      <c r="B78" t="s">
        <v>8219</v>
      </c>
      <c r="C78">
        <v>47</v>
      </c>
      <c r="E78" t="s">
        <v>8221</v>
      </c>
      <c r="F78">
        <v>0</v>
      </c>
    </row>
    <row r="79" spans="2:6" x14ac:dyDescent="0.25">
      <c r="B79" t="s">
        <v>8219</v>
      </c>
      <c r="C79">
        <v>15</v>
      </c>
      <c r="E79" t="s">
        <v>8221</v>
      </c>
      <c r="F79">
        <v>0</v>
      </c>
    </row>
    <row r="80" spans="2:6" x14ac:dyDescent="0.25">
      <c r="B80" t="s">
        <v>8219</v>
      </c>
      <c r="C80">
        <v>26</v>
      </c>
      <c r="E80" t="s">
        <v>8221</v>
      </c>
      <c r="F80">
        <v>1</v>
      </c>
    </row>
    <row r="81" spans="2:6" x14ac:dyDescent="0.25">
      <c r="B81" t="s">
        <v>8219</v>
      </c>
      <c r="C81">
        <v>35</v>
      </c>
      <c r="E81" t="s">
        <v>8221</v>
      </c>
      <c r="F81">
        <v>0</v>
      </c>
    </row>
    <row r="82" spans="2:6" x14ac:dyDescent="0.25">
      <c r="B82" t="s">
        <v>8219</v>
      </c>
      <c r="C82">
        <v>41</v>
      </c>
      <c r="E82" t="s">
        <v>8221</v>
      </c>
      <c r="F82">
        <v>5</v>
      </c>
    </row>
    <row r="83" spans="2:6" x14ac:dyDescent="0.25">
      <c r="B83" t="s">
        <v>8219</v>
      </c>
      <c r="C83">
        <v>47</v>
      </c>
      <c r="E83" t="s">
        <v>8221</v>
      </c>
      <c r="F83">
        <v>3</v>
      </c>
    </row>
    <row r="84" spans="2:6" x14ac:dyDescent="0.25">
      <c r="B84" t="s">
        <v>8219</v>
      </c>
      <c r="C84">
        <v>28</v>
      </c>
      <c r="E84" t="s">
        <v>8221</v>
      </c>
      <c r="F84">
        <v>6</v>
      </c>
    </row>
    <row r="85" spans="2:6" x14ac:dyDescent="0.25">
      <c r="B85" t="s">
        <v>8219</v>
      </c>
      <c r="C85">
        <v>100</v>
      </c>
      <c r="E85" t="s">
        <v>8221</v>
      </c>
      <c r="F85">
        <v>12</v>
      </c>
    </row>
    <row r="86" spans="2:6" x14ac:dyDescent="0.25">
      <c r="B86" t="s">
        <v>8219</v>
      </c>
      <c r="C86">
        <v>13</v>
      </c>
      <c r="E86" t="s">
        <v>8221</v>
      </c>
      <c r="F86">
        <v>13</v>
      </c>
    </row>
    <row r="87" spans="2:6" x14ac:dyDescent="0.25">
      <c r="B87" t="s">
        <v>8219</v>
      </c>
      <c r="C87">
        <v>7</v>
      </c>
      <c r="E87" t="s">
        <v>8221</v>
      </c>
      <c r="F87">
        <v>5</v>
      </c>
    </row>
    <row r="88" spans="2:6" x14ac:dyDescent="0.25">
      <c r="B88" t="s">
        <v>8219</v>
      </c>
      <c r="C88">
        <v>21</v>
      </c>
      <c r="E88" t="s">
        <v>8221</v>
      </c>
      <c r="F88">
        <v>2</v>
      </c>
    </row>
    <row r="89" spans="2:6" x14ac:dyDescent="0.25">
      <c r="B89" t="s">
        <v>8219</v>
      </c>
      <c r="C89">
        <v>17</v>
      </c>
      <c r="E89" t="s">
        <v>8221</v>
      </c>
      <c r="F89">
        <v>8</v>
      </c>
    </row>
    <row r="90" spans="2:6" x14ac:dyDescent="0.25">
      <c r="B90" t="s">
        <v>8219</v>
      </c>
      <c r="C90">
        <v>25</v>
      </c>
      <c r="E90" t="s">
        <v>8221</v>
      </c>
      <c r="F90">
        <v>0</v>
      </c>
    </row>
    <row r="91" spans="2:6" x14ac:dyDescent="0.25">
      <c r="B91" t="s">
        <v>8219</v>
      </c>
      <c r="C91">
        <v>60</v>
      </c>
      <c r="E91" t="s">
        <v>8221</v>
      </c>
      <c r="F91">
        <v>13</v>
      </c>
    </row>
    <row r="92" spans="2:6" x14ac:dyDescent="0.25">
      <c r="B92" t="s">
        <v>8219</v>
      </c>
      <c r="C92">
        <v>56</v>
      </c>
      <c r="E92" t="s">
        <v>8221</v>
      </c>
      <c r="F92">
        <v>0</v>
      </c>
    </row>
    <row r="93" spans="2:6" x14ac:dyDescent="0.25">
      <c r="B93" t="s">
        <v>8219</v>
      </c>
      <c r="C93">
        <v>16</v>
      </c>
      <c r="E93" t="s">
        <v>8221</v>
      </c>
      <c r="F93">
        <v>5</v>
      </c>
    </row>
    <row r="94" spans="2:6" x14ac:dyDescent="0.25">
      <c r="B94" t="s">
        <v>8219</v>
      </c>
      <c r="C94">
        <v>46</v>
      </c>
      <c r="E94" t="s">
        <v>8221</v>
      </c>
      <c r="F94">
        <v>8</v>
      </c>
    </row>
    <row r="95" spans="2:6" x14ac:dyDescent="0.25">
      <c r="B95" t="s">
        <v>8219</v>
      </c>
      <c r="C95">
        <v>43</v>
      </c>
      <c r="E95" t="s">
        <v>8221</v>
      </c>
      <c r="F95">
        <v>8</v>
      </c>
    </row>
    <row r="96" spans="2:6" x14ac:dyDescent="0.25">
      <c r="B96" t="s">
        <v>8219</v>
      </c>
      <c r="C96">
        <v>15</v>
      </c>
      <c r="E96" t="s">
        <v>8221</v>
      </c>
      <c r="F96">
        <v>0</v>
      </c>
    </row>
    <row r="97" spans="2:6" x14ac:dyDescent="0.25">
      <c r="B97" t="s">
        <v>8219</v>
      </c>
      <c r="C97">
        <v>12</v>
      </c>
      <c r="E97" t="s">
        <v>8221</v>
      </c>
      <c r="F97">
        <v>2</v>
      </c>
    </row>
    <row r="98" spans="2:6" x14ac:dyDescent="0.25">
      <c r="B98" t="s">
        <v>8219</v>
      </c>
      <c r="C98">
        <v>21</v>
      </c>
      <c r="E98" t="s">
        <v>8221</v>
      </c>
      <c r="F98">
        <v>3</v>
      </c>
    </row>
    <row r="99" spans="2:6" x14ac:dyDescent="0.25">
      <c r="B99" t="s">
        <v>8219</v>
      </c>
      <c r="C99">
        <v>34</v>
      </c>
      <c r="E99" t="s">
        <v>8221</v>
      </c>
      <c r="F99">
        <v>0</v>
      </c>
    </row>
    <row r="100" spans="2:6" x14ac:dyDescent="0.25">
      <c r="B100" t="s">
        <v>8219</v>
      </c>
      <c r="C100">
        <v>8</v>
      </c>
      <c r="E100" t="s">
        <v>8221</v>
      </c>
      <c r="F100">
        <v>0</v>
      </c>
    </row>
    <row r="101" spans="2:6" x14ac:dyDescent="0.25">
      <c r="B101" t="s">
        <v>8219</v>
      </c>
      <c r="C101">
        <v>60</v>
      </c>
      <c r="E101" t="s">
        <v>8221</v>
      </c>
      <c r="F101">
        <v>11</v>
      </c>
    </row>
    <row r="102" spans="2:6" x14ac:dyDescent="0.25">
      <c r="B102" t="s">
        <v>8219</v>
      </c>
      <c r="C102">
        <v>39</v>
      </c>
      <c r="E102" t="s">
        <v>8221</v>
      </c>
      <c r="F102">
        <v>0</v>
      </c>
    </row>
    <row r="103" spans="2:6" x14ac:dyDescent="0.25">
      <c r="B103" t="s">
        <v>8219</v>
      </c>
      <c r="C103">
        <v>26</v>
      </c>
      <c r="E103" t="s">
        <v>8221</v>
      </c>
      <c r="F103">
        <v>1</v>
      </c>
    </row>
    <row r="104" spans="2:6" x14ac:dyDescent="0.25">
      <c r="B104" t="s">
        <v>8219</v>
      </c>
      <c r="C104">
        <v>35</v>
      </c>
      <c r="E104" t="s">
        <v>8221</v>
      </c>
      <c r="F104">
        <v>0</v>
      </c>
    </row>
    <row r="105" spans="2:6" x14ac:dyDescent="0.25">
      <c r="B105" t="s">
        <v>8219</v>
      </c>
      <c r="C105">
        <v>65</v>
      </c>
      <c r="E105" t="s">
        <v>8221</v>
      </c>
      <c r="F105">
        <v>17</v>
      </c>
    </row>
    <row r="106" spans="2:6" x14ac:dyDescent="0.25">
      <c r="B106" t="s">
        <v>8219</v>
      </c>
      <c r="C106">
        <v>49</v>
      </c>
      <c r="E106" t="s">
        <v>8221</v>
      </c>
      <c r="F106">
        <v>2</v>
      </c>
    </row>
    <row r="107" spans="2:6" x14ac:dyDescent="0.25">
      <c r="B107" t="s">
        <v>8219</v>
      </c>
      <c r="C107">
        <v>10</v>
      </c>
      <c r="E107" t="s">
        <v>8221</v>
      </c>
      <c r="F107">
        <v>1</v>
      </c>
    </row>
    <row r="108" spans="2:6" x14ac:dyDescent="0.25">
      <c r="B108" t="s">
        <v>8219</v>
      </c>
      <c r="C108">
        <v>60</v>
      </c>
      <c r="E108" t="s">
        <v>8221</v>
      </c>
      <c r="F108">
        <v>2</v>
      </c>
    </row>
    <row r="109" spans="2:6" x14ac:dyDescent="0.25">
      <c r="B109" t="s">
        <v>8219</v>
      </c>
      <c r="C109">
        <v>27</v>
      </c>
      <c r="E109" t="s">
        <v>8221</v>
      </c>
      <c r="F109">
        <v>16</v>
      </c>
    </row>
    <row r="110" spans="2:6" x14ac:dyDescent="0.25">
      <c r="B110" t="s">
        <v>8219</v>
      </c>
      <c r="C110">
        <v>69</v>
      </c>
      <c r="E110" t="s">
        <v>8221</v>
      </c>
      <c r="F110">
        <v>1</v>
      </c>
    </row>
    <row r="111" spans="2:6" x14ac:dyDescent="0.25">
      <c r="B111" t="s">
        <v>8219</v>
      </c>
      <c r="C111">
        <v>47</v>
      </c>
      <c r="E111" t="s">
        <v>8221</v>
      </c>
      <c r="F111">
        <v>4</v>
      </c>
    </row>
    <row r="112" spans="2:6" x14ac:dyDescent="0.25">
      <c r="B112" t="s">
        <v>8219</v>
      </c>
      <c r="C112">
        <v>47</v>
      </c>
      <c r="E112" t="s">
        <v>8221</v>
      </c>
      <c r="F112">
        <v>5</v>
      </c>
    </row>
    <row r="113" spans="2:6" x14ac:dyDescent="0.25">
      <c r="B113" t="s">
        <v>8219</v>
      </c>
      <c r="C113">
        <v>26</v>
      </c>
      <c r="E113" t="s">
        <v>8221</v>
      </c>
      <c r="F113">
        <v>7</v>
      </c>
    </row>
    <row r="114" spans="2:6" x14ac:dyDescent="0.25">
      <c r="B114" t="s">
        <v>8219</v>
      </c>
      <c r="C114">
        <v>53</v>
      </c>
      <c r="E114" t="s">
        <v>8221</v>
      </c>
      <c r="F114">
        <v>0</v>
      </c>
    </row>
    <row r="115" spans="2:6" x14ac:dyDescent="0.25">
      <c r="B115" t="s">
        <v>8219</v>
      </c>
      <c r="C115">
        <v>81</v>
      </c>
      <c r="E115" t="s">
        <v>8221</v>
      </c>
      <c r="F115">
        <v>12</v>
      </c>
    </row>
    <row r="116" spans="2:6" x14ac:dyDescent="0.25">
      <c r="B116" t="s">
        <v>8219</v>
      </c>
      <c r="C116">
        <v>78</v>
      </c>
      <c r="E116" t="s">
        <v>8221</v>
      </c>
      <c r="F116">
        <v>2</v>
      </c>
    </row>
    <row r="117" spans="2:6" x14ac:dyDescent="0.25">
      <c r="B117" t="s">
        <v>8219</v>
      </c>
      <c r="C117">
        <v>35</v>
      </c>
      <c r="E117" t="s">
        <v>8221</v>
      </c>
      <c r="F117">
        <v>5</v>
      </c>
    </row>
    <row r="118" spans="2:6" x14ac:dyDescent="0.25">
      <c r="B118" t="s">
        <v>8219</v>
      </c>
      <c r="C118">
        <v>22</v>
      </c>
      <c r="E118" t="s">
        <v>8221</v>
      </c>
      <c r="F118">
        <v>2</v>
      </c>
    </row>
    <row r="119" spans="2:6" x14ac:dyDescent="0.25">
      <c r="B119" t="s">
        <v>8219</v>
      </c>
      <c r="C119">
        <v>57</v>
      </c>
      <c r="E119" t="s">
        <v>8221</v>
      </c>
      <c r="F119">
        <v>3</v>
      </c>
    </row>
    <row r="120" spans="2:6" x14ac:dyDescent="0.25">
      <c r="B120" t="s">
        <v>8219</v>
      </c>
      <c r="C120">
        <v>27</v>
      </c>
      <c r="E120" t="s">
        <v>8221</v>
      </c>
      <c r="F120">
        <v>0</v>
      </c>
    </row>
    <row r="121" spans="2:6" x14ac:dyDescent="0.25">
      <c r="B121" t="s">
        <v>8219</v>
      </c>
      <c r="C121">
        <v>39</v>
      </c>
      <c r="E121" t="s">
        <v>8221</v>
      </c>
      <c r="F121">
        <v>49</v>
      </c>
    </row>
    <row r="122" spans="2:6" x14ac:dyDescent="0.25">
      <c r="B122" t="s">
        <v>8219</v>
      </c>
      <c r="C122">
        <v>37</v>
      </c>
      <c r="E122" t="s">
        <v>8221</v>
      </c>
      <c r="F122">
        <v>1</v>
      </c>
    </row>
    <row r="123" spans="2:6" x14ac:dyDescent="0.25">
      <c r="B123" t="s">
        <v>8219</v>
      </c>
      <c r="C123">
        <v>137</v>
      </c>
      <c r="E123" t="s">
        <v>8221</v>
      </c>
      <c r="F123">
        <v>2</v>
      </c>
    </row>
    <row r="124" spans="2:6" x14ac:dyDescent="0.25">
      <c r="B124" t="s">
        <v>8219</v>
      </c>
      <c r="C124">
        <v>376</v>
      </c>
      <c r="E124" t="s">
        <v>8221</v>
      </c>
      <c r="F124">
        <v>0</v>
      </c>
    </row>
    <row r="125" spans="2:6" x14ac:dyDescent="0.25">
      <c r="B125" t="s">
        <v>8219</v>
      </c>
      <c r="C125">
        <v>202</v>
      </c>
      <c r="E125" t="s">
        <v>8221</v>
      </c>
      <c r="F125">
        <v>0</v>
      </c>
    </row>
    <row r="126" spans="2:6" x14ac:dyDescent="0.25">
      <c r="B126" t="s">
        <v>8219</v>
      </c>
      <c r="C126">
        <v>328</v>
      </c>
      <c r="E126" t="s">
        <v>8221</v>
      </c>
      <c r="F126">
        <v>11</v>
      </c>
    </row>
    <row r="127" spans="2:6" x14ac:dyDescent="0.25">
      <c r="B127" t="s">
        <v>8219</v>
      </c>
      <c r="C127">
        <v>84</v>
      </c>
      <c r="E127" t="s">
        <v>8221</v>
      </c>
      <c r="F127">
        <v>1</v>
      </c>
    </row>
    <row r="128" spans="2:6" x14ac:dyDescent="0.25">
      <c r="B128" t="s">
        <v>8219</v>
      </c>
      <c r="C128">
        <v>96</v>
      </c>
      <c r="E128" t="s">
        <v>8221</v>
      </c>
      <c r="F128">
        <v>8</v>
      </c>
    </row>
    <row r="129" spans="2:6" x14ac:dyDescent="0.25">
      <c r="B129" t="s">
        <v>8219</v>
      </c>
      <c r="C129">
        <v>223</v>
      </c>
      <c r="E129" t="s">
        <v>8221</v>
      </c>
      <c r="F129">
        <v>5</v>
      </c>
    </row>
    <row r="130" spans="2:6" x14ac:dyDescent="0.25">
      <c r="B130" t="s">
        <v>8219</v>
      </c>
      <c r="C130">
        <v>62</v>
      </c>
      <c r="E130" t="s">
        <v>8221</v>
      </c>
      <c r="F130">
        <v>39</v>
      </c>
    </row>
    <row r="131" spans="2:6" x14ac:dyDescent="0.25">
      <c r="B131" t="s">
        <v>8219</v>
      </c>
      <c r="C131">
        <v>146</v>
      </c>
      <c r="E131" t="s">
        <v>8221</v>
      </c>
      <c r="F131">
        <v>0</v>
      </c>
    </row>
    <row r="132" spans="2:6" x14ac:dyDescent="0.25">
      <c r="B132" t="s">
        <v>8219</v>
      </c>
      <c r="C132">
        <v>235</v>
      </c>
      <c r="E132" t="s">
        <v>8221</v>
      </c>
      <c r="F132">
        <v>0</v>
      </c>
    </row>
    <row r="133" spans="2:6" x14ac:dyDescent="0.25">
      <c r="B133" t="s">
        <v>8219</v>
      </c>
      <c r="C133">
        <v>437</v>
      </c>
      <c r="E133" t="s">
        <v>8221</v>
      </c>
      <c r="F133">
        <v>2</v>
      </c>
    </row>
    <row r="134" spans="2:6" x14ac:dyDescent="0.25">
      <c r="B134" t="s">
        <v>8219</v>
      </c>
      <c r="C134">
        <v>77</v>
      </c>
      <c r="E134" t="s">
        <v>8221</v>
      </c>
      <c r="F134">
        <v>170</v>
      </c>
    </row>
    <row r="135" spans="2:6" x14ac:dyDescent="0.25">
      <c r="B135" t="s">
        <v>8219</v>
      </c>
      <c r="C135">
        <v>108</v>
      </c>
      <c r="E135" t="s">
        <v>8221</v>
      </c>
      <c r="F135">
        <v>5</v>
      </c>
    </row>
    <row r="136" spans="2:6" x14ac:dyDescent="0.25">
      <c r="B136" t="s">
        <v>8219</v>
      </c>
      <c r="C136">
        <v>7</v>
      </c>
      <c r="E136" t="s">
        <v>8221</v>
      </c>
      <c r="F136">
        <v>14</v>
      </c>
    </row>
    <row r="137" spans="2:6" x14ac:dyDescent="0.25">
      <c r="B137" t="s">
        <v>8219</v>
      </c>
      <c r="C137">
        <v>314</v>
      </c>
      <c r="E137" t="s">
        <v>8221</v>
      </c>
      <c r="F137">
        <v>1</v>
      </c>
    </row>
    <row r="138" spans="2:6" x14ac:dyDescent="0.25">
      <c r="B138" t="s">
        <v>8219</v>
      </c>
      <c r="C138">
        <v>188</v>
      </c>
      <c r="E138" t="s">
        <v>8221</v>
      </c>
      <c r="F138">
        <v>0</v>
      </c>
    </row>
    <row r="139" spans="2:6" x14ac:dyDescent="0.25">
      <c r="B139" t="s">
        <v>8219</v>
      </c>
      <c r="C139">
        <v>275</v>
      </c>
      <c r="E139" t="s">
        <v>8221</v>
      </c>
      <c r="F139">
        <v>124</v>
      </c>
    </row>
    <row r="140" spans="2:6" x14ac:dyDescent="0.25">
      <c r="B140" t="s">
        <v>8219</v>
      </c>
      <c r="C140">
        <v>560</v>
      </c>
      <c r="E140" t="s">
        <v>8221</v>
      </c>
      <c r="F140">
        <v>0</v>
      </c>
    </row>
    <row r="141" spans="2:6" x14ac:dyDescent="0.25">
      <c r="B141" t="s">
        <v>8219</v>
      </c>
      <c r="C141">
        <v>688</v>
      </c>
      <c r="E141" t="s">
        <v>8221</v>
      </c>
      <c r="F141">
        <v>0</v>
      </c>
    </row>
    <row r="142" spans="2:6" x14ac:dyDescent="0.25">
      <c r="B142" t="s">
        <v>8219</v>
      </c>
      <c r="C142">
        <v>942</v>
      </c>
      <c r="E142" t="s">
        <v>8221</v>
      </c>
      <c r="F142">
        <v>55</v>
      </c>
    </row>
    <row r="143" spans="2:6" x14ac:dyDescent="0.25">
      <c r="B143" t="s">
        <v>8219</v>
      </c>
      <c r="C143">
        <v>88</v>
      </c>
      <c r="E143" t="s">
        <v>8221</v>
      </c>
      <c r="F143">
        <v>140</v>
      </c>
    </row>
    <row r="144" spans="2:6" x14ac:dyDescent="0.25">
      <c r="B144" t="s">
        <v>8219</v>
      </c>
      <c r="C144">
        <v>220</v>
      </c>
      <c r="E144" t="s">
        <v>8221</v>
      </c>
      <c r="F144">
        <v>21</v>
      </c>
    </row>
    <row r="145" spans="2:6" x14ac:dyDescent="0.25">
      <c r="B145" t="s">
        <v>8219</v>
      </c>
      <c r="C145">
        <v>145</v>
      </c>
      <c r="E145" t="s">
        <v>8221</v>
      </c>
      <c r="F145">
        <v>1</v>
      </c>
    </row>
    <row r="146" spans="2:6" x14ac:dyDescent="0.25">
      <c r="B146" t="s">
        <v>8219</v>
      </c>
      <c r="C146">
        <v>963</v>
      </c>
      <c r="E146" t="s">
        <v>8221</v>
      </c>
      <c r="F146">
        <v>147</v>
      </c>
    </row>
    <row r="147" spans="2:6" x14ac:dyDescent="0.25">
      <c r="B147" t="s">
        <v>8219</v>
      </c>
      <c r="C147">
        <v>91</v>
      </c>
      <c r="E147" t="s">
        <v>8221</v>
      </c>
      <c r="F147">
        <v>11</v>
      </c>
    </row>
    <row r="148" spans="2:6" x14ac:dyDescent="0.25">
      <c r="B148" t="s">
        <v>8219</v>
      </c>
      <c r="C148">
        <v>58</v>
      </c>
      <c r="E148" t="s">
        <v>8221</v>
      </c>
      <c r="F148">
        <v>125</v>
      </c>
    </row>
    <row r="149" spans="2:6" x14ac:dyDescent="0.25">
      <c r="B149" t="s">
        <v>8219</v>
      </c>
      <c r="C149">
        <v>36</v>
      </c>
      <c r="E149" t="s">
        <v>8221</v>
      </c>
      <c r="F149">
        <v>1</v>
      </c>
    </row>
    <row r="150" spans="2:6" x14ac:dyDescent="0.25">
      <c r="B150" t="s">
        <v>8219</v>
      </c>
      <c r="C150">
        <v>165</v>
      </c>
      <c r="E150" t="s">
        <v>8221</v>
      </c>
      <c r="F150">
        <v>0</v>
      </c>
    </row>
    <row r="151" spans="2:6" x14ac:dyDescent="0.25">
      <c r="B151" t="s">
        <v>8219</v>
      </c>
      <c r="C151">
        <v>111</v>
      </c>
      <c r="E151" t="s">
        <v>8221</v>
      </c>
      <c r="F151">
        <v>0</v>
      </c>
    </row>
    <row r="152" spans="2:6" x14ac:dyDescent="0.25">
      <c r="B152" t="s">
        <v>8219</v>
      </c>
      <c r="C152">
        <v>1596</v>
      </c>
      <c r="E152" t="s">
        <v>8221</v>
      </c>
      <c r="F152">
        <v>3</v>
      </c>
    </row>
    <row r="153" spans="2:6" x14ac:dyDescent="0.25">
      <c r="B153" t="s">
        <v>8219</v>
      </c>
      <c r="C153">
        <v>61</v>
      </c>
      <c r="E153" t="s">
        <v>8221</v>
      </c>
      <c r="F153">
        <v>0</v>
      </c>
    </row>
    <row r="154" spans="2:6" x14ac:dyDescent="0.25">
      <c r="B154" t="s">
        <v>8219</v>
      </c>
      <c r="C154">
        <v>287</v>
      </c>
      <c r="E154" t="s">
        <v>8221</v>
      </c>
      <c r="F154">
        <v>0</v>
      </c>
    </row>
    <row r="155" spans="2:6" x14ac:dyDescent="0.25">
      <c r="B155" t="s">
        <v>8219</v>
      </c>
      <c r="C155">
        <v>65</v>
      </c>
      <c r="E155" t="s">
        <v>8221</v>
      </c>
      <c r="F155">
        <v>0</v>
      </c>
    </row>
    <row r="156" spans="2:6" x14ac:dyDescent="0.25">
      <c r="B156" t="s">
        <v>8219</v>
      </c>
      <c r="C156">
        <v>118</v>
      </c>
      <c r="E156" t="s">
        <v>8221</v>
      </c>
      <c r="F156">
        <v>0</v>
      </c>
    </row>
    <row r="157" spans="2:6" x14ac:dyDescent="0.25">
      <c r="B157" t="s">
        <v>8219</v>
      </c>
      <c r="C157">
        <v>113</v>
      </c>
      <c r="E157" t="s">
        <v>8221</v>
      </c>
      <c r="F157">
        <v>3</v>
      </c>
    </row>
    <row r="158" spans="2:6" x14ac:dyDescent="0.25">
      <c r="B158" t="s">
        <v>8219</v>
      </c>
      <c r="C158">
        <v>332</v>
      </c>
      <c r="E158" t="s">
        <v>8221</v>
      </c>
      <c r="F158">
        <v>0</v>
      </c>
    </row>
    <row r="159" spans="2:6" x14ac:dyDescent="0.25">
      <c r="B159" t="s">
        <v>8219</v>
      </c>
      <c r="C159">
        <v>62</v>
      </c>
      <c r="E159" t="s">
        <v>8221</v>
      </c>
      <c r="F159">
        <v>1</v>
      </c>
    </row>
    <row r="160" spans="2:6" x14ac:dyDescent="0.25">
      <c r="B160" t="s">
        <v>8219</v>
      </c>
      <c r="C160">
        <v>951</v>
      </c>
      <c r="E160" t="s">
        <v>8221</v>
      </c>
      <c r="F160">
        <v>3</v>
      </c>
    </row>
    <row r="161" spans="2:6" x14ac:dyDescent="0.25">
      <c r="B161" t="s">
        <v>8219</v>
      </c>
      <c r="C161">
        <v>415</v>
      </c>
      <c r="E161" t="s">
        <v>8221</v>
      </c>
      <c r="F161">
        <v>22</v>
      </c>
    </row>
    <row r="162" spans="2:6" x14ac:dyDescent="0.25">
      <c r="B162" t="s">
        <v>8219</v>
      </c>
      <c r="C162">
        <v>305</v>
      </c>
      <c r="E162" t="s">
        <v>8221</v>
      </c>
      <c r="F162">
        <v>26</v>
      </c>
    </row>
    <row r="163" spans="2:6" x14ac:dyDescent="0.25">
      <c r="B163" t="s">
        <v>8219</v>
      </c>
      <c r="C163">
        <v>2139</v>
      </c>
      <c r="E163" t="s">
        <v>8221</v>
      </c>
      <c r="F163">
        <v>4</v>
      </c>
    </row>
    <row r="164" spans="2:6" x14ac:dyDescent="0.25">
      <c r="B164" t="s">
        <v>8219</v>
      </c>
      <c r="C164">
        <v>79</v>
      </c>
      <c r="E164" t="s">
        <v>8221</v>
      </c>
      <c r="F164">
        <v>0</v>
      </c>
    </row>
    <row r="165" spans="2:6" x14ac:dyDescent="0.25">
      <c r="B165" t="s">
        <v>8219</v>
      </c>
      <c r="C165">
        <v>179</v>
      </c>
      <c r="E165" t="s">
        <v>8221</v>
      </c>
      <c r="F165">
        <v>4</v>
      </c>
    </row>
    <row r="166" spans="2:6" x14ac:dyDescent="0.25">
      <c r="B166" t="s">
        <v>8219</v>
      </c>
      <c r="C166">
        <v>202</v>
      </c>
      <c r="E166" t="s">
        <v>8221</v>
      </c>
      <c r="F166">
        <v>9</v>
      </c>
    </row>
    <row r="167" spans="2:6" x14ac:dyDescent="0.25">
      <c r="B167" t="s">
        <v>8219</v>
      </c>
      <c r="C167">
        <v>760</v>
      </c>
      <c r="E167" t="s">
        <v>8221</v>
      </c>
      <c r="F167">
        <v>5</v>
      </c>
    </row>
    <row r="168" spans="2:6" x14ac:dyDescent="0.25">
      <c r="B168" t="s">
        <v>8219</v>
      </c>
      <c r="C168">
        <v>563</v>
      </c>
      <c r="E168" t="s">
        <v>8221</v>
      </c>
      <c r="F168">
        <v>14</v>
      </c>
    </row>
    <row r="169" spans="2:6" x14ac:dyDescent="0.25">
      <c r="B169" t="s">
        <v>8219</v>
      </c>
      <c r="C169">
        <v>135</v>
      </c>
      <c r="E169" t="s">
        <v>8221</v>
      </c>
      <c r="F169">
        <v>1</v>
      </c>
    </row>
    <row r="170" spans="2:6" x14ac:dyDescent="0.25">
      <c r="B170" t="s">
        <v>8219</v>
      </c>
      <c r="C170">
        <v>290</v>
      </c>
      <c r="E170" t="s">
        <v>8221</v>
      </c>
      <c r="F170">
        <v>10</v>
      </c>
    </row>
    <row r="171" spans="2:6" x14ac:dyDescent="0.25">
      <c r="B171" t="s">
        <v>8219</v>
      </c>
      <c r="C171">
        <v>447</v>
      </c>
      <c r="E171" t="s">
        <v>8221</v>
      </c>
      <c r="F171">
        <v>3</v>
      </c>
    </row>
    <row r="172" spans="2:6" x14ac:dyDescent="0.25">
      <c r="B172" t="s">
        <v>8219</v>
      </c>
      <c r="C172">
        <v>232</v>
      </c>
      <c r="E172" t="s">
        <v>8221</v>
      </c>
      <c r="F172">
        <v>1</v>
      </c>
    </row>
    <row r="173" spans="2:6" x14ac:dyDescent="0.25">
      <c r="B173" t="s">
        <v>8219</v>
      </c>
      <c r="C173">
        <v>168</v>
      </c>
      <c r="E173" t="s">
        <v>8221</v>
      </c>
      <c r="F173">
        <v>0</v>
      </c>
    </row>
    <row r="174" spans="2:6" x14ac:dyDescent="0.25">
      <c r="B174" t="s">
        <v>8219</v>
      </c>
      <c r="C174">
        <v>128</v>
      </c>
      <c r="E174" t="s">
        <v>8221</v>
      </c>
      <c r="F174">
        <v>5</v>
      </c>
    </row>
    <row r="175" spans="2:6" x14ac:dyDescent="0.25">
      <c r="B175" t="s">
        <v>8219</v>
      </c>
      <c r="C175">
        <v>493</v>
      </c>
      <c r="E175" t="s">
        <v>8221</v>
      </c>
      <c r="F175">
        <v>2</v>
      </c>
    </row>
    <row r="176" spans="2:6" x14ac:dyDescent="0.25">
      <c r="B176" t="s">
        <v>8219</v>
      </c>
      <c r="C176">
        <v>131</v>
      </c>
      <c r="E176" t="s">
        <v>8221</v>
      </c>
      <c r="F176">
        <v>68</v>
      </c>
    </row>
    <row r="177" spans="2:6" x14ac:dyDescent="0.25">
      <c r="B177" t="s">
        <v>8219</v>
      </c>
      <c r="C177">
        <v>50</v>
      </c>
      <c r="E177" t="s">
        <v>8221</v>
      </c>
      <c r="F177">
        <v>3</v>
      </c>
    </row>
    <row r="178" spans="2:6" x14ac:dyDescent="0.25">
      <c r="B178" t="s">
        <v>8219</v>
      </c>
      <c r="C178">
        <v>665</v>
      </c>
      <c r="E178" t="s">
        <v>8221</v>
      </c>
      <c r="F178">
        <v>34</v>
      </c>
    </row>
    <row r="179" spans="2:6" x14ac:dyDescent="0.25">
      <c r="B179" t="s">
        <v>8219</v>
      </c>
      <c r="C179">
        <v>129</v>
      </c>
      <c r="E179" t="s">
        <v>8221</v>
      </c>
      <c r="F179">
        <v>0</v>
      </c>
    </row>
    <row r="180" spans="2:6" x14ac:dyDescent="0.25">
      <c r="B180" t="s">
        <v>8219</v>
      </c>
      <c r="C180">
        <v>142</v>
      </c>
      <c r="E180" t="s">
        <v>8221</v>
      </c>
      <c r="F180">
        <v>3</v>
      </c>
    </row>
    <row r="181" spans="2:6" x14ac:dyDescent="0.25">
      <c r="B181" t="s">
        <v>8219</v>
      </c>
      <c r="C181">
        <v>2436</v>
      </c>
      <c r="E181" t="s">
        <v>8221</v>
      </c>
      <c r="F181">
        <v>0</v>
      </c>
    </row>
    <row r="182" spans="2:6" x14ac:dyDescent="0.25">
      <c r="B182" t="s">
        <v>8219</v>
      </c>
      <c r="C182">
        <v>244</v>
      </c>
      <c r="E182" t="s">
        <v>8221</v>
      </c>
      <c r="F182">
        <v>70</v>
      </c>
    </row>
    <row r="183" spans="2:6" x14ac:dyDescent="0.25">
      <c r="B183" t="s">
        <v>8219</v>
      </c>
      <c r="C183">
        <v>298</v>
      </c>
      <c r="E183" t="s">
        <v>8221</v>
      </c>
      <c r="F183">
        <v>1</v>
      </c>
    </row>
    <row r="184" spans="2:6" x14ac:dyDescent="0.25">
      <c r="B184" t="s">
        <v>8219</v>
      </c>
      <c r="C184">
        <v>251</v>
      </c>
      <c r="E184" t="s">
        <v>8221</v>
      </c>
      <c r="F184">
        <v>1</v>
      </c>
    </row>
    <row r="185" spans="2:6" x14ac:dyDescent="0.25">
      <c r="B185" t="s">
        <v>8219</v>
      </c>
      <c r="C185">
        <v>108</v>
      </c>
      <c r="E185" t="s">
        <v>8221</v>
      </c>
      <c r="F185">
        <v>1</v>
      </c>
    </row>
    <row r="186" spans="2:6" x14ac:dyDescent="0.25">
      <c r="B186" t="s">
        <v>8219</v>
      </c>
      <c r="C186">
        <v>82</v>
      </c>
      <c r="E186" t="s">
        <v>8221</v>
      </c>
      <c r="F186">
        <v>2</v>
      </c>
    </row>
    <row r="187" spans="2:6" x14ac:dyDescent="0.25">
      <c r="B187" t="s">
        <v>8219</v>
      </c>
      <c r="C187">
        <v>74</v>
      </c>
      <c r="E187" t="s">
        <v>8221</v>
      </c>
      <c r="F187">
        <v>2</v>
      </c>
    </row>
    <row r="188" spans="2:6" x14ac:dyDescent="0.25">
      <c r="B188" t="s">
        <v>8219</v>
      </c>
      <c r="C188">
        <v>189</v>
      </c>
      <c r="E188" t="s">
        <v>8221</v>
      </c>
      <c r="F188">
        <v>34</v>
      </c>
    </row>
    <row r="189" spans="2:6" x14ac:dyDescent="0.25">
      <c r="B189" t="s">
        <v>8219</v>
      </c>
      <c r="C189">
        <v>80</v>
      </c>
      <c r="E189" t="s">
        <v>8221</v>
      </c>
      <c r="F189">
        <v>2</v>
      </c>
    </row>
    <row r="190" spans="2:6" x14ac:dyDescent="0.25">
      <c r="B190" t="s">
        <v>8219</v>
      </c>
      <c r="C190">
        <v>576</v>
      </c>
      <c r="E190" t="s">
        <v>8221</v>
      </c>
      <c r="F190">
        <v>0</v>
      </c>
    </row>
    <row r="191" spans="2:6" x14ac:dyDescent="0.25">
      <c r="B191" t="s">
        <v>8219</v>
      </c>
      <c r="C191">
        <v>202</v>
      </c>
      <c r="E191" t="s">
        <v>8221</v>
      </c>
      <c r="F191">
        <v>1</v>
      </c>
    </row>
    <row r="192" spans="2:6" x14ac:dyDescent="0.25">
      <c r="B192" t="s">
        <v>8219</v>
      </c>
      <c r="C192">
        <v>238</v>
      </c>
      <c r="E192" t="s">
        <v>8221</v>
      </c>
      <c r="F192">
        <v>8</v>
      </c>
    </row>
    <row r="193" spans="2:6" x14ac:dyDescent="0.25">
      <c r="B193" t="s">
        <v>8219</v>
      </c>
      <c r="C193">
        <v>36</v>
      </c>
      <c r="E193" t="s">
        <v>8221</v>
      </c>
      <c r="F193">
        <v>4</v>
      </c>
    </row>
    <row r="194" spans="2:6" x14ac:dyDescent="0.25">
      <c r="B194" t="s">
        <v>8219</v>
      </c>
      <c r="C194">
        <v>150</v>
      </c>
      <c r="E194" t="s">
        <v>8221</v>
      </c>
      <c r="F194">
        <v>28</v>
      </c>
    </row>
    <row r="195" spans="2:6" x14ac:dyDescent="0.25">
      <c r="B195" t="s">
        <v>8219</v>
      </c>
      <c r="C195">
        <v>146</v>
      </c>
      <c r="E195" t="s">
        <v>8221</v>
      </c>
      <c r="F195">
        <v>0</v>
      </c>
    </row>
    <row r="196" spans="2:6" x14ac:dyDescent="0.25">
      <c r="B196" t="s">
        <v>8219</v>
      </c>
      <c r="C196">
        <v>222</v>
      </c>
      <c r="E196" t="s">
        <v>8221</v>
      </c>
      <c r="F196">
        <v>6</v>
      </c>
    </row>
    <row r="197" spans="2:6" x14ac:dyDescent="0.25">
      <c r="B197" t="s">
        <v>8219</v>
      </c>
      <c r="C197">
        <v>120</v>
      </c>
      <c r="E197" t="s">
        <v>8221</v>
      </c>
      <c r="F197">
        <v>22</v>
      </c>
    </row>
    <row r="198" spans="2:6" x14ac:dyDescent="0.25">
      <c r="B198" t="s">
        <v>8219</v>
      </c>
      <c r="C198">
        <v>126</v>
      </c>
      <c r="E198" t="s">
        <v>8221</v>
      </c>
      <c r="F198">
        <v>0</v>
      </c>
    </row>
    <row r="199" spans="2:6" x14ac:dyDescent="0.25">
      <c r="B199" t="s">
        <v>8219</v>
      </c>
      <c r="C199">
        <v>158</v>
      </c>
      <c r="E199" t="s">
        <v>8221</v>
      </c>
      <c r="F199">
        <v>1</v>
      </c>
    </row>
    <row r="200" spans="2:6" x14ac:dyDescent="0.25">
      <c r="B200" t="s">
        <v>8219</v>
      </c>
      <c r="C200">
        <v>316</v>
      </c>
      <c r="E200" t="s">
        <v>8221</v>
      </c>
      <c r="F200">
        <v>20</v>
      </c>
    </row>
    <row r="201" spans="2:6" x14ac:dyDescent="0.25">
      <c r="B201" t="s">
        <v>8219</v>
      </c>
      <c r="C201">
        <v>284</v>
      </c>
      <c r="E201" t="s">
        <v>8221</v>
      </c>
      <c r="F201">
        <v>0</v>
      </c>
    </row>
    <row r="202" spans="2:6" x14ac:dyDescent="0.25">
      <c r="B202" t="s">
        <v>8219</v>
      </c>
      <c r="C202">
        <v>51</v>
      </c>
      <c r="E202" t="s">
        <v>8221</v>
      </c>
      <c r="F202">
        <v>1</v>
      </c>
    </row>
    <row r="203" spans="2:6" x14ac:dyDescent="0.25">
      <c r="B203" t="s">
        <v>8219</v>
      </c>
      <c r="C203">
        <v>158</v>
      </c>
      <c r="E203" t="s">
        <v>8221</v>
      </c>
      <c r="F203">
        <v>3</v>
      </c>
    </row>
    <row r="204" spans="2:6" x14ac:dyDescent="0.25">
      <c r="B204" t="s">
        <v>8219</v>
      </c>
      <c r="C204">
        <v>337</v>
      </c>
      <c r="E204" t="s">
        <v>8221</v>
      </c>
      <c r="F204">
        <v>2</v>
      </c>
    </row>
    <row r="205" spans="2:6" x14ac:dyDescent="0.25">
      <c r="B205" t="s">
        <v>8219</v>
      </c>
      <c r="C205">
        <v>186</v>
      </c>
      <c r="E205" t="s">
        <v>8221</v>
      </c>
      <c r="F205">
        <v>0</v>
      </c>
    </row>
    <row r="206" spans="2:6" x14ac:dyDescent="0.25">
      <c r="B206" t="s">
        <v>8219</v>
      </c>
      <c r="C206">
        <v>58</v>
      </c>
      <c r="E206" t="s">
        <v>8221</v>
      </c>
      <c r="F206">
        <v>2</v>
      </c>
    </row>
    <row r="207" spans="2:6" x14ac:dyDescent="0.25">
      <c r="B207" t="s">
        <v>8219</v>
      </c>
      <c r="C207">
        <v>82</v>
      </c>
      <c r="E207" t="s">
        <v>8221</v>
      </c>
      <c r="F207">
        <v>1</v>
      </c>
    </row>
    <row r="208" spans="2:6" x14ac:dyDescent="0.25">
      <c r="B208" t="s">
        <v>8219</v>
      </c>
      <c r="C208">
        <v>736</v>
      </c>
      <c r="E208" t="s">
        <v>8221</v>
      </c>
      <c r="F208">
        <v>0</v>
      </c>
    </row>
    <row r="209" spans="2:6" x14ac:dyDescent="0.25">
      <c r="B209" t="s">
        <v>8219</v>
      </c>
      <c r="C209">
        <v>1151</v>
      </c>
      <c r="E209" t="s">
        <v>8221</v>
      </c>
      <c r="F209">
        <v>1</v>
      </c>
    </row>
    <row r="210" spans="2:6" x14ac:dyDescent="0.25">
      <c r="B210" t="s">
        <v>8219</v>
      </c>
      <c r="C210">
        <v>34</v>
      </c>
      <c r="E210" t="s">
        <v>8221</v>
      </c>
      <c r="F210">
        <v>0</v>
      </c>
    </row>
    <row r="211" spans="2:6" x14ac:dyDescent="0.25">
      <c r="B211" t="s">
        <v>8219</v>
      </c>
      <c r="C211">
        <v>498</v>
      </c>
      <c r="E211" t="s">
        <v>8221</v>
      </c>
      <c r="F211">
        <v>5</v>
      </c>
    </row>
    <row r="212" spans="2:6" x14ac:dyDescent="0.25">
      <c r="B212" t="s">
        <v>8219</v>
      </c>
      <c r="C212">
        <v>167</v>
      </c>
      <c r="E212" t="s">
        <v>8221</v>
      </c>
      <c r="F212">
        <v>1</v>
      </c>
    </row>
    <row r="213" spans="2:6" x14ac:dyDescent="0.25">
      <c r="B213" t="s">
        <v>8219</v>
      </c>
      <c r="C213">
        <v>340</v>
      </c>
      <c r="E213" t="s">
        <v>8221</v>
      </c>
      <c r="F213">
        <v>1</v>
      </c>
    </row>
    <row r="214" spans="2:6" x14ac:dyDescent="0.25">
      <c r="B214" t="s">
        <v>8219</v>
      </c>
      <c r="C214">
        <v>438</v>
      </c>
      <c r="E214" t="s">
        <v>8221</v>
      </c>
      <c r="F214">
        <v>2</v>
      </c>
    </row>
    <row r="215" spans="2:6" x14ac:dyDescent="0.25">
      <c r="B215" t="s">
        <v>8219</v>
      </c>
      <c r="C215">
        <v>555</v>
      </c>
      <c r="E215" t="s">
        <v>8221</v>
      </c>
      <c r="F215">
        <v>0</v>
      </c>
    </row>
    <row r="216" spans="2:6" x14ac:dyDescent="0.25">
      <c r="B216" t="s">
        <v>8219</v>
      </c>
      <c r="C216">
        <v>266</v>
      </c>
      <c r="E216" t="s">
        <v>8221</v>
      </c>
      <c r="F216">
        <v>9</v>
      </c>
    </row>
    <row r="217" spans="2:6" x14ac:dyDescent="0.25">
      <c r="B217" t="s">
        <v>8219</v>
      </c>
      <c r="C217">
        <v>69</v>
      </c>
      <c r="E217" t="s">
        <v>8221</v>
      </c>
      <c r="F217">
        <v>4</v>
      </c>
    </row>
    <row r="218" spans="2:6" x14ac:dyDescent="0.25">
      <c r="B218" t="s">
        <v>8219</v>
      </c>
      <c r="C218">
        <v>80</v>
      </c>
      <c r="E218" t="s">
        <v>8221</v>
      </c>
      <c r="F218">
        <v>4</v>
      </c>
    </row>
    <row r="219" spans="2:6" x14ac:dyDescent="0.25">
      <c r="B219" t="s">
        <v>8219</v>
      </c>
      <c r="C219">
        <v>493</v>
      </c>
      <c r="E219" t="s">
        <v>8221</v>
      </c>
      <c r="F219">
        <v>1</v>
      </c>
    </row>
    <row r="220" spans="2:6" x14ac:dyDescent="0.25">
      <c r="B220" t="s">
        <v>8219</v>
      </c>
      <c r="C220">
        <v>31</v>
      </c>
      <c r="E220" t="s">
        <v>8221</v>
      </c>
      <c r="F220">
        <v>1</v>
      </c>
    </row>
    <row r="221" spans="2:6" x14ac:dyDescent="0.25">
      <c r="B221" t="s">
        <v>8219</v>
      </c>
      <c r="C221">
        <v>236</v>
      </c>
      <c r="E221" t="s">
        <v>8221</v>
      </c>
      <c r="F221">
        <v>7</v>
      </c>
    </row>
    <row r="222" spans="2:6" x14ac:dyDescent="0.25">
      <c r="B222" t="s">
        <v>8219</v>
      </c>
      <c r="C222">
        <v>89</v>
      </c>
      <c r="E222" t="s">
        <v>8221</v>
      </c>
      <c r="F222">
        <v>5</v>
      </c>
    </row>
    <row r="223" spans="2:6" x14ac:dyDescent="0.25">
      <c r="B223" t="s">
        <v>8219</v>
      </c>
      <c r="C223">
        <v>299</v>
      </c>
      <c r="E223" t="s">
        <v>8221</v>
      </c>
      <c r="F223">
        <v>1</v>
      </c>
    </row>
    <row r="224" spans="2:6" x14ac:dyDescent="0.25">
      <c r="B224" t="s">
        <v>8219</v>
      </c>
      <c r="C224">
        <v>55</v>
      </c>
      <c r="E224" t="s">
        <v>8221</v>
      </c>
      <c r="F224">
        <v>0</v>
      </c>
    </row>
    <row r="225" spans="2:6" x14ac:dyDescent="0.25">
      <c r="B225" t="s">
        <v>8219</v>
      </c>
      <c r="C225">
        <v>325</v>
      </c>
      <c r="E225" t="s">
        <v>8221</v>
      </c>
      <c r="F225">
        <v>0</v>
      </c>
    </row>
    <row r="226" spans="2:6" x14ac:dyDescent="0.25">
      <c r="B226" t="s">
        <v>8219</v>
      </c>
      <c r="C226">
        <v>524</v>
      </c>
      <c r="E226" t="s">
        <v>8221</v>
      </c>
      <c r="F226">
        <v>1</v>
      </c>
    </row>
    <row r="227" spans="2:6" x14ac:dyDescent="0.25">
      <c r="B227" t="s">
        <v>8219</v>
      </c>
      <c r="C227">
        <v>285</v>
      </c>
      <c r="E227" t="s">
        <v>8221</v>
      </c>
      <c r="F227">
        <v>2</v>
      </c>
    </row>
    <row r="228" spans="2:6" x14ac:dyDescent="0.25">
      <c r="B228" t="s">
        <v>8219</v>
      </c>
      <c r="C228">
        <v>179</v>
      </c>
      <c r="E228" t="s">
        <v>8221</v>
      </c>
      <c r="F228">
        <v>0</v>
      </c>
    </row>
    <row r="229" spans="2:6" x14ac:dyDescent="0.25">
      <c r="B229" t="s">
        <v>8219</v>
      </c>
      <c r="C229">
        <v>188</v>
      </c>
      <c r="E229" t="s">
        <v>8221</v>
      </c>
      <c r="F229">
        <v>4</v>
      </c>
    </row>
    <row r="230" spans="2:6" x14ac:dyDescent="0.25">
      <c r="B230" t="s">
        <v>8219</v>
      </c>
      <c r="C230">
        <v>379</v>
      </c>
      <c r="E230" t="s">
        <v>8221</v>
      </c>
      <c r="F230">
        <v>7</v>
      </c>
    </row>
    <row r="231" spans="2:6" x14ac:dyDescent="0.25">
      <c r="B231" t="s">
        <v>8219</v>
      </c>
      <c r="C231">
        <v>119</v>
      </c>
      <c r="E231" t="s">
        <v>8221</v>
      </c>
      <c r="F231">
        <v>2</v>
      </c>
    </row>
    <row r="232" spans="2:6" x14ac:dyDescent="0.25">
      <c r="B232" t="s">
        <v>8219</v>
      </c>
      <c r="C232">
        <v>167</v>
      </c>
      <c r="E232" t="s">
        <v>8221</v>
      </c>
      <c r="F232">
        <v>1</v>
      </c>
    </row>
    <row r="233" spans="2:6" x14ac:dyDescent="0.25">
      <c r="B233" t="s">
        <v>8219</v>
      </c>
      <c r="C233">
        <v>221</v>
      </c>
      <c r="E233" t="s">
        <v>8221</v>
      </c>
      <c r="F233">
        <v>9</v>
      </c>
    </row>
    <row r="234" spans="2:6" x14ac:dyDescent="0.25">
      <c r="B234" t="s">
        <v>8219</v>
      </c>
      <c r="C234">
        <v>964</v>
      </c>
      <c r="E234" t="s">
        <v>8221</v>
      </c>
      <c r="F234">
        <v>2</v>
      </c>
    </row>
    <row r="235" spans="2:6" x14ac:dyDescent="0.25">
      <c r="B235" t="s">
        <v>8219</v>
      </c>
      <c r="C235">
        <v>286</v>
      </c>
      <c r="E235" t="s">
        <v>8221</v>
      </c>
      <c r="F235">
        <v>1</v>
      </c>
    </row>
    <row r="236" spans="2:6" x14ac:dyDescent="0.25">
      <c r="B236" t="s">
        <v>8219</v>
      </c>
      <c r="C236">
        <v>613</v>
      </c>
      <c r="E236" t="s">
        <v>8221</v>
      </c>
      <c r="F236">
        <v>7</v>
      </c>
    </row>
    <row r="237" spans="2:6" x14ac:dyDescent="0.25">
      <c r="B237" t="s">
        <v>8219</v>
      </c>
      <c r="C237">
        <v>29</v>
      </c>
      <c r="E237" t="s">
        <v>8221</v>
      </c>
      <c r="F237">
        <v>2</v>
      </c>
    </row>
    <row r="238" spans="2:6" x14ac:dyDescent="0.25">
      <c r="B238" t="s">
        <v>8219</v>
      </c>
      <c r="C238">
        <v>165</v>
      </c>
      <c r="E238" t="s">
        <v>8221</v>
      </c>
      <c r="F238">
        <v>8</v>
      </c>
    </row>
    <row r="239" spans="2:6" x14ac:dyDescent="0.25">
      <c r="B239" t="s">
        <v>8219</v>
      </c>
      <c r="C239">
        <v>97</v>
      </c>
      <c r="E239" t="s">
        <v>8221</v>
      </c>
      <c r="F239">
        <v>2</v>
      </c>
    </row>
    <row r="240" spans="2:6" x14ac:dyDescent="0.25">
      <c r="B240" t="s">
        <v>8219</v>
      </c>
      <c r="C240">
        <v>303</v>
      </c>
      <c r="E240" t="s">
        <v>8221</v>
      </c>
      <c r="F240">
        <v>2</v>
      </c>
    </row>
    <row r="241" spans="2:6" x14ac:dyDescent="0.25">
      <c r="B241" t="s">
        <v>8219</v>
      </c>
      <c r="C241">
        <v>267</v>
      </c>
      <c r="E241" t="s">
        <v>8221</v>
      </c>
      <c r="F241">
        <v>7</v>
      </c>
    </row>
    <row r="242" spans="2:6" x14ac:dyDescent="0.25">
      <c r="B242" t="s">
        <v>8219</v>
      </c>
      <c r="C242">
        <v>302</v>
      </c>
      <c r="E242" t="s">
        <v>8221</v>
      </c>
      <c r="F242">
        <v>2</v>
      </c>
    </row>
    <row r="243" spans="2:6" x14ac:dyDescent="0.25">
      <c r="B243" t="s">
        <v>8219</v>
      </c>
      <c r="C243">
        <v>87</v>
      </c>
      <c r="E243" t="s">
        <v>8221</v>
      </c>
      <c r="F243">
        <v>18</v>
      </c>
    </row>
    <row r="244" spans="2:6" x14ac:dyDescent="0.25">
      <c r="B244" t="s">
        <v>8219</v>
      </c>
      <c r="C244">
        <v>354</v>
      </c>
      <c r="E244" t="s">
        <v>8221</v>
      </c>
      <c r="F244">
        <v>9</v>
      </c>
    </row>
    <row r="245" spans="2:6" x14ac:dyDescent="0.25">
      <c r="B245" t="s">
        <v>8219</v>
      </c>
      <c r="C245">
        <v>86</v>
      </c>
      <c r="E245" t="s">
        <v>8221</v>
      </c>
      <c r="F245">
        <v>4</v>
      </c>
    </row>
    <row r="246" spans="2:6" x14ac:dyDescent="0.25">
      <c r="B246" t="s">
        <v>8219</v>
      </c>
      <c r="C246">
        <v>26</v>
      </c>
      <c r="E246" t="s">
        <v>8221</v>
      </c>
      <c r="F246">
        <v>7</v>
      </c>
    </row>
    <row r="247" spans="2:6" x14ac:dyDescent="0.25">
      <c r="B247" t="s">
        <v>8219</v>
      </c>
      <c r="C247">
        <v>113</v>
      </c>
      <c r="E247" t="s">
        <v>8221</v>
      </c>
      <c r="F247">
        <v>29</v>
      </c>
    </row>
    <row r="248" spans="2:6" x14ac:dyDescent="0.25">
      <c r="B248" t="s">
        <v>8219</v>
      </c>
      <c r="C248">
        <v>65</v>
      </c>
      <c r="E248" t="s">
        <v>8221</v>
      </c>
      <c r="F248">
        <v>12</v>
      </c>
    </row>
    <row r="249" spans="2:6" x14ac:dyDescent="0.25">
      <c r="B249" t="s">
        <v>8219</v>
      </c>
      <c r="C249">
        <v>134</v>
      </c>
      <c r="E249" t="s">
        <v>8221</v>
      </c>
      <c r="F249">
        <v>4</v>
      </c>
    </row>
    <row r="250" spans="2:6" x14ac:dyDescent="0.25">
      <c r="B250" t="s">
        <v>8219</v>
      </c>
      <c r="C250">
        <v>119</v>
      </c>
      <c r="E250" t="s">
        <v>8221</v>
      </c>
      <c r="F250">
        <v>28</v>
      </c>
    </row>
    <row r="251" spans="2:6" x14ac:dyDescent="0.25">
      <c r="B251" t="s">
        <v>8219</v>
      </c>
      <c r="C251">
        <v>159</v>
      </c>
      <c r="E251" t="s">
        <v>8221</v>
      </c>
      <c r="F251">
        <v>25</v>
      </c>
    </row>
    <row r="252" spans="2:6" x14ac:dyDescent="0.25">
      <c r="B252" t="s">
        <v>8219</v>
      </c>
      <c r="C252">
        <v>167</v>
      </c>
      <c r="E252" t="s">
        <v>8221</v>
      </c>
      <c r="F252">
        <v>28</v>
      </c>
    </row>
    <row r="253" spans="2:6" x14ac:dyDescent="0.25">
      <c r="B253" t="s">
        <v>8219</v>
      </c>
      <c r="C253">
        <v>43</v>
      </c>
      <c r="E253" t="s">
        <v>8221</v>
      </c>
      <c r="F253">
        <v>310</v>
      </c>
    </row>
    <row r="254" spans="2:6" x14ac:dyDescent="0.25">
      <c r="B254" t="s">
        <v>8219</v>
      </c>
      <c r="C254">
        <v>1062</v>
      </c>
      <c r="E254" t="s">
        <v>8221</v>
      </c>
      <c r="F254">
        <v>15</v>
      </c>
    </row>
    <row r="255" spans="2:6" x14ac:dyDescent="0.25">
      <c r="B255" t="s">
        <v>8219</v>
      </c>
      <c r="C255">
        <v>9</v>
      </c>
      <c r="E255" t="s">
        <v>8221</v>
      </c>
      <c r="F255">
        <v>215</v>
      </c>
    </row>
    <row r="256" spans="2:6" x14ac:dyDescent="0.25">
      <c r="B256" t="s">
        <v>8219</v>
      </c>
      <c r="C256">
        <v>89</v>
      </c>
      <c r="E256" t="s">
        <v>8221</v>
      </c>
      <c r="F256">
        <v>3</v>
      </c>
    </row>
    <row r="257" spans="2:6" x14ac:dyDescent="0.25">
      <c r="B257" t="s">
        <v>8219</v>
      </c>
      <c r="C257">
        <v>174</v>
      </c>
      <c r="E257" t="s">
        <v>8221</v>
      </c>
      <c r="F257">
        <v>2</v>
      </c>
    </row>
    <row r="258" spans="2:6" x14ac:dyDescent="0.25">
      <c r="B258" t="s">
        <v>8219</v>
      </c>
      <c r="C258">
        <v>14</v>
      </c>
      <c r="E258" t="s">
        <v>8221</v>
      </c>
      <c r="F258">
        <v>26</v>
      </c>
    </row>
    <row r="259" spans="2:6" x14ac:dyDescent="0.25">
      <c r="B259" t="s">
        <v>8219</v>
      </c>
      <c r="C259">
        <v>48</v>
      </c>
      <c r="E259" t="s">
        <v>8221</v>
      </c>
      <c r="F259">
        <v>24</v>
      </c>
    </row>
    <row r="260" spans="2:6" x14ac:dyDescent="0.25">
      <c r="B260" t="s">
        <v>8219</v>
      </c>
      <c r="C260">
        <v>133</v>
      </c>
      <c r="E260" t="s">
        <v>8221</v>
      </c>
      <c r="F260">
        <v>96</v>
      </c>
    </row>
    <row r="261" spans="2:6" x14ac:dyDescent="0.25">
      <c r="B261" t="s">
        <v>8219</v>
      </c>
      <c r="C261">
        <v>83</v>
      </c>
      <c r="E261" t="s">
        <v>8221</v>
      </c>
      <c r="F261">
        <v>17</v>
      </c>
    </row>
    <row r="262" spans="2:6" x14ac:dyDescent="0.25">
      <c r="B262" t="s">
        <v>8219</v>
      </c>
      <c r="C262">
        <v>149</v>
      </c>
      <c r="E262" t="s">
        <v>8221</v>
      </c>
      <c r="F262">
        <v>94</v>
      </c>
    </row>
    <row r="263" spans="2:6" x14ac:dyDescent="0.25">
      <c r="B263" t="s">
        <v>8219</v>
      </c>
      <c r="C263">
        <v>49</v>
      </c>
      <c r="E263" t="s">
        <v>8221</v>
      </c>
      <c r="F263">
        <v>129</v>
      </c>
    </row>
    <row r="264" spans="2:6" x14ac:dyDescent="0.25">
      <c r="B264" t="s">
        <v>8219</v>
      </c>
      <c r="C264">
        <v>251</v>
      </c>
      <c r="E264" t="s">
        <v>8221</v>
      </c>
      <c r="F264">
        <v>1</v>
      </c>
    </row>
    <row r="265" spans="2:6" x14ac:dyDescent="0.25">
      <c r="B265" t="s">
        <v>8219</v>
      </c>
      <c r="C265">
        <v>22</v>
      </c>
      <c r="E265" t="s">
        <v>8221</v>
      </c>
      <c r="F265">
        <v>4</v>
      </c>
    </row>
    <row r="266" spans="2:6" x14ac:dyDescent="0.25">
      <c r="B266" t="s">
        <v>8219</v>
      </c>
      <c r="C266">
        <v>48</v>
      </c>
      <c r="E266" t="s">
        <v>8221</v>
      </c>
      <c r="F266">
        <v>3</v>
      </c>
    </row>
    <row r="267" spans="2:6" x14ac:dyDescent="0.25">
      <c r="B267" t="s">
        <v>8219</v>
      </c>
      <c r="C267">
        <v>383</v>
      </c>
      <c r="E267" t="s">
        <v>8221</v>
      </c>
      <c r="F267">
        <v>135</v>
      </c>
    </row>
    <row r="268" spans="2:6" x14ac:dyDescent="0.25">
      <c r="B268" t="s">
        <v>8219</v>
      </c>
      <c r="C268">
        <v>237</v>
      </c>
      <c r="E268" t="s">
        <v>8221</v>
      </c>
      <c r="F268">
        <v>10</v>
      </c>
    </row>
    <row r="269" spans="2:6" x14ac:dyDescent="0.25">
      <c r="B269" t="s">
        <v>8219</v>
      </c>
      <c r="C269">
        <v>13</v>
      </c>
      <c r="E269" t="s">
        <v>8221</v>
      </c>
      <c r="F269">
        <v>0</v>
      </c>
    </row>
    <row r="270" spans="2:6" x14ac:dyDescent="0.25">
      <c r="B270" t="s">
        <v>8219</v>
      </c>
      <c r="C270">
        <v>562</v>
      </c>
      <c r="E270" t="s">
        <v>8221</v>
      </c>
      <c r="F270">
        <v>6</v>
      </c>
    </row>
    <row r="271" spans="2:6" x14ac:dyDescent="0.25">
      <c r="B271" t="s">
        <v>8219</v>
      </c>
      <c r="C271">
        <v>71</v>
      </c>
      <c r="E271" t="s">
        <v>8221</v>
      </c>
      <c r="F271">
        <v>36</v>
      </c>
    </row>
    <row r="272" spans="2:6" x14ac:dyDescent="0.25">
      <c r="B272" t="s">
        <v>8219</v>
      </c>
      <c r="C272">
        <v>1510</v>
      </c>
      <c r="E272" t="s">
        <v>8221</v>
      </c>
      <c r="F272">
        <v>336</v>
      </c>
    </row>
    <row r="273" spans="2:6" x14ac:dyDescent="0.25">
      <c r="B273" t="s">
        <v>8219</v>
      </c>
      <c r="C273">
        <v>14</v>
      </c>
      <c r="E273" t="s">
        <v>8221</v>
      </c>
      <c r="F273">
        <v>34</v>
      </c>
    </row>
    <row r="274" spans="2:6" x14ac:dyDescent="0.25">
      <c r="B274" t="s">
        <v>8219</v>
      </c>
      <c r="C274">
        <v>193</v>
      </c>
      <c r="E274" t="s">
        <v>8221</v>
      </c>
      <c r="F274">
        <v>10</v>
      </c>
    </row>
    <row r="275" spans="2:6" x14ac:dyDescent="0.25">
      <c r="B275" t="s">
        <v>8219</v>
      </c>
      <c r="C275">
        <v>206</v>
      </c>
      <c r="E275" t="s">
        <v>8221</v>
      </c>
      <c r="F275">
        <v>201</v>
      </c>
    </row>
    <row r="276" spans="2:6" x14ac:dyDescent="0.25">
      <c r="B276" t="s">
        <v>8219</v>
      </c>
      <c r="C276">
        <v>351</v>
      </c>
      <c r="E276" t="s">
        <v>8221</v>
      </c>
      <c r="F276">
        <v>296</v>
      </c>
    </row>
    <row r="277" spans="2:6" x14ac:dyDescent="0.25">
      <c r="B277" t="s">
        <v>8219</v>
      </c>
      <c r="C277">
        <v>50</v>
      </c>
      <c r="E277" t="s">
        <v>8221</v>
      </c>
      <c r="F277">
        <v>7</v>
      </c>
    </row>
    <row r="278" spans="2:6" x14ac:dyDescent="0.25">
      <c r="B278" t="s">
        <v>8219</v>
      </c>
      <c r="C278">
        <v>184</v>
      </c>
      <c r="E278" t="s">
        <v>8221</v>
      </c>
      <c r="F278">
        <v>7</v>
      </c>
    </row>
    <row r="279" spans="2:6" x14ac:dyDescent="0.25">
      <c r="B279" t="s">
        <v>8219</v>
      </c>
      <c r="C279">
        <v>196</v>
      </c>
      <c r="E279" t="s">
        <v>8221</v>
      </c>
      <c r="F279">
        <v>1</v>
      </c>
    </row>
    <row r="280" spans="2:6" x14ac:dyDescent="0.25">
      <c r="B280" t="s">
        <v>8219</v>
      </c>
      <c r="C280">
        <v>229</v>
      </c>
      <c r="E280" t="s">
        <v>8221</v>
      </c>
      <c r="F280">
        <v>114</v>
      </c>
    </row>
    <row r="281" spans="2:6" x14ac:dyDescent="0.25">
      <c r="B281" t="s">
        <v>8219</v>
      </c>
      <c r="C281">
        <v>67</v>
      </c>
      <c r="E281" t="s">
        <v>8221</v>
      </c>
      <c r="F281">
        <v>29</v>
      </c>
    </row>
    <row r="282" spans="2:6" x14ac:dyDescent="0.25">
      <c r="B282" t="s">
        <v>8219</v>
      </c>
      <c r="C282">
        <v>95</v>
      </c>
      <c r="E282" t="s">
        <v>8221</v>
      </c>
      <c r="F282">
        <v>890</v>
      </c>
    </row>
    <row r="283" spans="2:6" x14ac:dyDescent="0.25">
      <c r="B283" t="s">
        <v>8219</v>
      </c>
      <c r="C283">
        <v>62</v>
      </c>
      <c r="E283" t="s">
        <v>8221</v>
      </c>
      <c r="F283">
        <v>31</v>
      </c>
    </row>
    <row r="284" spans="2:6" x14ac:dyDescent="0.25">
      <c r="B284" t="s">
        <v>8219</v>
      </c>
      <c r="C284">
        <v>73</v>
      </c>
      <c r="E284" t="s">
        <v>8221</v>
      </c>
      <c r="F284">
        <v>21</v>
      </c>
    </row>
    <row r="285" spans="2:6" x14ac:dyDescent="0.25">
      <c r="B285" t="s">
        <v>8219</v>
      </c>
      <c r="C285">
        <v>43</v>
      </c>
      <c r="E285" t="s">
        <v>8221</v>
      </c>
      <c r="F285">
        <v>37</v>
      </c>
    </row>
    <row r="286" spans="2:6" x14ac:dyDescent="0.25">
      <c r="B286" t="s">
        <v>8219</v>
      </c>
      <c r="C286">
        <v>70</v>
      </c>
      <c r="E286" t="s">
        <v>8221</v>
      </c>
      <c r="F286">
        <v>7</v>
      </c>
    </row>
    <row r="287" spans="2:6" x14ac:dyDescent="0.25">
      <c r="B287" t="s">
        <v>8219</v>
      </c>
      <c r="C287">
        <v>271</v>
      </c>
      <c r="E287" t="s">
        <v>8221</v>
      </c>
      <c r="F287">
        <v>4</v>
      </c>
    </row>
    <row r="288" spans="2:6" x14ac:dyDescent="0.25">
      <c r="B288" t="s">
        <v>8219</v>
      </c>
      <c r="C288">
        <v>55</v>
      </c>
      <c r="E288" t="s">
        <v>8221</v>
      </c>
      <c r="F288">
        <v>5</v>
      </c>
    </row>
    <row r="289" spans="2:6" x14ac:dyDescent="0.25">
      <c r="B289" t="s">
        <v>8219</v>
      </c>
      <c r="C289">
        <v>35</v>
      </c>
      <c r="E289" t="s">
        <v>8221</v>
      </c>
      <c r="F289">
        <v>0</v>
      </c>
    </row>
    <row r="290" spans="2:6" x14ac:dyDescent="0.25">
      <c r="B290" t="s">
        <v>8219</v>
      </c>
      <c r="C290">
        <v>22</v>
      </c>
      <c r="E290" t="s">
        <v>8221</v>
      </c>
      <c r="F290">
        <v>456</v>
      </c>
    </row>
    <row r="291" spans="2:6" x14ac:dyDescent="0.25">
      <c r="B291" t="s">
        <v>8219</v>
      </c>
      <c r="C291">
        <v>38</v>
      </c>
      <c r="E291" t="s">
        <v>8221</v>
      </c>
      <c r="F291">
        <v>369</v>
      </c>
    </row>
    <row r="292" spans="2:6" x14ac:dyDescent="0.25">
      <c r="B292" t="s">
        <v>8219</v>
      </c>
      <c r="C292">
        <v>15</v>
      </c>
      <c r="E292" t="s">
        <v>8221</v>
      </c>
      <c r="F292">
        <v>2</v>
      </c>
    </row>
    <row r="293" spans="2:6" x14ac:dyDescent="0.25">
      <c r="B293" t="s">
        <v>8219</v>
      </c>
      <c r="C293">
        <v>7</v>
      </c>
      <c r="E293" t="s">
        <v>8221</v>
      </c>
      <c r="F293">
        <v>0</v>
      </c>
    </row>
    <row r="294" spans="2:6" x14ac:dyDescent="0.25">
      <c r="B294" t="s">
        <v>8219</v>
      </c>
      <c r="C294">
        <v>241</v>
      </c>
      <c r="E294" t="s">
        <v>8221</v>
      </c>
      <c r="F294">
        <v>338</v>
      </c>
    </row>
    <row r="295" spans="2:6" x14ac:dyDescent="0.25">
      <c r="B295" t="s">
        <v>8219</v>
      </c>
      <c r="C295">
        <v>55</v>
      </c>
      <c r="E295" t="s">
        <v>8221</v>
      </c>
      <c r="F295">
        <v>4</v>
      </c>
    </row>
    <row r="296" spans="2:6" x14ac:dyDescent="0.25">
      <c r="B296" t="s">
        <v>8219</v>
      </c>
      <c r="C296">
        <v>171</v>
      </c>
      <c r="E296" t="s">
        <v>8221</v>
      </c>
      <c r="F296">
        <v>1</v>
      </c>
    </row>
    <row r="297" spans="2:6" x14ac:dyDescent="0.25">
      <c r="B297" t="s">
        <v>8219</v>
      </c>
      <c r="C297">
        <v>208</v>
      </c>
      <c r="E297" t="s">
        <v>8221</v>
      </c>
      <c r="F297">
        <v>28</v>
      </c>
    </row>
    <row r="298" spans="2:6" x14ac:dyDescent="0.25">
      <c r="B298" t="s">
        <v>8219</v>
      </c>
      <c r="C298">
        <v>21</v>
      </c>
      <c r="E298" t="s">
        <v>8221</v>
      </c>
      <c r="F298">
        <v>12</v>
      </c>
    </row>
    <row r="299" spans="2:6" x14ac:dyDescent="0.25">
      <c r="B299" t="s">
        <v>8219</v>
      </c>
      <c r="C299">
        <v>25</v>
      </c>
      <c r="E299" t="s">
        <v>8221</v>
      </c>
      <c r="F299">
        <v>16</v>
      </c>
    </row>
    <row r="300" spans="2:6" x14ac:dyDescent="0.25">
      <c r="B300" t="s">
        <v>8219</v>
      </c>
      <c r="C300">
        <v>52</v>
      </c>
      <c r="E300" t="s">
        <v>8221</v>
      </c>
      <c r="F300">
        <v>4</v>
      </c>
    </row>
    <row r="301" spans="2:6" x14ac:dyDescent="0.25">
      <c r="B301" t="s">
        <v>8219</v>
      </c>
      <c r="C301">
        <v>104</v>
      </c>
      <c r="E301" t="s">
        <v>8221</v>
      </c>
      <c r="F301">
        <v>4</v>
      </c>
    </row>
    <row r="302" spans="2:6" x14ac:dyDescent="0.25">
      <c r="B302" t="s">
        <v>8219</v>
      </c>
      <c r="C302">
        <v>73</v>
      </c>
      <c r="E302" t="s">
        <v>8221</v>
      </c>
      <c r="F302">
        <v>10</v>
      </c>
    </row>
    <row r="303" spans="2:6" x14ac:dyDescent="0.25">
      <c r="B303" t="s">
        <v>8219</v>
      </c>
      <c r="C303">
        <v>34</v>
      </c>
      <c r="E303" t="s">
        <v>8221</v>
      </c>
      <c r="F303">
        <v>0</v>
      </c>
    </row>
    <row r="304" spans="2:6" x14ac:dyDescent="0.25">
      <c r="B304" t="s">
        <v>8219</v>
      </c>
      <c r="C304">
        <v>56</v>
      </c>
      <c r="E304" t="s">
        <v>8221</v>
      </c>
      <c r="F304">
        <v>6</v>
      </c>
    </row>
    <row r="305" spans="2:6" x14ac:dyDescent="0.25">
      <c r="B305" t="s">
        <v>8219</v>
      </c>
      <c r="C305">
        <v>31</v>
      </c>
      <c r="E305" t="s">
        <v>8221</v>
      </c>
      <c r="F305">
        <v>0</v>
      </c>
    </row>
    <row r="306" spans="2:6" x14ac:dyDescent="0.25">
      <c r="B306" t="s">
        <v>8219</v>
      </c>
      <c r="C306">
        <v>84</v>
      </c>
      <c r="E306" t="s">
        <v>8221</v>
      </c>
      <c r="F306">
        <v>1</v>
      </c>
    </row>
    <row r="307" spans="2:6" x14ac:dyDescent="0.25">
      <c r="B307" t="s">
        <v>8219</v>
      </c>
      <c r="C307">
        <v>130</v>
      </c>
      <c r="E307" t="s">
        <v>8221</v>
      </c>
      <c r="F307">
        <v>0</v>
      </c>
    </row>
    <row r="308" spans="2:6" x14ac:dyDescent="0.25">
      <c r="B308" t="s">
        <v>8219</v>
      </c>
      <c r="C308">
        <v>12</v>
      </c>
      <c r="E308" t="s">
        <v>8221</v>
      </c>
      <c r="F308">
        <v>44</v>
      </c>
    </row>
    <row r="309" spans="2:6" x14ac:dyDescent="0.25">
      <c r="B309" t="s">
        <v>8219</v>
      </c>
      <c r="C309">
        <v>23</v>
      </c>
      <c r="E309" t="s">
        <v>8221</v>
      </c>
      <c r="F309">
        <v>0</v>
      </c>
    </row>
    <row r="310" spans="2:6" x14ac:dyDescent="0.25">
      <c r="B310" t="s">
        <v>8219</v>
      </c>
      <c r="C310">
        <v>158</v>
      </c>
      <c r="E310" t="s">
        <v>8221</v>
      </c>
      <c r="F310">
        <v>3</v>
      </c>
    </row>
    <row r="311" spans="2:6" x14ac:dyDescent="0.25">
      <c r="B311" t="s">
        <v>8219</v>
      </c>
      <c r="C311">
        <v>30</v>
      </c>
      <c r="E311" t="s">
        <v>8221</v>
      </c>
      <c r="F311">
        <v>0</v>
      </c>
    </row>
    <row r="312" spans="2:6" x14ac:dyDescent="0.25">
      <c r="B312" t="s">
        <v>8219</v>
      </c>
      <c r="C312">
        <v>18</v>
      </c>
      <c r="E312" t="s">
        <v>8221</v>
      </c>
      <c r="F312">
        <v>52</v>
      </c>
    </row>
    <row r="313" spans="2:6" x14ac:dyDescent="0.25">
      <c r="B313" t="s">
        <v>8219</v>
      </c>
      <c r="C313">
        <v>29</v>
      </c>
      <c r="E313" t="s">
        <v>8221</v>
      </c>
      <c r="F313">
        <v>0</v>
      </c>
    </row>
    <row r="314" spans="2:6" x14ac:dyDescent="0.25">
      <c r="B314" t="s">
        <v>8219</v>
      </c>
      <c r="C314">
        <v>31</v>
      </c>
      <c r="E314" t="s">
        <v>8221</v>
      </c>
      <c r="F314">
        <v>1</v>
      </c>
    </row>
    <row r="315" spans="2:6" x14ac:dyDescent="0.25">
      <c r="B315" t="s">
        <v>8219</v>
      </c>
      <c r="C315">
        <v>173</v>
      </c>
      <c r="E315" t="s">
        <v>8221</v>
      </c>
      <c r="F315">
        <v>1</v>
      </c>
    </row>
    <row r="316" spans="2:6" x14ac:dyDescent="0.25">
      <c r="B316" t="s">
        <v>8219</v>
      </c>
      <c r="C316">
        <v>17</v>
      </c>
      <c r="E316" t="s">
        <v>8221</v>
      </c>
      <c r="F316">
        <v>2</v>
      </c>
    </row>
    <row r="317" spans="2:6" x14ac:dyDescent="0.25">
      <c r="B317" t="s">
        <v>8219</v>
      </c>
      <c r="C317">
        <v>48</v>
      </c>
      <c r="E317" t="s">
        <v>8221</v>
      </c>
      <c r="F317">
        <v>9</v>
      </c>
    </row>
    <row r="318" spans="2:6" x14ac:dyDescent="0.25">
      <c r="B318" t="s">
        <v>8219</v>
      </c>
      <c r="C318">
        <v>59</v>
      </c>
      <c r="E318" t="s">
        <v>8221</v>
      </c>
      <c r="F318">
        <v>5</v>
      </c>
    </row>
    <row r="319" spans="2:6" x14ac:dyDescent="0.25">
      <c r="B319" t="s">
        <v>8219</v>
      </c>
      <c r="C319">
        <v>39</v>
      </c>
      <c r="E319" t="s">
        <v>8221</v>
      </c>
      <c r="F319">
        <v>57</v>
      </c>
    </row>
    <row r="320" spans="2:6" x14ac:dyDescent="0.25">
      <c r="B320" t="s">
        <v>8219</v>
      </c>
      <c r="C320">
        <v>59</v>
      </c>
      <c r="E320" t="s">
        <v>8221</v>
      </c>
      <c r="F320">
        <v>3</v>
      </c>
    </row>
    <row r="321" spans="2:6" x14ac:dyDescent="0.25">
      <c r="B321" t="s">
        <v>8219</v>
      </c>
      <c r="C321">
        <v>60</v>
      </c>
      <c r="E321" t="s">
        <v>8221</v>
      </c>
      <c r="F321">
        <v>1</v>
      </c>
    </row>
    <row r="322" spans="2:6" x14ac:dyDescent="0.25">
      <c r="B322" t="s">
        <v>8219</v>
      </c>
      <c r="C322">
        <v>20</v>
      </c>
      <c r="E322" t="s">
        <v>8221</v>
      </c>
      <c r="F322">
        <v>6</v>
      </c>
    </row>
    <row r="323" spans="2:6" x14ac:dyDescent="0.25">
      <c r="B323" t="s">
        <v>8219</v>
      </c>
      <c r="C323">
        <v>2</v>
      </c>
      <c r="E323" t="s">
        <v>8221</v>
      </c>
      <c r="F323">
        <v>48</v>
      </c>
    </row>
    <row r="324" spans="2:6" x14ac:dyDescent="0.25">
      <c r="B324" t="s">
        <v>8219</v>
      </c>
      <c r="C324">
        <v>315</v>
      </c>
      <c r="E324" t="s">
        <v>8221</v>
      </c>
      <c r="F324">
        <v>2</v>
      </c>
    </row>
    <row r="325" spans="2:6" x14ac:dyDescent="0.25">
      <c r="B325" t="s">
        <v>8219</v>
      </c>
      <c r="C325">
        <v>2174</v>
      </c>
      <c r="E325" t="s">
        <v>8221</v>
      </c>
      <c r="F325">
        <v>4</v>
      </c>
    </row>
    <row r="326" spans="2:6" x14ac:dyDescent="0.25">
      <c r="B326" t="s">
        <v>8219</v>
      </c>
      <c r="C326">
        <v>152</v>
      </c>
      <c r="E326" t="s">
        <v>8221</v>
      </c>
      <c r="F326">
        <v>5</v>
      </c>
    </row>
    <row r="327" spans="2:6" x14ac:dyDescent="0.25">
      <c r="B327" t="s">
        <v>8219</v>
      </c>
      <c r="C327">
        <v>1021</v>
      </c>
      <c r="E327" t="s">
        <v>8221</v>
      </c>
      <c r="F327">
        <v>79</v>
      </c>
    </row>
    <row r="328" spans="2:6" x14ac:dyDescent="0.25">
      <c r="B328" t="s">
        <v>8219</v>
      </c>
      <c r="C328">
        <v>237</v>
      </c>
      <c r="E328" t="s">
        <v>8221</v>
      </c>
      <c r="F328">
        <v>2</v>
      </c>
    </row>
    <row r="329" spans="2:6" x14ac:dyDescent="0.25">
      <c r="B329" t="s">
        <v>8219</v>
      </c>
      <c r="C329">
        <v>27</v>
      </c>
      <c r="E329" t="s">
        <v>8221</v>
      </c>
      <c r="F329">
        <v>11</v>
      </c>
    </row>
    <row r="330" spans="2:6" x14ac:dyDescent="0.25">
      <c r="B330" t="s">
        <v>8219</v>
      </c>
      <c r="C330">
        <v>17</v>
      </c>
      <c r="E330" t="s">
        <v>8221</v>
      </c>
      <c r="F330">
        <v>11</v>
      </c>
    </row>
    <row r="331" spans="2:6" x14ac:dyDescent="0.25">
      <c r="B331" t="s">
        <v>8219</v>
      </c>
      <c r="C331">
        <v>27</v>
      </c>
      <c r="E331" t="s">
        <v>8221</v>
      </c>
      <c r="F331">
        <v>1</v>
      </c>
    </row>
    <row r="332" spans="2:6" x14ac:dyDescent="0.25">
      <c r="B332" t="s">
        <v>8219</v>
      </c>
      <c r="C332">
        <v>82</v>
      </c>
      <c r="E332" t="s">
        <v>8221</v>
      </c>
      <c r="F332">
        <v>3</v>
      </c>
    </row>
    <row r="333" spans="2:6" x14ac:dyDescent="0.25">
      <c r="B333" t="s">
        <v>8219</v>
      </c>
      <c r="C333">
        <v>48</v>
      </c>
      <c r="E333" t="s">
        <v>8221</v>
      </c>
      <c r="F333">
        <v>5</v>
      </c>
    </row>
    <row r="334" spans="2:6" x14ac:dyDescent="0.25">
      <c r="B334" t="s">
        <v>8219</v>
      </c>
      <c r="C334">
        <v>105</v>
      </c>
      <c r="E334" t="s">
        <v>8221</v>
      </c>
      <c r="F334">
        <v>12</v>
      </c>
    </row>
    <row r="335" spans="2:6" x14ac:dyDescent="0.25">
      <c r="B335" t="s">
        <v>8219</v>
      </c>
      <c r="C335">
        <v>28</v>
      </c>
      <c r="E335" t="s">
        <v>8221</v>
      </c>
      <c r="F335">
        <v>2</v>
      </c>
    </row>
    <row r="336" spans="2:6" x14ac:dyDescent="0.25">
      <c r="B336" t="s">
        <v>8219</v>
      </c>
      <c r="C336">
        <v>1107</v>
      </c>
      <c r="E336" t="s">
        <v>8221</v>
      </c>
      <c r="F336">
        <v>5</v>
      </c>
    </row>
    <row r="337" spans="2:6" x14ac:dyDescent="0.25">
      <c r="B337" t="s">
        <v>8219</v>
      </c>
      <c r="C337">
        <v>1013</v>
      </c>
      <c r="E337" t="s">
        <v>8221</v>
      </c>
      <c r="F337">
        <v>21</v>
      </c>
    </row>
    <row r="338" spans="2:6" x14ac:dyDescent="0.25">
      <c r="B338" t="s">
        <v>8219</v>
      </c>
      <c r="C338">
        <v>274</v>
      </c>
      <c r="E338" t="s">
        <v>8221</v>
      </c>
      <c r="F338">
        <v>0</v>
      </c>
    </row>
    <row r="339" spans="2:6" x14ac:dyDescent="0.25">
      <c r="B339" t="s">
        <v>8219</v>
      </c>
      <c r="C339">
        <v>87</v>
      </c>
      <c r="E339" t="s">
        <v>8221</v>
      </c>
      <c r="F339">
        <v>45</v>
      </c>
    </row>
    <row r="340" spans="2:6" x14ac:dyDescent="0.25">
      <c r="B340" t="s">
        <v>8219</v>
      </c>
      <c r="C340">
        <v>99</v>
      </c>
      <c r="E340" t="s">
        <v>8221</v>
      </c>
      <c r="F340">
        <v>29</v>
      </c>
    </row>
    <row r="341" spans="2:6" x14ac:dyDescent="0.25">
      <c r="B341" t="s">
        <v>8219</v>
      </c>
      <c r="C341">
        <v>276</v>
      </c>
      <c r="E341" t="s">
        <v>8221</v>
      </c>
      <c r="F341">
        <v>2</v>
      </c>
    </row>
    <row r="342" spans="2:6" x14ac:dyDescent="0.25">
      <c r="B342" t="s">
        <v>8219</v>
      </c>
      <c r="C342">
        <v>21</v>
      </c>
      <c r="E342" t="s">
        <v>8221</v>
      </c>
      <c r="F342">
        <v>30</v>
      </c>
    </row>
    <row r="343" spans="2:6" x14ac:dyDescent="0.25">
      <c r="B343" t="s">
        <v>8219</v>
      </c>
      <c r="C343">
        <v>41</v>
      </c>
      <c r="E343" t="s">
        <v>8221</v>
      </c>
      <c r="F343">
        <v>8</v>
      </c>
    </row>
    <row r="344" spans="2:6" x14ac:dyDescent="0.25">
      <c r="B344" t="s">
        <v>8219</v>
      </c>
      <c r="C344">
        <v>119</v>
      </c>
      <c r="E344" t="s">
        <v>8221</v>
      </c>
      <c r="F344">
        <v>1</v>
      </c>
    </row>
    <row r="345" spans="2:6" x14ac:dyDescent="0.25">
      <c r="B345" t="s">
        <v>8219</v>
      </c>
      <c r="C345">
        <v>153</v>
      </c>
      <c r="E345" t="s">
        <v>8221</v>
      </c>
      <c r="F345">
        <v>14</v>
      </c>
    </row>
    <row r="346" spans="2:6" x14ac:dyDescent="0.25">
      <c r="B346" t="s">
        <v>8219</v>
      </c>
      <c r="C346">
        <v>100</v>
      </c>
      <c r="E346" t="s">
        <v>8221</v>
      </c>
      <c r="F346">
        <v>24</v>
      </c>
    </row>
    <row r="347" spans="2:6" x14ac:dyDescent="0.25">
      <c r="B347" t="s">
        <v>8219</v>
      </c>
      <c r="C347">
        <v>143</v>
      </c>
      <c r="E347" t="s">
        <v>8221</v>
      </c>
      <c r="F347">
        <v>2</v>
      </c>
    </row>
    <row r="348" spans="2:6" x14ac:dyDescent="0.25">
      <c r="B348" t="s">
        <v>8219</v>
      </c>
      <c r="C348">
        <v>140</v>
      </c>
      <c r="E348" t="s">
        <v>8221</v>
      </c>
      <c r="F348">
        <v>21</v>
      </c>
    </row>
    <row r="349" spans="2:6" x14ac:dyDescent="0.25">
      <c r="B349" t="s">
        <v>8219</v>
      </c>
      <c r="C349">
        <v>35</v>
      </c>
      <c r="E349" t="s">
        <v>8221</v>
      </c>
      <c r="F349">
        <v>7</v>
      </c>
    </row>
    <row r="350" spans="2:6" x14ac:dyDescent="0.25">
      <c r="B350" t="s">
        <v>8219</v>
      </c>
      <c r="C350">
        <v>149</v>
      </c>
      <c r="E350" t="s">
        <v>8221</v>
      </c>
      <c r="F350">
        <v>0</v>
      </c>
    </row>
    <row r="351" spans="2:6" x14ac:dyDescent="0.25">
      <c r="B351" t="s">
        <v>8219</v>
      </c>
      <c r="C351">
        <v>130</v>
      </c>
      <c r="E351" t="s">
        <v>8221</v>
      </c>
      <c r="F351">
        <v>4</v>
      </c>
    </row>
    <row r="352" spans="2:6" x14ac:dyDescent="0.25">
      <c r="B352" t="s">
        <v>8219</v>
      </c>
      <c r="C352">
        <v>120</v>
      </c>
      <c r="E352" t="s">
        <v>8221</v>
      </c>
      <c r="F352">
        <v>32</v>
      </c>
    </row>
    <row r="353" spans="2:6" x14ac:dyDescent="0.25">
      <c r="B353" t="s">
        <v>8219</v>
      </c>
      <c r="C353">
        <v>265</v>
      </c>
      <c r="E353" t="s">
        <v>8221</v>
      </c>
      <c r="F353">
        <v>4</v>
      </c>
    </row>
    <row r="354" spans="2:6" x14ac:dyDescent="0.25">
      <c r="B354" t="s">
        <v>8219</v>
      </c>
      <c r="C354">
        <v>71</v>
      </c>
      <c r="E354" t="s">
        <v>8221</v>
      </c>
      <c r="F354">
        <v>9</v>
      </c>
    </row>
    <row r="355" spans="2:6" x14ac:dyDescent="0.25">
      <c r="B355" t="s">
        <v>8219</v>
      </c>
      <c r="C355">
        <v>13</v>
      </c>
      <c r="E355" t="s">
        <v>8221</v>
      </c>
      <c r="F355">
        <v>17</v>
      </c>
    </row>
    <row r="356" spans="2:6" x14ac:dyDescent="0.25">
      <c r="B356" t="s">
        <v>8219</v>
      </c>
      <c r="C356">
        <v>169</v>
      </c>
      <c r="E356" t="s">
        <v>8221</v>
      </c>
      <c r="F356">
        <v>5</v>
      </c>
    </row>
    <row r="357" spans="2:6" x14ac:dyDescent="0.25">
      <c r="B357" t="s">
        <v>8219</v>
      </c>
      <c r="C357">
        <v>57</v>
      </c>
      <c r="E357" t="s">
        <v>8221</v>
      </c>
      <c r="F357">
        <v>53</v>
      </c>
    </row>
    <row r="358" spans="2:6" x14ac:dyDescent="0.25">
      <c r="B358" t="s">
        <v>8219</v>
      </c>
      <c r="C358">
        <v>229</v>
      </c>
      <c r="E358" t="s">
        <v>8221</v>
      </c>
      <c r="F358">
        <v>7</v>
      </c>
    </row>
    <row r="359" spans="2:6" x14ac:dyDescent="0.25">
      <c r="B359" t="s">
        <v>8219</v>
      </c>
      <c r="C359">
        <v>108</v>
      </c>
      <c r="E359" t="s">
        <v>8221</v>
      </c>
      <c r="F359">
        <v>72</v>
      </c>
    </row>
    <row r="360" spans="2:6" x14ac:dyDescent="0.25">
      <c r="B360" t="s">
        <v>8219</v>
      </c>
      <c r="C360">
        <v>108</v>
      </c>
      <c r="E360" t="s">
        <v>8221</v>
      </c>
      <c r="F360">
        <v>0</v>
      </c>
    </row>
    <row r="361" spans="2:6" x14ac:dyDescent="0.25">
      <c r="B361" t="s">
        <v>8219</v>
      </c>
      <c r="C361">
        <v>41</v>
      </c>
      <c r="E361" t="s">
        <v>8221</v>
      </c>
      <c r="F361">
        <v>2</v>
      </c>
    </row>
    <row r="362" spans="2:6" x14ac:dyDescent="0.25">
      <c r="B362" t="s">
        <v>8219</v>
      </c>
      <c r="C362">
        <v>139</v>
      </c>
      <c r="E362" t="s">
        <v>8221</v>
      </c>
      <c r="F362">
        <v>8</v>
      </c>
    </row>
    <row r="363" spans="2:6" x14ac:dyDescent="0.25">
      <c r="B363" t="s">
        <v>8219</v>
      </c>
      <c r="C363">
        <v>19</v>
      </c>
      <c r="E363" t="s">
        <v>8221</v>
      </c>
      <c r="F363">
        <v>2</v>
      </c>
    </row>
    <row r="364" spans="2:6" x14ac:dyDescent="0.25">
      <c r="B364" t="s">
        <v>8219</v>
      </c>
      <c r="C364">
        <v>94</v>
      </c>
      <c r="E364" t="s">
        <v>8221</v>
      </c>
      <c r="F364">
        <v>0</v>
      </c>
    </row>
    <row r="365" spans="2:6" x14ac:dyDescent="0.25">
      <c r="B365" t="s">
        <v>8219</v>
      </c>
      <c r="C365">
        <v>23</v>
      </c>
      <c r="E365" t="s">
        <v>8221</v>
      </c>
      <c r="F365">
        <v>3</v>
      </c>
    </row>
    <row r="366" spans="2:6" x14ac:dyDescent="0.25">
      <c r="B366" t="s">
        <v>8219</v>
      </c>
      <c r="C366">
        <v>15</v>
      </c>
      <c r="E366" t="s">
        <v>8221</v>
      </c>
      <c r="F366">
        <v>4</v>
      </c>
    </row>
    <row r="367" spans="2:6" x14ac:dyDescent="0.25">
      <c r="B367" t="s">
        <v>8219</v>
      </c>
      <c r="C367">
        <v>62</v>
      </c>
      <c r="E367" t="s">
        <v>8221</v>
      </c>
      <c r="F367">
        <v>3</v>
      </c>
    </row>
    <row r="368" spans="2:6" x14ac:dyDescent="0.25">
      <c r="B368" t="s">
        <v>8219</v>
      </c>
      <c r="C368">
        <v>74</v>
      </c>
      <c r="E368" t="s">
        <v>8221</v>
      </c>
      <c r="F368">
        <v>6</v>
      </c>
    </row>
    <row r="369" spans="2:6" x14ac:dyDescent="0.25">
      <c r="B369" t="s">
        <v>8219</v>
      </c>
      <c r="C369">
        <v>97</v>
      </c>
      <c r="E369" t="s">
        <v>8221</v>
      </c>
      <c r="F369">
        <v>0</v>
      </c>
    </row>
    <row r="370" spans="2:6" x14ac:dyDescent="0.25">
      <c r="B370" t="s">
        <v>8219</v>
      </c>
      <c r="C370">
        <v>55</v>
      </c>
      <c r="E370" t="s">
        <v>8221</v>
      </c>
      <c r="F370">
        <v>0</v>
      </c>
    </row>
    <row r="371" spans="2:6" x14ac:dyDescent="0.25">
      <c r="B371" t="s">
        <v>8219</v>
      </c>
      <c r="C371">
        <v>44</v>
      </c>
      <c r="E371" t="s">
        <v>8221</v>
      </c>
      <c r="F371">
        <v>0</v>
      </c>
    </row>
    <row r="372" spans="2:6" x14ac:dyDescent="0.25">
      <c r="B372" t="s">
        <v>8219</v>
      </c>
      <c r="C372">
        <v>110</v>
      </c>
      <c r="E372" t="s">
        <v>8221</v>
      </c>
      <c r="F372">
        <v>8</v>
      </c>
    </row>
    <row r="373" spans="2:6" x14ac:dyDescent="0.25">
      <c r="B373" t="s">
        <v>8219</v>
      </c>
      <c r="C373">
        <v>59</v>
      </c>
      <c r="E373" t="s">
        <v>8221</v>
      </c>
      <c r="F373">
        <v>5</v>
      </c>
    </row>
    <row r="374" spans="2:6" x14ac:dyDescent="0.25">
      <c r="B374" t="s">
        <v>8219</v>
      </c>
      <c r="C374">
        <v>62</v>
      </c>
      <c r="E374" t="s">
        <v>8221</v>
      </c>
      <c r="F374">
        <v>0</v>
      </c>
    </row>
    <row r="375" spans="2:6" x14ac:dyDescent="0.25">
      <c r="B375" t="s">
        <v>8219</v>
      </c>
      <c r="C375">
        <v>105</v>
      </c>
      <c r="E375" t="s">
        <v>8221</v>
      </c>
      <c r="F375">
        <v>2</v>
      </c>
    </row>
    <row r="376" spans="2:6" x14ac:dyDescent="0.25">
      <c r="B376" t="s">
        <v>8219</v>
      </c>
      <c r="C376">
        <v>26</v>
      </c>
      <c r="E376" t="s">
        <v>8221</v>
      </c>
      <c r="F376">
        <v>24</v>
      </c>
    </row>
    <row r="377" spans="2:6" x14ac:dyDescent="0.25">
      <c r="B377" t="s">
        <v>8219</v>
      </c>
      <c r="C377">
        <v>49</v>
      </c>
      <c r="E377" t="s">
        <v>8221</v>
      </c>
      <c r="F377">
        <v>0</v>
      </c>
    </row>
    <row r="378" spans="2:6" x14ac:dyDescent="0.25">
      <c r="B378" t="s">
        <v>8219</v>
      </c>
      <c r="C378">
        <v>68</v>
      </c>
      <c r="E378" t="s">
        <v>8221</v>
      </c>
      <c r="F378">
        <v>9</v>
      </c>
    </row>
    <row r="379" spans="2:6" x14ac:dyDescent="0.25">
      <c r="B379" t="s">
        <v>8219</v>
      </c>
      <c r="C379">
        <v>22</v>
      </c>
      <c r="E379" t="s">
        <v>8221</v>
      </c>
      <c r="F379">
        <v>0</v>
      </c>
    </row>
    <row r="380" spans="2:6" x14ac:dyDescent="0.25">
      <c r="B380" t="s">
        <v>8219</v>
      </c>
      <c r="C380">
        <v>18</v>
      </c>
      <c r="E380" t="s">
        <v>8221</v>
      </c>
      <c r="F380">
        <v>1</v>
      </c>
    </row>
    <row r="381" spans="2:6" x14ac:dyDescent="0.25">
      <c r="B381" t="s">
        <v>8219</v>
      </c>
      <c r="C381">
        <v>19</v>
      </c>
      <c r="E381" t="s">
        <v>8221</v>
      </c>
      <c r="F381">
        <v>10</v>
      </c>
    </row>
    <row r="382" spans="2:6" x14ac:dyDescent="0.25">
      <c r="B382" t="s">
        <v>8219</v>
      </c>
      <c r="C382">
        <v>99</v>
      </c>
      <c r="E382" t="s">
        <v>8221</v>
      </c>
      <c r="F382">
        <v>1</v>
      </c>
    </row>
    <row r="383" spans="2:6" x14ac:dyDescent="0.25">
      <c r="B383" t="s">
        <v>8219</v>
      </c>
      <c r="C383">
        <v>27</v>
      </c>
      <c r="E383" t="s">
        <v>8221</v>
      </c>
      <c r="F383">
        <v>0</v>
      </c>
    </row>
    <row r="384" spans="2:6" x14ac:dyDescent="0.25">
      <c r="B384" t="s">
        <v>8219</v>
      </c>
      <c r="C384">
        <v>25</v>
      </c>
      <c r="E384" t="s">
        <v>8221</v>
      </c>
      <c r="F384">
        <v>20</v>
      </c>
    </row>
    <row r="385" spans="2:6" x14ac:dyDescent="0.25">
      <c r="B385" t="s">
        <v>8219</v>
      </c>
      <c r="C385">
        <v>14</v>
      </c>
      <c r="E385" t="s">
        <v>8221</v>
      </c>
      <c r="F385">
        <v>30</v>
      </c>
    </row>
    <row r="386" spans="2:6" x14ac:dyDescent="0.25">
      <c r="B386" t="s">
        <v>8219</v>
      </c>
      <c r="C386">
        <v>35</v>
      </c>
      <c r="E386" t="s">
        <v>8221</v>
      </c>
      <c r="F386">
        <v>6</v>
      </c>
    </row>
    <row r="387" spans="2:6" x14ac:dyDescent="0.25">
      <c r="B387" t="s">
        <v>8219</v>
      </c>
      <c r="C387">
        <v>10</v>
      </c>
      <c r="E387" t="s">
        <v>8221</v>
      </c>
      <c r="F387">
        <v>15</v>
      </c>
    </row>
    <row r="388" spans="2:6" x14ac:dyDescent="0.25">
      <c r="B388" t="s">
        <v>8219</v>
      </c>
      <c r="C388">
        <v>29</v>
      </c>
      <c r="E388" t="s">
        <v>8221</v>
      </c>
      <c r="F388">
        <v>5</v>
      </c>
    </row>
    <row r="389" spans="2:6" x14ac:dyDescent="0.25">
      <c r="B389" t="s">
        <v>8219</v>
      </c>
      <c r="C389">
        <v>44</v>
      </c>
      <c r="E389" t="s">
        <v>8221</v>
      </c>
      <c r="F389">
        <v>0</v>
      </c>
    </row>
    <row r="390" spans="2:6" x14ac:dyDescent="0.25">
      <c r="B390" t="s">
        <v>8219</v>
      </c>
      <c r="C390">
        <v>17</v>
      </c>
      <c r="E390" t="s">
        <v>8221</v>
      </c>
      <c r="F390">
        <v>0</v>
      </c>
    </row>
    <row r="391" spans="2:6" x14ac:dyDescent="0.25">
      <c r="B391" t="s">
        <v>8219</v>
      </c>
      <c r="C391">
        <v>34</v>
      </c>
      <c r="E391" t="s">
        <v>8221</v>
      </c>
      <c r="F391">
        <v>28</v>
      </c>
    </row>
    <row r="392" spans="2:6" x14ac:dyDescent="0.25">
      <c r="B392" t="s">
        <v>8219</v>
      </c>
      <c r="C392">
        <v>14</v>
      </c>
      <c r="E392" t="s">
        <v>8221</v>
      </c>
      <c r="F392">
        <v>0</v>
      </c>
    </row>
    <row r="393" spans="2:6" x14ac:dyDescent="0.25">
      <c r="B393" t="s">
        <v>8219</v>
      </c>
      <c r="C393">
        <v>156</v>
      </c>
      <c r="E393" t="s">
        <v>8221</v>
      </c>
      <c r="F393">
        <v>5</v>
      </c>
    </row>
    <row r="394" spans="2:6" x14ac:dyDescent="0.25">
      <c r="B394" t="s">
        <v>8219</v>
      </c>
      <c r="C394">
        <v>128</v>
      </c>
      <c r="E394" t="s">
        <v>8221</v>
      </c>
      <c r="F394">
        <v>7</v>
      </c>
    </row>
    <row r="395" spans="2:6" x14ac:dyDescent="0.25">
      <c r="B395" t="s">
        <v>8219</v>
      </c>
      <c r="C395">
        <v>60</v>
      </c>
      <c r="E395" t="s">
        <v>8221</v>
      </c>
      <c r="F395">
        <v>30</v>
      </c>
    </row>
    <row r="396" spans="2:6" x14ac:dyDescent="0.25">
      <c r="B396" t="s">
        <v>8219</v>
      </c>
      <c r="C396">
        <v>32</v>
      </c>
      <c r="E396" t="s">
        <v>8221</v>
      </c>
      <c r="F396">
        <v>2</v>
      </c>
    </row>
    <row r="397" spans="2:6" x14ac:dyDescent="0.25">
      <c r="B397" t="s">
        <v>8219</v>
      </c>
      <c r="C397">
        <v>53</v>
      </c>
      <c r="E397" t="s">
        <v>8221</v>
      </c>
      <c r="F397">
        <v>30</v>
      </c>
    </row>
    <row r="398" spans="2:6" x14ac:dyDescent="0.25">
      <c r="B398" t="s">
        <v>8219</v>
      </c>
      <c r="C398">
        <v>184</v>
      </c>
      <c r="E398" t="s">
        <v>8221</v>
      </c>
      <c r="F398">
        <v>2</v>
      </c>
    </row>
    <row r="399" spans="2:6" x14ac:dyDescent="0.25">
      <c r="B399" t="s">
        <v>8219</v>
      </c>
      <c r="C399">
        <v>90</v>
      </c>
      <c r="E399" t="s">
        <v>8221</v>
      </c>
      <c r="F399">
        <v>0</v>
      </c>
    </row>
    <row r="400" spans="2:6" x14ac:dyDescent="0.25">
      <c r="B400" t="s">
        <v>8219</v>
      </c>
      <c r="C400">
        <v>71</v>
      </c>
      <c r="E400" t="s">
        <v>8221</v>
      </c>
      <c r="F400">
        <v>2</v>
      </c>
    </row>
    <row r="401" spans="2:6" x14ac:dyDescent="0.25">
      <c r="B401" t="s">
        <v>8219</v>
      </c>
      <c r="C401">
        <v>87</v>
      </c>
      <c r="E401" t="s">
        <v>8221</v>
      </c>
      <c r="F401">
        <v>1</v>
      </c>
    </row>
    <row r="402" spans="2:6" x14ac:dyDescent="0.25">
      <c r="B402" t="s">
        <v>8219</v>
      </c>
      <c r="C402">
        <v>28</v>
      </c>
      <c r="E402" t="s">
        <v>8221</v>
      </c>
      <c r="F402">
        <v>2</v>
      </c>
    </row>
    <row r="403" spans="2:6" x14ac:dyDescent="0.25">
      <c r="B403" t="s">
        <v>8219</v>
      </c>
      <c r="C403">
        <v>56</v>
      </c>
      <c r="E403" t="s">
        <v>8221</v>
      </c>
      <c r="F403">
        <v>14</v>
      </c>
    </row>
    <row r="404" spans="2:6" x14ac:dyDescent="0.25">
      <c r="B404" t="s">
        <v>8219</v>
      </c>
      <c r="C404">
        <v>51</v>
      </c>
      <c r="E404" t="s">
        <v>8221</v>
      </c>
      <c r="F404">
        <v>31</v>
      </c>
    </row>
    <row r="405" spans="2:6" x14ac:dyDescent="0.25">
      <c r="B405" t="s">
        <v>8219</v>
      </c>
      <c r="C405">
        <v>75</v>
      </c>
      <c r="E405" t="s">
        <v>8221</v>
      </c>
      <c r="F405">
        <v>16</v>
      </c>
    </row>
    <row r="406" spans="2:6" x14ac:dyDescent="0.25">
      <c r="B406" t="s">
        <v>8219</v>
      </c>
      <c r="C406">
        <v>38</v>
      </c>
      <c r="E406" t="s">
        <v>8221</v>
      </c>
      <c r="F406">
        <v>12</v>
      </c>
    </row>
    <row r="407" spans="2:6" x14ac:dyDescent="0.25">
      <c r="B407" t="s">
        <v>8219</v>
      </c>
      <c r="C407">
        <v>18</v>
      </c>
      <c r="E407" t="s">
        <v>8221</v>
      </c>
      <c r="F407">
        <v>96</v>
      </c>
    </row>
    <row r="408" spans="2:6" x14ac:dyDescent="0.25">
      <c r="B408" t="s">
        <v>8219</v>
      </c>
      <c r="C408">
        <v>54</v>
      </c>
      <c r="E408" t="s">
        <v>8221</v>
      </c>
      <c r="F408">
        <v>16</v>
      </c>
    </row>
    <row r="409" spans="2:6" x14ac:dyDescent="0.25">
      <c r="B409" t="s">
        <v>8219</v>
      </c>
      <c r="C409">
        <v>71</v>
      </c>
      <c r="E409" t="s">
        <v>8221</v>
      </c>
      <c r="F409">
        <v>5</v>
      </c>
    </row>
    <row r="410" spans="2:6" x14ac:dyDescent="0.25">
      <c r="B410" t="s">
        <v>8219</v>
      </c>
      <c r="C410">
        <v>57</v>
      </c>
      <c r="E410" t="s">
        <v>8221</v>
      </c>
      <c r="F410">
        <v>0</v>
      </c>
    </row>
    <row r="411" spans="2:6" x14ac:dyDescent="0.25">
      <c r="B411" t="s">
        <v>8219</v>
      </c>
      <c r="C411">
        <v>43</v>
      </c>
      <c r="E411" t="s">
        <v>8221</v>
      </c>
      <c r="F411">
        <v>8</v>
      </c>
    </row>
    <row r="412" spans="2:6" x14ac:dyDescent="0.25">
      <c r="B412" t="s">
        <v>8219</v>
      </c>
      <c r="C412">
        <v>52</v>
      </c>
      <c r="E412" t="s">
        <v>8221</v>
      </c>
      <c r="F412">
        <v>7</v>
      </c>
    </row>
    <row r="413" spans="2:6" x14ac:dyDescent="0.25">
      <c r="B413" t="s">
        <v>8219</v>
      </c>
      <c r="C413">
        <v>27</v>
      </c>
      <c r="E413" t="s">
        <v>8221</v>
      </c>
      <c r="F413">
        <v>24</v>
      </c>
    </row>
    <row r="414" spans="2:6" x14ac:dyDescent="0.25">
      <c r="B414" t="s">
        <v>8219</v>
      </c>
      <c r="C414">
        <v>12</v>
      </c>
      <c r="E414" t="s">
        <v>8221</v>
      </c>
      <c r="F414">
        <v>121</v>
      </c>
    </row>
    <row r="415" spans="2:6" x14ac:dyDescent="0.25">
      <c r="B415" t="s">
        <v>8219</v>
      </c>
      <c r="C415">
        <v>33</v>
      </c>
      <c r="E415" t="s">
        <v>8221</v>
      </c>
      <c r="F415">
        <v>196</v>
      </c>
    </row>
    <row r="416" spans="2:6" x14ac:dyDescent="0.25">
      <c r="B416" t="s">
        <v>8219</v>
      </c>
      <c r="C416">
        <v>96</v>
      </c>
      <c r="E416" t="s">
        <v>8221</v>
      </c>
      <c r="F416">
        <v>5</v>
      </c>
    </row>
    <row r="417" spans="2:6" x14ac:dyDescent="0.25">
      <c r="B417" t="s">
        <v>8219</v>
      </c>
      <c r="C417">
        <v>28</v>
      </c>
      <c r="E417" t="s">
        <v>8221</v>
      </c>
      <c r="F417">
        <v>73</v>
      </c>
    </row>
    <row r="418" spans="2:6" x14ac:dyDescent="0.25">
      <c r="B418" t="s">
        <v>8219</v>
      </c>
      <c r="C418">
        <v>43</v>
      </c>
      <c r="E418" t="s">
        <v>8221</v>
      </c>
      <c r="F418">
        <v>93</v>
      </c>
    </row>
    <row r="419" spans="2:6" x14ac:dyDescent="0.25">
      <c r="B419" t="s">
        <v>8219</v>
      </c>
      <c r="C419">
        <v>205</v>
      </c>
      <c r="E419" t="s">
        <v>8221</v>
      </c>
      <c r="F419">
        <v>17</v>
      </c>
    </row>
    <row r="420" spans="2:6" x14ac:dyDescent="0.25">
      <c r="B420" t="s">
        <v>8219</v>
      </c>
      <c r="C420">
        <v>23</v>
      </c>
      <c r="E420" t="s">
        <v>8221</v>
      </c>
      <c r="F420">
        <v>7</v>
      </c>
    </row>
    <row r="421" spans="2:6" x14ac:dyDescent="0.25">
      <c r="B421" t="s">
        <v>8219</v>
      </c>
      <c r="C421">
        <v>19</v>
      </c>
      <c r="E421" t="s">
        <v>8221</v>
      </c>
      <c r="F421">
        <v>17</v>
      </c>
    </row>
    <row r="422" spans="2:6" x14ac:dyDescent="0.25">
      <c r="B422" t="s">
        <v>8219</v>
      </c>
      <c r="C422">
        <v>14</v>
      </c>
      <c r="E422" t="s">
        <v>8221</v>
      </c>
      <c r="F422">
        <v>171</v>
      </c>
    </row>
    <row r="423" spans="2:6" x14ac:dyDescent="0.25">
      <c r="B423" t="s">
        <v>8219</v>
      </c>
      <c r="C423">
        <v>38</v>
      </c>
      <c r="E423" t="s">
        <v>8221</v>
      </c>
      <c r="F423">
        <v>188</v>
      </c>
    </row>
    <row r="424" spans="2:6" x14ac:dyDescent="0.25">
      <c r="B424" t="s">
        <v>8219</v>
      </c>
      <c r="C424">
        <v>78</v>
      </c>
      <c r="E424" t="s">
        <v>8221</v>
      </c>
      <c r="F424">
        <v>110</v>
      </c>
    </row>
    <row r="425" spans="2:6" x14ac:dyDescent="0.25">
      <c r="B425" t="s">
        <v>8219</v>
      </c>
      <c r="C425">
        <v>69</v>
      </c>
      <c r="E425" t="s">
        <v>8221</v>
      </c>
      <c r="F425">
        <v>37</v>
      </c>
    </row>
    <row r="426" spans="2:6" x14ac:dyDescent="0.25">
      <c r="B426" t="s">
        <v>8219</v>
      </c>
      <c r="C426">
        <v>33</v>
      </c>
      <c r="E426" t="s">
        <v>8221</v>
      </c>
      <c r="F426">
        <v>9</v>
      </c>
    </row>
    <row r="427" spans="2:6" x14ac:dyDescent="0.25">
      <c r="B427" t="s">
        <v>8219</v>
      </c>
      <c r="C427">
        <v>54</v>
      </c>
      <c r="E427" t="s">
        <v>8221</v>
      </c>
      <c r="F427">
        <v>29</v>
      </c>
    </row>
    <row r="428" spans="2:6" x14ac:dyDescent="0.25">
      <c r="B428" t="s">
        <v>8219</v>
      </c>
      <c r="C428">
        <v>99</v>
      </c>
      <c r="E428" t="s">
        <v>8221</v>
      </c>
      <c r="F428">
        <v>6</v>
      </c>
    </row>
    <row r="429" spans="2:6" x14ac:dyDescent="0.25">
      <c r="B429" t="s">
        <v>8219</v>
      </c>
      <c r="C429">
        <v>49</v>
      </c>
      <c r="E429" t="s">
        <v>8221</v>
      </c>
      <c r="F429">
        <v>30</v>
      </c>
    </row>
    <row r="430" spans="2:6" x14ac:dyDescent="0.25">
      <c r="B430" t="s">
        <v>8219</v>
      </c>
      <c r="C430">
        <v>11</v>
      </c>
      <c r="E430" t="s">
        <v>8221</v>
      </c>
      <c r="F430">
        <v>81</v>
      </c>
    </row>
    <row r="431" spans="2:6" x14ac:dyDescent="0.25">
      <c r="B431" t="s">
        <v>8219</v>
      </c>
      <c r="C431">
        <v>38</v>
      </c>
      <c r="E431" t="s">
        <v>8221</v>
      </c>
      <c r="F431">
        <v>4</v>
      </c>
    </row>
    <row r="432" spans="2:6" x14ac:dyDescent="0.25">
      <c r="B432" t="s">
        <v>8219</v>
      </c>
      <c r="C432">
        <v>16</v>
      </c>
      <c r="E432" t="s">
        <v>8221</v>
      </c>
      <c r="F432">
        <v>11</v>
      </c>
    </row>
    <row r="433" spans="2:6" x14ac:dyDescent="0.25">
      <c r="B433" t="s">
        <v>8219</v>
      </c>
      <c r="C433">
        <v>32</v>
      </c>
      <c r="E433" t="s">
        <v>8221</v>
      </c>
      <c r="F433">
        <v>14</v>
      </c>
    </row>
    <row r="434" spans="2:6" x14ac:dyDescent="0.25">
      <c r="B434" t="s">
        <v>8219</v>
      </c>
      <c r="C434">
        <v>20</v>
      </c>
      <c r="E434" t="s">
        <v>8221</v>
      </c>
      <c r="F434">
        <v>5</v>
      </c>
    </row>
    <row r="435" spans="2:6" x14ac:dyDescent="0.25">
      <c r="B435" t="s">
        <v>8219</v>
      </c>
      <c r="C435">
        <v>154</v>
      </c>
      <c r="E435" t="s">
        <v>8221</v>
      </c>
      <c r="F435">
        <v>45</v>
      </c>
    </row>
    <row r="436" spans="2:6" x14ac:dyDescent="0.25">
      <c r="B436" t="s">
        <v>8219</v>
      </c>
      <c r="C436">
        <v>41</v>
      </c>
      <c r="E436" t="s">
        <v>8221</v>
      </c>
      <c r="F436">
        <v>8</v>
      </c>
    </row>
    <row r="437" spans="2:6" x14ac:dyDescent="0.25">
      <c r="B437" t="s">
        <v>8219</v>
      </c>
      <c r="C437">
        <v>75</v>
      </c>
      <c r="E437" t="s">
        <v>8221</v>
      </c>
      <c r="F437">
        <v>3</v>
      </c>
    </row>
    <row r="438" spans="2:6" x14ac:dyDescent="0.25">
      <c r="B438" t="s">
        <v>8219</v>
      </c>
      <c r="C438">
        <v>40</v>
      </c>
      <c r="E438" t="s">
        <v>8221</v>
      </c>
      <c r="F438">
        <v>24</v>
      </c>
    </row>
    <row r="439" spans="2:6" x14ac:dyDescent="0.25">
      <c r="B439" t="s">
        <v>8219</v>
      </c>
      <c r="C439">
        <v>46</v>
      </c>
      <c r="E439" t="s">
        <v>8221</v>
      </c>
      <c r="F439">
        <v>18</v>
      </c>
    </row>
    <row r="440" spans="2:6" x14ac:dyDescent="0.25">
      <c r="B440" t="s">
        <v>8219</v>
      </c>
      <c r="C440">
        <v>62</v>
      </c>
      <c r="E440" t="s">
        <v>8221</v>
      </c>
      <c r="F440">
        <v>12</v>
      </c>
    </row>
    <row r="441" spans="2:6" x14ac:dyDescent="0.25">
      <c r="B441" t="s">
        <v>8219</v>
      </c>
      <c r="C441">
        <v>61</v>
      </c>
      <c r="E441" t="s">
        <v>8221</v>
      </c>
      <c r="F441">
        <v>123</v>
      </c>
    </row>
    <row r="442" spans="2:6" x14ac:dyDescent="0.25">
      <c r="B442" t="s">
        <v>8219</v>
      </c>
      <c r="C442">
        <v>96</v>
      </c>
      <c r="E442" t="s">
        <v>8221</v>
      </c>
      <c r="F442">
        <v>96</v>
      </c>
    </row>
    <row r="443" spans="2:6" x14ac:dyDescent="0.25">
      <c r="B443" t="s">
        <v>8219</v>
      </c>
      <c r="C443">
        <v>190</v>
      </c>
      <c r="E443" t="s">
        <v>8221</v>
      </c>
      <c r="F443">
        <v>31</v>
      </c>
    </row>
    <row r="444" spans="2:6" x14ac:dyDescent="0.25">
      <c r="B444" t="s">
        <v>8219</v>
      </c>
      <c r="C444">
        <v>94</v>
      </c>
      <c r="E444" t="s">
        <v>8221</v>
      </c>
      <c r="F444">
        <v>4</v>
      </c>
    </row>
    <row r="445" spans="2:6" x14ac:dyDescent="0.25">
      <c r="B445" t="s">
        <v>8219</v>
      </c>
      <c r="C445">
        <v>39</v>
      </c>
      <c r="E445" t="s">
        <v>8221</v>
      </c>
      <c r="F445">
        <v>3</v>
      </c>
    </row>
    <row r="446" spans="2:6" x14ac:dyDescent="0.25">
      <c r="B446" t="s">
        <v>8219</v>
      </c>
      <c r="C446">
        <v>127</v>
      </c>
      <c r="E446" t="s">
        <v>8221</v>
      </c>
      <c r="F446">
        <v>179</v>
      </c>
    </row>
    <row r="447" spans="2:6" x14ac:dyDescent="0.25">
      <c r="B447" t="s">
        <v>8219</v>
      </c>
      <c r="C447">
        <v>159</v>
      </c>
      <c r="E447" t="s">
        <v>8221</v>
      </c>
      <c r="F447">
        <v>3</v>
      </c>
    </row>
    <row r="448" spans="2:6" x14ac:dyDescent="0.25">
      <c r="B448" t="s">
        <v>8219</v>
      </c>
      <c r="C448">
        <v>177</v>
      </c>
      <c r="E448" t="s">
        <v>8221</v>
      </c>
      <c r="F448">
        <v>23</v>
      </c>
    </row>
    <row r="449" spans="2:6" x14ac:dyDescent="0.25">
      <c r="B449" t="s">
        <v>8219</v>
      </c>
      <c r="C449">
        <v>47</v>
      </c>
      <c r="E449" t="s">
        <v>8221</v>
      </c>
      <c r="F449">
        <v>23</v>
      </c>
    </row>
    <row r="450" spans="2:6" x14ac:dyDescent="0.25">
      <c r="B450" t="s">
        <v>8219</v>
      </c>
      <c r="C450">
        <v>1</v>
      </c>
      <c r="E450" t="s">
        <v>8221</v>
      </c>
      <c r="F450">
        <v>41</v>
      </c>
    </row>
    <row r="451" spans="2:6" x14ac:dyDescent="0.25">
      <c r="B451" t="s">
        <v>8219</v>
      </c>
      <c r="C451">
        <v>16</v>
      </c>
      <c r="E451" t="s">
        <v>8221</v>
      </c>
      <c r="F451">
        <v>0</v>
      </c>
    </row>
    <row r="452" spans="2:6" x14ac:dyDescent="0.25">
      <c r="B452" t="s">
        <v>8219</v>
      </c>
      <c r="C452">
        <v>115</v>
      </c>
      <c r="E452" t="s">
        <v>8221</v>
      </c>
      <c r="F452">
        <v>32</v>
      </c>
    </row>
    <row r="453" spans="2:6" x14ac:dyDescent="0.25">
      <c r="B453" t="s">
        <v>8219</v>
      </c>
      <c r="C453">
        <v>133</v>
      </c>
      <c r="E453" t="s">
        <v>8221</v>
      </c>
      <c r="F453">
        <v>2</v>
      </c>
    </row>
    <row r="454" spans="2:6" x14ac:dyDescent="0.25">
      <c r="B454" t="s">
        <v>8219</v>
      </c>
      <c r="C454">
        <v>70</v>
      </c>
      <c r="E454" t="s">
        <v>8221</v>
      </c>
      <c r="F454">
        <v>7</v>
      </c>
    </row>
    <row r="455" spans="2:6" x14ac:dyDescent="0.25">
      <c r="B455" t="s">
        <v>8219</v>
      </c>
      <c r="C455">
        <v>62</v>
      </c>
      <c r="E455" t="s">
        <v>8221</v>
      </c>
      <c r="F455">
        <v>4</v>
      </c>
    </row>
    <row r="456" spans="2:6" x14ac:dyDescent="0.25">
      <c r="B456" t="s">
        <v>8219</v>
      </c>
      <c r="C456">
        <v>10</v>
      </c>
      <c r="E456" t="s">
        <v>8221</v>
      </c>
      <c r="F456">
        <v>196</v>
      </c>
    </row>
    <row r="457" spans="2:6" x14ac:dyDescent="0.25">
      <c r="B457" t="s">
        <v>8219</v>
      </c>
      <c r="C457">
        <v>499</v>
      </c>
      <c r="E457" t="s">
        <v>8221</v>
      </c>
      <c r="F457">
        <v>11</v>
      </c>
    </row>
    <row r="458" spans="2:6" x14ac:dyDescent="0.25">
      <c r="B458" t="s">
        <v>8219</v>
      </c>
      <c r="C458">
        <v>47</v>
      </c>
      <c r="E458" t="s">
        <v>8221</v>
      </c>
      <c r="F458">
        <v>9</v>
      </c>
    </row>
    <row r="459" spans="2:6" x14ac:dyDescent="0.25">
      <c r="B459" t="s">
        <v>8219</v>
      </c>
      <c r="C459">
        <v>28</v>
      </c>
      <c r="E459" t="s">
        <v>8221</v>
      </c>
      <c r="F459">
        <v>5</v>
      </c>
    </row>
    <row r="460" spans="2:6" x14ac:dyDescent="0.25">
      <c r="B460" t="s">
        <v>8219</v>
      </c>
      <c r="C460">
        <v>24</v>
      </c>
      <c r="E460" t="s">
        <v>8221</v>
      </c>
      <c r="F460">
        <v>8</v>
      </c>
    </row>
    <row r="461" spans="2:6" x14ac:dyDescent="0.25">
      <c r="B461" t="s">
        <v>8219</v>
      </c>
      <c r="C461">
        <v>76</v>
      </c>
      <c r="E461" t="s">
        <v>8221</v>
      </c>
      <c r="F461">
        <v>229</v>
      </c>
    </row>
    <row r="462" spans="2:6" x14ac:dyDescent="0.25">
      <c r="B462" t="s">
        <v>8219</v>
      </c>
      <c r="C462">
        <v>98</v>
      </c>
      <c r="E462" t="s">
        <v>8221</v>
      </c>
      <c r="F462">
        <v>40</v>
      </c>
    </row>
    <row r="463" spans="2:6" x14ac:dyDescent="0.25">
      <c r="B463" t="s">
        <v>8219</v>
      </c>
      <c r="C463">
        <v>30</v>
      </c>
      <c r="E463" t="s">
        <v>8221</v>
      </c>
      <c r="F463">
        <v>123</v>
      </c>
    </row>
    <row r="464" spans="2:6" x14ac:dyDescent="0.25">
      <c r="B464" t="s">
        <v>8219</v>
      </c>
      <c r="C464">
        <v>478</v>
      </c>
      <c r="E464" t="s">
        <v>8221</v>
      </c>
      <c r="F464">
        <v>5</v>
      </c>
    </row>
    <row r="465" spans="2:6" x14ac:dyDescent="0.25">
      <c r="B465" t="s">
        <v>8219</v>
      </c>
      <c r="C465">
        <v>74</v>
      </c>
      <c r="E465" t="s">
        <v>8221</v>
      </c>
      <c r="F465">
        <v>148</v>
      </c>
    </row>
    <row r="466" spans="2:6" x14ac:dyDescent="0.25">
      <c r="B466" t="s">
        <v>8219</v>
      </c>
      <c r="C466">
        <v>131</v>
      </c>
      <c r="E466" t="s">
        <v>8221</v>
      </c>
      <c r="F466">
        <v>10</v>
      </c>
    </row>
    <row r="467" spans="2:6" x14ac:dyDescent="0.25">
      <c r="B467" t="s">
        <v>8219</v>
      </c>
      <c r="C467">
        <v>61</v>
      </c>
      <c r="E467" t="s">
        <v>8221</v>
      </c>
      <c r="F467">
        <v>4</v>
      </c>
    </row>
    <row r="468" spans="2:6" x14ac:dyDescent="0.25">
      <c r="B468" t="s">
        <v>8219</v>
      </c>
      <c r="C468">
        <v>1071</v>
      </c>
      <c r="E468" t="s">
        <v>8221</v>
      </c>
      <c r="F468">
        <v>21</v>
      </c>
    </row>
    <row r="469" spans="2:6" x14ac:dyDescent="0.25">
      <c r="B469" t="s">
        <v>8219</v>
      </c>
      <c r="C469">
        <v>122</v>
      </c>
      <c r="E469" t="s">
        <v>8221</v>
      </c>
      <c r="F469">
        <v>2</v>
      </c>
    </row>
    <row r="470" spans="2:6" x14ac:dyDescent="0.25">
      <c r="B470" t="s">
        <v>8219</v>
      </c>
      <c r="C470">
        <v>111</v>
      </c>
      <c r="E470" t="s">
        <v>8221</v>
      </c>
      <c r="F470">
        <v>0</v>
      </c>
    </row>
    <row r="471" spans="2:6" x14ac:dyDescent="0.25">
      <c r="B471" t="s">
        <v>8219</v>
      </c>
      <c r="C471">
        <v>255</v>
      </c>
      <c r="E471" t="s">
        <v>8221</v>
      </c>
      <c r="F471">
        <v>4</v>
      </c>
    </row>
    <row r="472" spans="2:6" x14ac:dyDescent="0.25">
      <c r="B472" t="s">
        <v>8219</v>
      </c>
      <c r="C472">
        <v>141</v>
      </c>
      <c r="E472" t="s">
        <v>8221</v>
      </c>
      <c r="F472">
        <v>1</v>
      </c>
    </row>
    <row r="473" spans="2:6" x14ac:dyDescent="0.25">
      <c r="B473" t="s">
        <v>8219</v>
      </c>
      <c r="C473">
        <v>159</v>
      </c>
      <c r="E473" t="s">
        <v>8221</v>
      </c>
      <c r="F473">
        <v>30</v>
      </c>
    </row>
    <row r="474" spans="2:6" x14ac:dyDescent="0.25">
      <c r="B474" t="s">
        <v>8219</v>
      </c>
      <c r="C474">
        <v>99</v>
      </c>
      <c r="E474" t="s">
        <v>8221</v>
      </c>
      <c r="F474">
        <v>3</v>
      </c>
    </row>
    <row r="475" spans="2:6" x14ac:dyDescent="0.25">
      <c r="B475" t="s">
        <v>8219</v>
      </c>
      <c r="C475">
        <v>96</v>
      </c>
      <c r="E475" t="s">
        <v>8221</v>
      </c>
      <c r="F475">
        <v>975</v>
      </c>
    </row>
    <row r="476" spans="2:6" x14ac:dyDescent="0.25">
      <c r="B476" t="s">
        <v>8219</v>
      </c>
      <c r="C476">
        <v>27</v>
      </c>
      <c r="E476" t="s">
        <v>8221</v>
      </c>
      <c r="F476">
        <v>167</v>
      </c>
    </row>
    <row r="477" spans="2:6" x14ac:dyDescent="0.25">
      <c r="B477" t="s">
        <v>8219</v>
      </c>
      <c r="C477">
        <v>166</v>
      </c>
      <c r="E477" t="s">
        <v>8221</v>
      </c>
      <c r="F477">
        <v>5</v>
      </c>
    </row>
    <row r="478" spans="2:6" x14ac:dyDescent="0.25">
      <c r="B478" t="s">
        <v>8219</v>
      </c>
      <c r="C478">
        <v>76</v>
      </c>
      <c r="E478" t="s">
        <v>8221</v>
      </c>
      <c r="F478">
        <v>18</v>
      </c>
    </row>
    <row r="479" spans="2:6" x14ac:dyDescent="0.25">
      <c r="B479" t="s">
        <v>8219</v>
      </c>
      <c r="C479">
        <v>211</v>
      </c>
      <c r="E479" t="s">
        <v>8221</v>
      </c>
      <c r="F479">
        <v>98</v>
      </c>
    </row>
    <row r="480" spans="2:6" x14ac:dyDescent="0.25">
      <c r="B480" t="s">
        <v>8219</v>
      </c>
      <c r="C480">
        <v>21</v>
      </c>
      <c r="E480" t="s">
        <v>8221</v>
      </c>
      <c r="F480">
        <v>4</v>
      </c>
    </row>
    <row r="481" spans="2:6" x14ac:dyDescent="0.25">
      <c r="B481" t="s">
        <v>8219</v>
      </c>
      <c r="C481">
        <v>61</v>
      </c>
      <c r="E481" t="s">
        <v>8221</v>
      </c>
      <c r="F481">
        <v>3</v>
      </c>
    </row>
    <row r="482" spans="2:6" x14ac:dyDescent="0.25">
      <c r="B482" t="s">
        <v>8219</v>
      </c>
      <c r="C482">
        <v>30</v>
      </c>
      <c r="E482" t="s">
        <v>8221</v>
      </c>
      <c r="F482">
        <v>1</v>
      </c>
    </row>
    <row r="483" spans="2:6" x14ac:dyDescent="0.25">
      <c r="B483" t="s">
        <v>8219</v>
      </c>
      <c r="C483">
        <v>375</v>
      </c>
      <c r="E483" t="s">
        <v>8221</v>
      </c>
      <c r="F483">
        <v>0</v>
      </c>
    </row>
    <row r="484" spans="2:6" x14ac:dyDescent="0.25">
      <c r="B484" t="s">
        <v>8219</v>
      </c>
      <c r="C484">
        <v>111</v>
      </c>
      <c r="E484" t="s">
        <v>8221</v>
      </c>
      <c r="F484">
        <v>9</v>
      </c>
    </row>
    <row r="485" spans="2:6" x14ac:dyDescent="0.25">
      <c r="B485" t="s">
        <v>8219</v>
      </c>
      <c r="C485">
        <v>123</v>
      </c>
      <c r="E485" t="s">
        <v>8221</v>
      </c>
      <c r="F485">
        <v>2</v>
      </c>
    </row>
    <row r="486" spans="2:6" x14ac:dyDescent="0.25">
      <c r="B486" t="s">
        <v>8219</v>
      </c>
      <c r="C486">
        <v>70</v>
      </c>
      <c r="E486" t="s">
        <v>8221</v>
      </c>
      <c r="F486">
        <v>0</v>
      </c>
    </row>
    <row r="487" spans="2:6" x14ac:dyDescent="0.25">
      <c r="B487" t="s">
        <v>8219</v>
      </c>
      <c r="C487">
        <v>85</v>
      </c>
      <c r="E487" t="s">
        <v>8221</v>
      </c>
      <c r="F487">
        <v>147</v>
      </c>
    </row>
    <row r="488" spans="2:6" x14ac:dyDescent="0.25">
      <c r="B488" t="s">
        <v>8219</v>
      </c>
      <c r="C488">
        <v>86</v>
      </c>
      <c r="E488" t="s">
        <v>8221</v>
      </c>
      <c r="F488">
        <v>49</v>
      </c>
    </row>
    <row r="489" spans="2:6" x14ac:dyDescent="0.25">
      <c r="B489" t="s">
        <v>8219</v>
      </c>
      <c r="C489">
        <v>13</v>
      </c>
      <c r="E489" t="s">
        <v>8221</v>
      </c>
      <c r="F489">
        <v>1</v>
      </c>
    </row>
    <row r="490" spans="2:6" x14ac:dyDescent="0.25">
      <c r="B490" t="s">
        <v>8219</v>
      </c>
      <c r="C490">
        <v>33</v>
      </c>
      <c r="E490" t="s">
        <v>8221</v>
      </c>
      <c r="F490">
        <v>2</v>
      </c>
    </row>
    <row r="491" spans="2:6" x14ac:dyDescent="0.25">
      <c r="B491" t="s">
        <v>8219</v>
      </c>
      <c r="C491">
        <v>15</v>
      </c>
      <c r="E491" t="s">
        <v>8221</v>
      </c>
      <c r="F491">
        <v>7</v>
      </c>
    </row>
    <row r="492" spans="2:6" x14ac:dyDescent="0.25">
      <c r="B492" t="s">
        <v>8219</v>
      </c>
      <c r="C492">
        <v>273</v>
      </c>
      <c r="E492" t="s">
        <v>8221</v>
      </c>
      <c r="F492">
        <v>4</v>
      </c>
    </row>
    <row r="493" spans="2:6" x14ac:dyDescent="0.25">
      <c r="B493" t="s">
        <v>8219</v>
      </c>
      <c r="C493">
        <v>714</v>
      </c>
      <c r="E493" t="s">
        <v>8221</v>
      </c>
      <c r="F493">
        <v>27</v>
      </c>
    </row>
    <row r="494" spans="2:6" x14ac:dyDescent="0.25">
      <c r="B494" t="s">
        <v>8219</v>
      </c>
      <c r="C494">
        <v>170</v>
      </c>
      <c r="E494" t="s">
        <v>8221</v>
      </c>
      <c r="F494">
        <v>94</v>
      </c>
    </row>
    <row r="495" spans="2:6" x14ac:dyDescent="0.25">
      <c r="B495" t="s">
        <v>8219</v>
      </c>
      <c r="C495">
        <v>512</v>
      </c>
      <c r="E495" t="s">
        <v>8221</v>
      </c>
      <c r="F495">
        <v>29</v>
      </c>
    </row>
    <row r="496" spans="2:6" x14ac:dyDescent="0.25">
      <c r="B496" t="s">
        <v>8219</v>
      </c>
      <c r="C496">
        <v>314</v>
      </c>
      <c r="E496" t="s">
        <v>8221</v>
      </c>
      <c r="F496">
        <v>7</v>
      </c>
    </row>
    <row r="497" spans="2:6" x14ac:dyDescent="0.25">
      <c r="B497" t="s">
        <v>8219</v>
      </c>
      <c r="C497">
        <v>167</v>
      </c>
      <c r="E497" t="s">
        <v>8221</v>
      </c>
      <c r="F497">
        <v>22</v>
      </c>
    </row>
    <row r="498" spans="2:6" x14ac:dyDescent="0.25">
      <c r="B498" t="s">
        <v>8219</v>
      </c>
      <c r="C498">
        <v>9</v>
      </c>
      <c r="E498" t="s">
        <v>8221</v>
      </c>
      <c r="F498">
        <v>1</v>
      </c>
    </row>
    <row r="499" spans="2:6" x14ac:dyDescent="0.25">
      <c r="B499" t="s">
        <v>8219</v>
      </c>
      <c r="C499">
        <v>103</v>
      </c>
      <c r="E499" t="s">
        <v>8221</v>
      </c>
      <c r="F499">
        <v>10</v>
      </c>
    </row>
    <row r="500" spans="2:6" x14ac:dyDescent="0.25">
      <c r="B500" t="s">
        <v>8219</v>
      </c>
      <c r="C500">
        <v>111</v>
      </c>
      <c r="E500" t="s">
        <v>8221</v>
      </c>
      <c r="F500">
        <v>6</v>
      </c>
    </row>
    <row r="501" spans="2:6" x14ac:dyDescent="0.25">
      <c r="B501" t="s">
        <v>8219</v>
      </c>
      <c r="C501">
        <v>271</v>
      </c>
      <c r="E501" t="s">
        <v>8221</v>
      </c>
      <c r="F501">
        <v>24</v>
      </c>
    </row>
    <row r="502" spans="2:6" x14ac:dyDescent="0.25">
      <c r="B502" t="s">
        <v>8219</v>
      </c>
      <c r="C502">
        <v>101</v>
      </c>
      <c r="E502" t="s">
        <v>8221</v>
      </c>
      <c r="F502">
        <v>15</v>
      </c>
    </row>
    <row r="503" spans="2:6" x14ac:dyDescent="0.25">
      <c r="B503" t="s">
        <v>8219</v>
      </c>
      <c r="C503">
        <v>57</v>
      </c>
      <c r="E503" t="s">
        <v>8221</v>
      </c>
      <c r="F503">
        <v>37</v>
      </c>
    </row>
    <row r="504" spans="2:6" x14ac:dyDescent="0.25">
      <c r="B504" t="s">
        <v>8219</v>
      </c>
      <c r="C504">
        <v>62</v>
      </c>
      <c r="E504" t="s">
        <v>8221</v>
      </c>
      <c r="F504">
        <v>20</v>
      </c>
    </row>
    <row r="505" spans="2:6" x14ac:dyDescent="0.25">
      <c r="B505" t="s">
        <v>8219</v>
      </c>
      <c r="C505">
        <v>32</v>
      </c>
      <c r="E505" t="s">
        <v>8221</v>
      </c>
      <c r="F505">
        <v>7</v>
      </c>
    </row>
    <row r="506" spans="2:6" x14ac:dyDescent="0.25">
      <c r="B506" t="s">
        <v>8219</v>
      </c>
      <c r="C506">
        <v>141</v>
      </c>
      <c r="E506" t="s">
        <v>8221</v>
      </c>
      <c r="F506">
        <v>0</v>
      </c>
    </row>
    <row r="507" spans="2:6" x14ac:dyDescent="0.25">
      <c r="B507" t="s">
        <v>8219</v>
      </c>
      <c r="C507">
        <v>75</v>
      </c>
      <c r="E507" t="s">
        <v>8221</v>
      </c>
      <c r="F507">
        <v>21</v>
      </c>
    </row>
    <row r="508" spans="2:6" x14ac:dyDescent="0.25">
      <c r="B508" t="s">
        <v>8219</v>
      </c>
      <c r="C508">
        <v>46</v>
      </c>
      <c r="E508" t="s">
        <v>8221</v>
      </c>
      <c r="F508">
        <v>3</v>
      </c>
    </row>
    <row r="509" spans="2:6" x14ac:dyDescent="0.25">
      <c r="B509" t="s">
        <v>8219</v>
      </c>
      <c r="C509">
        <v>103</v>
      </c>
      <c r="E509" t="s">
        <v>8221</v>
      </c>
      <c r="F509">
        <v>11</v>
      </c>
    </row>
    <row r="510" spans="2:6" x14ac:dyDescent="0.25">
      <c r="B510" t="s">
        <v>8219</v>
      </c>
      <c r="C510">
        <v>6</v>
      </c>
      <c r="E510" t="s">
        <v>8221</v>
      </c>
      <c r="F510">
        <v>1</v>
      </c>
    </row>
    <row r="511" spans="2:6" x14ac:dyDescent="0.25">
      <c r="B511" t="s">
        <v>8219</v>
      </c>
      <c r="C511">
        <v>83</v>
      </c>
      <c r="E511" t="s">
        <v>8221</v>
      </c>
      <c r="F511">
        <v>312</v>
      </c>
    </row>
    <row r="512" spans="2:6" x14ac:dyDescent="0.25">
      <c r="B512" t="s">
        <v>8219</v>
      </c>
      <c r="C512">
        <v>108</v>
      </c>
      <c r="E512" t="s">
        <v>8221</v>
      </c>
      <c r="F512">
        <v>1</v>
      </c>
    </row>
    <row r="513" spans="2:6" x14ac:dyDescent="0.25">
      <c r="B513" t="s">
        <v>8219</v>
      </c>
      <c r="C513">
        <v>25</v>
      </c>
      <c r="E513" t="s">
        <v>8221</v>
      </c>
      <c r="F513">
        <v>3</v>
      </c>
    </row>
    <row r="514" spans="2:6" x14ac:dyDescent="0.25">
      <c r="B514" t="s">
        <v>8219</v>
      </c>
      <c r="C514">
        <v>549</v>
      </c>
      <c r="E514" t="s">
        <v>8221</v>
      </c>
      <c r="F514">
        <v>4</v>
      </c>
    </row>
    <row r="515" spans="2:6" x14ac:dyDescent="0.25">
      <c r="B515" t="s">
        <v>8219</v>
      </c>
      <c r="C515">
        <v>222</v>
      </c>
      <c r="E515" t="s">
        <v>8221</v>
      </c>
      <c r="F515">
        <v>10</v>
      </c>
    </row>
    <row r="516" spans="2:6" x14ac:dyDescent="0.25">
      <c r="B516" t="s">
        <v>8219</v>
      </c>
      <c r="C516">
        <v>183</v>
      </c>
      <c r="E516" t="s">
        <v>8221</v>
      </c>
      <c r="F516">
        <v>8</v>
      </c>
    </row>
    <row r="517" spans="2:6" x14ac:dyDescent="0.25">
      <c r="B517" t="s">
        <v>8219</v>
      </c>
      <c r="C517">
        <v>89</v>
      </c>
      <c r="E517" t="s">
        <v>8221</v>
      </c>
      <c r="F517">
        <v>3</v>
      </c>
    </row>
    <row r="518" spans="2:6" x14ac:dyDescent="0.25">
      <c r="B518" t="s">
        <v>8219</v>
      </c>
      <c r="C518">
        <v>253</v>
      </c>
      <c r="E518" t="s">
        <v>8221</v>
      </c>
      <c r="F518">
        <v>1</v>
      </c>
    </row>
    <row r="519" spans="2:6" x14ac:dyDescent="0.25">
      <c r="B519" t="s">
        <v>8219</v>
      </c>
      <c r="C519">
        <v>140</v>
      </c>
      <c r="E519" t="s">
        <v>8221</v>
      </c>
      <c r="F519">
        <v>0</v>
      </c>
    </row>
    <row r="520" spans="2:6" x14ac:dyDescent="0.25">
      <c r="B520" t="s">
        <v>8219</v>
      </c>
      <c r="C520">
        <v>103</v>
      </c>
      <c r="E520" t="s">
        <v>8221</v>
      </c>
      <c r="F520">
        <v>5</v>
      </c>
    </row>
    <row r="521" spans="2:6" x14ac:dyDescent="0.25">
      <c r="B521" t="s">
        <v>8219</v>
      </c>
      <c r="C521">
        <v>138</v>
      </c>
      <c r="E521" t="s">
        <v>8221</v>
      </c>
      <c r="F521">
        <v>0</v>
      </c>
    </row>
    <row r="522" spans="2:6" x14ac:dyDescent="0.25">
      <c r="B522" t="s">
        <v>8219</v>
      </c>
      <c r="C522">
        <v>191</v>
      </c>
      <c r="E522" t="s">
        <v>8221</v>
      </c>
      <c r="F522">
        <v>3</v>
      </c>
    </row>
    <row r="523" spans="2:6" x14ac:dyDescent="0.25">
      <c r="B523" t="s">
        <v>8219</v>
      </c>
      <c r="C523">
        <v>45</v>
      </c>
      <c r="E523" t="s">
        <v>8221</v>
      </c>
      <c r="F523">
        <v>7</v>
      </c>
    </row>
    <row r="524" spans="2:6" x14ac:dyDescent="0.25">
      <c r="B524" t="s">
        <v>8219</v>
      </c>
      <c r="C524">
        <v>17</v>
      </c>
      <c r="E524" t="s">
        <v>8221</v>
      </c>
      <c r="F524">
        <v>0</v>
      </c>
    </row>
    <row r="525" spans="2:6" x14ac:dyDescent="0.25">
      <c r="B525" t="s">
        <v>8219</v>
      </c>
      <c r="C525">
        <v>31</v>
      </c>
      <c r="E525" t="s">
        <v>8221</v>
      </c>
      <c r="F525">
        <v>2</v>
      </c>
    </row>
    <row r="526" spans="2:6" x14ac:dyDescent="0.25">
      <c r="B526" t="s">
        <v>8219</v>
      </c>
      <c r="C526">
        <v>50</v>
      </c>
      <c r="E526" t="s">
        <v>8221</v>
      </c>
      <c r="F526">
        <v>23</v>
      </c>
    </row>
    <row r="527" spans="2:6" x14ac:dyDescent="0.25">
      <c r="B527" t="s">
        <v>8219</v>
      </c>
      <c r="C527">
        <v>59</v>
      </c>
      <c r="E527" t="s">
        <v>8221</v>
      </c>
      <c r="F527">
        <v>1</v>
      </c>
    </row>
    <row r="528" spans="2:6" x14ac:dyDescent="0.25">
      <c r="B528" t="s">
        <v>8219</v>
      </c>
      <c r="C528">
        <v>81</v>
      </c>
      <c r="E528" t="s">
        <v>8221</v>
      </c>
      <c r="F528">
        <v>2</v>
      </c>
    </row>
    <row r="529" spans="2:6" x14ac:dyDescent="0.25">
      <c r="B529" t="s">
        <v>8219</v>
      </c>
      <c r="C529">
        <v>508</v>
      </c>
      <c r="E529" t="s">
        <v>8221</v>
      </c>
      <c r="F529">
        <v>3</v>
      </c>
    </row>
    <row r="530" spans="2:6" x14ac:dyDescent="0.25">
      <c r="B530" t="s">
        <v>8219</v>
      </c>
      <c r="C530">
        <v>74</v>
      </c>
      <c r="E530" t="s">
        <v>8221</v>
      </c>
      <c r="F530">
        <v>0</v>
      </c>
    </row>
    <row r="531" spans="2:6" x14ac:dyDescent="0.25">
      <c r="B531" t="s">
        <v>8219</v>
      </c>
      <c r="C531">
        <v>141</v>
      </c>
      <c r="E531" t="s">
        <v>8221</v>
      </c>
      <c r="F531">
        <v>13</v>
      </c>
    </row>
    <row r="532" spans="2:6" x14ac:dyDescent="0.25">
      <c r="B532" t="s">
        <v>8219</v>
      </c>
      <c r="C532">
        <v>711</v>
      </c>
      <c r="E532" t="s">
        <v>8221</v>
      </c>
      <c r="F532">
        <v>1</v>
      </c>
    </row>
    <row r="533" spans="2:6" x14ac:dyDescent="0.25">
      <c r="B533" t="s">
        <v>8219</v>
      </c>
      <c r="C533">
        <v>141</v>
      </c>
      <c r="E533" t="s">
        <v>8221</v>
      </c>
      <c r="F533">
        <v>1</v>
      </c>
    </row>
    <row r="534" spans="2:6" x14ac:dyDescent="0.25">
      <c r="B534" t="s">
        <v>8219</v>
      </c>
      <c r="C534">
        <v>109</v>
      </c>
      <c r="E534" t="s">
        <v>8221</v>
      </c>
      <c r="F534">
        <v>1</v>
      </c>
    </row>
    <row r="535" spans="2:6" x14ac:dyDescent="0.25">
      <c r="B535" t="s">
        <v>8219</v>
      </c>
      <c r="C535">
        <v>361</v>
      </c>
      <c r="E535" t="s">
        <v>8221</v>
      </c>
      <c r="F535">
        <v>6</v>
      </c>
    </row>
    <row r="536" spans="2:6" x14ac:dyDescent="0.25">
      <c r="B536" t="s">
        <v>8219</v>
      </c>
      <c r="C536">
        <v>176</v>
      </c>
      <c r="E536" t="s">
        <v>8221</v>
      </c>
      <c r="F536">
        <v>39</v>
      </c>
    </row>
    <row r="537" spans="2:6" x14ac:dyDescent="0.25">
      <c r="B537" t="s">
        <v>8219</v>
      </c>
      <c r="C537">
        <v>670</v>
      </c>
      <c r="E537" t="s">
        <v>8221</v>
      </c>
      <c r="F537">
        <v>4</v>
      </c>
    </row>
    <row r="538" spans="2:6" x14ac:dyDescent="0.25">
      <c r="B538" t="s">
        <v>8219</v>
      </c>
      <c r="C538">
        <v>96</v>
      </c>
      <c r="E538" t="s">
        <v>8221</v>
      </c>
      <c r="F538">
        <v>1</v>
      </c>
    </row>
    <row r="539" spans="2:6" x14ac:dyDescent="0.25">
      <c r="B539" t="s">
        <v>8219</v>
      </c>
      <c r="C539">
        <v>74</v>
      </c>
      <c r="E539" t="s">
        <v>8221</v>
      </c>
      <c r="F539">
        <v>0</v>
      </c>
    </row>
    <row r="540" spans="2:6" x14ac:dyDescent="0.25">
      <c r="B540" t="s">
        <v>8219</v>
      </c>
      <c r="C540">
        <v>52</v>
      </c>
      <c r="E540" t="s">
        <v>8221</v>
      </c>
      <c r="F540">
        <v>0</v>
      </c>
    </row>
    <row r="541" spans="2:6" x14ac:dyDescent="0.25">
      <c r="B541" t="s">
        <v>8219</v>
      </c>
      <c r="C541">
        <v>105</v>
      </c>
      <c r="E541" t="s">
        <v>8221</v>
      </c>
      <c r="F541">
        <v>0</v>
      </c>
    </row>
    <row r="542" spans="2:6" x14ac:dyDescent="0.25">
      <c r="B542" t="s">
        <v>8219</v>
      </c>
      <c r="C542">
        <v>41</v>
      </c>
      <c r="E542" t="s">
        <v>8221</v>
      </c>
      <c r="F542">
        <v>8</v>
      </c>
    </row>
    <row r="543" spans="2:6" x14ac:dyDescent="0.25">
      <c r="B543" t="s">
        <v>8219</v>
      </c>
      <c r="C543">
        <v>34</v>
      </c>
      <c r="E543" t="s">
        <v>8221</v>
      </c>
      <c r="F543">
        <v>0</v>
      </c>
    </row>
    <row r="544" spans="2:6" x14ac:dyDescent="0.25">
      <c r="B544" t="s">
        <v>8219</v>
      </c>
      <c r="C544">
        <v>66</v>
      </c>
      <c r="E544" t="s">
        <v>8221</v>
      </c>
      <c r="F544">
        <v>1</v>
      </c>
    </row>
    <row r="545" spans="2:6" x14ac:dyDescent="0.25">
      <c r="B545" t="s">
        <v>8219</v>
      </c>
      <c r="C545">
        <v>50</v>
      </c>
      <c r="E545" t="s">
        <v>8221</v>
      </c>
      <c r="F545">
        <v>12</v>
      </c>
    </row>
    <row r="546" spans="2:6" x14ac:dyDescent="0.25">
      <c r="B546" t="s">
        <v>8219</v>
      </c>
      <c r="C546">
        <v>159</v>
      </c>
      <c r="E546" t="s">
        <v>8221</v>
      </c>
      <c r="F546">
        <v>0</v>
      </c>
    </row>
    <row r="547" spans="2:6" x14ac:dyDescent="0.25">
      <c r="B547" t="s">
        <v>8219</v>
      </c>
      <c r="C547">
        <v>182</v>
      </c>
      <c r="E547" t="s">
        <v>8221</v>
      </c>
      <c r="F547">
        <v>3</v>
      </c>
    </row>
    <row r="548" spans="2:6" x14ac:dyDescent="0.25">
      <c r="B548" t="s">
        <v>8219</v>
      </c>
      <c r="C548">
        <v>206</v>
      </c>
      <c r="E548" t="s">
        <v>8221</v>
      </c>
      <c r="F548">
        <v>2</v>
      </c>
    </row>
    <row r="549" spans="2:6" x14ac:dyDescent="0.25">
      <c r="B549" t="s">
        <v>8219</v>
      </c>
      <c r="C549">
        <v>169</v>
      </c>
      <c r="E549" t="s">
        <v>8221</v>
      </c>
      <c r="F549">
        <v>6</v>
      </c>
    </row>
    <row r="550" spans="2:6" x14ac:dyDescent="0.25">
      <c r="B550" t="s">
        <v>8219</v>
      </c>
      <c r="C550">
        <v>31</v>
      </c>
      <c r="E550" t="s">
        <v>8221</v>
      </c>
      <c r="F550">
        <v>0</v>
      </c>
    </row>
    <row r="551" spans="2:6" x14ac:dyDescent="0.25">
      <c r="B551" t="s">
        <v>8219</v>
      </c>
      <c r="C551">
        <v>28</v>
      </c>
      <c r="E551" t="s">
        <v>8221</v>
      </c>
      <c r="F551">
        <v>15</v>
      </c>
    </row>
    <row r="552" spans="2:6" x14ac:dyDescent="0.25">
      <c r="B552" t="s">
        <v>8219</v>
      </c>
      <c r="C552">
        <v>54</v>
      </c>
      <c r="E552" t="s">
        <v>8221</v>
      </c>
      <c r="F552">
        <v>1</v>
      </c>
    </row>
    <row r="553" spans="2:6" x14ac:dyDescent="0.25">
      <c r="B553" t="s">
        <v>8219</v>
      </c>
      <c r="C553">
        <v>467</v>
      </c>
      <c r="E553" t="s">
        <v>8221</v>
      </c>
      <c r="F553">
        <v>3</v>
      </c>
    </row>
    <row r="554" spans="2:6" x14ac:dyDescent="0.25">
      <c r="B554" t="s">
        <v>8219</v>
      </c>
      <c r="C554">
        <v>389</v>
      </c>
      <c r="E554" t="s">
        <v>8221</v>
      </c>
      <c r="F554">
        <v>8</v>
      </c>
    </row>
    <row r="555" spans="2:6" x14ac:dyDescent="0.25">
      <c r="B555" t="s">
        <v>8219</v>
      </c>
      <c r="C555">
        <v>68</v>
      </c>
      <c r="E555" t="s">
        <v>8221</v>
      </c>
      <c r="F555">
        <v>0</v>
      </c>
    </row>
    <row r="556" spans="2:6" x14ac:dyDescent="0.25">
      <c r="B556" t="s">
        <v>8219</v>
      </c>
      <c r="C556">
        <v>413</v>
      </c>
      <c r="E556" t="s">
        <v>8221</v>
      </c>
      <c r="F556">
        <v>3</v>
      </c>
    </row>
    <row r="557" spans="2:6" x14ac:dyDescent="0.25">
      <c r="B557" t="s">
        <v>8219</v>
      </c>
      <c r="C557">
        <v>190</v>
      </c>
      <c r="E557" t="s">
        <v>8221</v>
      </c>
      <c r="F557">
        <v>3</v>
      </c>
    </row>
    <row r="558" spans="2:6" x14ac:dyDescent="0.25">
      <c r="B558" t="s">
        <v>8219</v>
      </c>
      <c r="C558">
        <v>189</v>
      </c>
      <c r="E558" t="s">
        <v>8221</v>
      </c>
      <c r="F558">
        <v>0</v>
      </c>
    </row>
    <row r="559" spans="2:6" x14ac:dyDescent="0.25">
      <c r="B559" t="s">
        <v>8219</v>
      </c>
      <c r="C559">
        <v>130</v>
      </c>
      <c r="E559" t="s">
        <v>8221</v>
      </c>
      <c r="F559">
        <v>19</v>
      </c>
    </row>
    <row r="560" spans="2:6" x14ac:dyDescent="0.25">
      <c r="B560" t="s">
        <v>8219</v>
      </c>
      <c r="C560">
        <v>74</v>
      </c>
      <c r="E560" t="s">
        <v>8221</v>
      </c>
      <c r="F560">
        <v>0</v>
      </c>
    </row>
    <row r="561" spans="2:6" x14ac:dyDescent="0.25">
      <c r="B561" t="s">
        <v>8219</v>
      </c>
      <c r="C561">
        <v>274</v>
      </c>
      <c r="E561" t="s">
        <v>8221</v>
      </c>
      <c r="F561">
        <v>2</v>
      </c>
    </row>
    <row r="562" spans="2:6" x14ac:dyDescent="0.25">
      <c r="B562" t="s">
        <v>8219</v>
      </c>
      <c r="C562">
        <v>22</v>
      </c>
      <c r="E562" t="s">
        <v>8221</v>
      </c>
      <c r="F562">
        <v>0</v>
      </c>
    </row>
    <row r="563" spans="2:6" x14ac:dyDescent="0.25">
      <c r="B563" t="s">
        <v>8219</v>
      </c>
      <c r="C563">
        <v>31</v>
      </c>
      <c r="E563" t="s">
        <v>8221</v>
      </c>
      <c r="F563">
        <v>0</v>
      </c>
    </row>
    <row r="564" spans="2:6" x14ac:dyDescent="0.25">
      <c r="B564" t="s">
        <v>8219</v>
      </c>
      <c r="C564">
        <v>63</v>
      </c>
      <c r="E564" t="s">
        <v>8221</v>
      </c>
      <c r="F564">
        <v>25</v>
      </c>
    </row>
    <row r="565" spans="2:6" x14ac:dyDescent="0.25">
      <c r="B565" t="s">
        <v>8219</v>
      </c>
      <c r="C565">
        <v>20</v>
      </c>
      <c r="E565" t="s">
        <v>8221</v>
      </c>
      <c r="F565">
        <v>8</v>
      </c>
    </row>
    <row r="566" spans="2:6" x14ac:dyDescent="0.25">
      <c r="B566" t="s">
        <v>8219</v>
      </c>
      <c r="C566">
        <v>25</v>
      </c>
      <c r="E566" t="s">
        <v>8221</v>
      </c>
      <c r="F566">
        <v>16</v>
      </c>
    </row>
    <row r="567" spans="2:6" x14ac:dyDescent="0.25">
      <c r="B567" t="s">
        <v>8219</v>
      </c>
      <c r="C567">
        <v>61</v>
      </c>
      <c r="E567" t="s">
        <v>8221</v>
      </c>
      <c r="F567">
        <v>3</v>
      </c>
    </row>
    <row r="568" spans="2:6" x14ac:dyDescent="0.25">
      <c r="B568" t="s">
        <v>8219</v>
      </c>
      <c r="C568">
        <v>52</v>
      </c>
      <c r="E568" t="s">
        <v>8221</v>
      </c>
      <c r="F568">
        <v>3</v>
      </c>
    </row>
    <row r="569" spans="2:6" x14ac:dyDescent="0.25">
      <c r="B569" t="s">
        <v>8219</v>
      </c>
      <c r="C569">
        <v>86</v>
      </c>
      <c r="E569" t="s">
        <v>8221</v>
      </c>
      <c r="F569">
        <v>2</v>
      </c>
    </row>
    <row r="570" spans="2:6" x14ac:dyDescent="0.25">
      <c r="B570" t="s">
        <v>8219</v>
      </c>
      <c r="C570">
        <v>42</v>
      </c>
      <c r="E570" t="s">
        <v>8221</v>
      </c>
      <c r="F570">
        <v>1</v>
      </c>
    </row>
    <row r="571" spans="2:6" x14ac:dyDescent="0.25">
      <c r="B571" t="s">
        <v>8219</v>
      </c>
      <c r="C571">
        <v>52</v>
      </c>
      <c r="E571" t="s">
        <v>8221</v>
      </c>
      <c r="F571">
        <v>0</v>
      </c>
    </row>
    <row r="572" spans="2:6" x14ac:dyDescent="0.25">
      <c r="B572" t="s">
        <v>8219</v>
      </c>
      <c r="C572">
        <v>120</v>
      </c>
      <c r="E572" t="s">
        <v>8221</v>
      </c>
      <c r="F572">
        <v>1</v>
      </c>
    </row>
    <row r="573" spans="2:6" x14ac:dyDescent="0.25">
      <c r="B573" t="s">
        <v>8219</v>
      </c>
      <c r="C573">
        <v>22</v>
      </c>
      <c r="E573" t="s">
        <v>8221</v>
      </c>
      <c r="F573">
        <v>19</v>
      </c>
    </row>
    <row r="574" spans="2:6" x14ac:dyDescent="0.25">
      <c r="B574" t="s">
        <v>8219</v>
      </c>
      <c r="C574">
        <v>64</v>
      </c>
      <c r="E574" t="s">
        <v>8221</v>
      </c>
      <c r="F574">
        <v>9</v>
      </c>
    </row>
    <row r="575" spans="2:6" x14ac:dyDescent="0.25">
      <c r="B575" t="s">
        <v>8219</v>
      </c>
      <c r="C575">
        <v>23</v>
      </c>
      <c r="E575" t="s">
        <v>8221</v>
      </c>
      <c r="F575">
        <v>1</v>
      </c>
    </row>
    <row r="576" spans="2:6" x14ac:dyDescent="0.25">
      <c r="B576" t="s">
        <v>8219</v>
      </c>
      <c r="C576">
        <v>238</v>
      </c>
      <c r="E576" t="s">
        <v>8221</v>
      </c>
      <c r="F576">
        <v>0</v>
      </c>
    </row>
    <row r="577" spans="2:6" x14ac:dyDescent="0.25">
      <c r="B577" t="s">
        <v>8219</v>
      </c>
      <c r="C577">
        <v>33</v>
      </c>
      <c r="E577" t="s">
        <v>8221</v>
      </c>
      <c r="F577">
        <v>1</v>
      </c>
    </row>
    <row r="578" spans="2:6" x14ac:dyDescent="0.25">
      <c r="B578" t="s">
        <v>8219</v>
      </c>
      <c r="C578">
        <v>32</v>
      </c>
      <c r="E578" t="s">
        <v>8221</v>
      </c>
      <c r="F578">
        <v>5</v>
      </c>
    </row>
    <row r="579" spans="2:6" x14ac:dyDescent="0.25">
      <c r="B579" t="s">
        <v>8219</v>
      </c>
      <c r="C579">
        <v>24</v>
      </c>
      <c r="E579" t="s">
        <v>8221</v>
      </c>
      <c r="F579">
        <v>85</v>
      </c>
    </row>
    <row r="580" spans="2:6" x14ac:dyDescent="0.25">
      <c r="B580" t="s">
        <v>8219</v>
      </c>
      <c r="C580">
        <v>29</v>
      </c>
      <c r="E580" t="s">
        <v>8221</v>
      </c>
      <c r="F580">
        <v>3</v>
      </c>
    </row>
    <row r="581" spans="2:6" x14ac:dyDescent="0.25">
      <c r="B581" t="s">
        <v>8219</v>
      </c>
      <c r="C581">
        <v>50</v>
      </c>
      <c r="E581" t="s">
        <v>8221</v>
      </c>
      <c r="F581">
        <v>4</v>
      </c>
    </row>
    <row r="582" spans="2:6" x14ac:dyDescent="0.25">
      <c r="B582" t="s">
        <v>8219</v>
      </c>
      <c r="C582">
        <v>108</v>
      </c>
      <c r="E582" t="s">
        <v>8221</v>
      </c>
      <c r="F582">
        <v>3</v>
      </c>
    </row>
    <row r="583" spans="2:6" x14ac:dyDescent="0.25">
      <c r="B583" t="s">
        <v>8219</v>
      </c>
      <c r="C583">
        <v>139</v>
      </c>
      <c r="E583" t="s">
        <v>8221</v>
      </c>
      <c r="F583">
        <v>5</v>
      </c>
    </row>
    <row r="584" spans="2:6" x14ac:dyDescent="0.25">
      <c r="B584" t="s">
        <v>8219</v>
      </c>
      <c r="C584">
        <v>7</v>
      </c>
      <c r="E584" t="s">
        <v>8221</v>
      </c>
      <c r="F584">
        <v>17</v>
      </c>
    </row>
    <row r="585" spans="2:6" x14ac:dyDescent="0.25">
      <c r="B585" t="s">
        <v>8219</v>
      </c>
      <c r="C585">
        <v>149</v>
      </c>
      <c r="E585" t="s">
        <v>8221</v>
      </c>
      <c r="F585">
        <v>3</v>
      </c>
    </row>
    <row r="586" spans="2:6" x14ac:dyDescent="0.25">
      <c r="B586" t="s">
        <v>8219</v>
      </c>
      <c r="C586">
        <v>31</v>
      </c>
      <c r="E586" t="s">
        <v>8221</v>
      </c>
      <c r="F586">
        <v>2</v>
      </c>
    </row>
    <row r="587" spans="2:6" x14ac:dyDescent="0.25">
      <c r="B587" t="s">
        <v>8219</v>
      </c>
      <c r="C587">
        <v>26</v>
      </c>
      <c r="E587" t="s">
        <v>8221</v>
      </c>
      <c r="F587">
        <v>6</v>
      </c>
    </row>
    <row r="588" spans="2:6" x14ac:dyDescent="0.25">
      <c r="B588" t="s">
        <v>8219</v>
      </c>
      <c r="C588">
        <v>172</v>
      </c>
      <c r="E588" t="s">
        <v>8221</v>
      </c>
      <c r="F588">
        <v>0</v>
      </c>
    </row>
    <row r="589" spans="2:6" x14ac:dyDescent="0.25">
      <c r="B589" t="s">
        <v>8219</v>
      </c>
      <c r="C589">
        <v>78</v>
      </c>
      <c r="E589" t="s">
        <v>8221</v>
      </c>
      <c r="F589">
        <v>1</v>
      </c>
    </row>
    <row r="590" spans="2:6" x14ac:dyDescent="0.25">
      <c r="B590" t="s">
        <v>8219</v>
      </c>
      <c r="C590">
        <v>120</v>
      </c>
      <c r="E590" t="s">
        <v>8221</v>
      </c>
      <c r="F590">
        <v>3</v>
      </c>
    </row>
    <row r="591" spans="2:6" x14ac:dyDescent="0.25">
      <c r="B591" t="s">
        <v>8219</v>
      </c>
      <c r="C591">
        <v>227</v>
      </c>
      <c r="E591" t="s">
        <v>8221</v>
      </c>
      <c r="F591">
        <v>13</v>
      </c>
    </row>
    <row r="592" spans="2:6" x14ac:dyDescent="0.25">
      <c r="B592" t="s">
        <v>8219</v>
      </c>
      <c r="C592">
        <v>42</v>
      </c>
      <c r="E592" t="s">
        <v>8221</v>
      </c>
      <c r="F592">
        <v>1</v>
      </c>
    </row>
    <row r="593" spans="2:6" x14ac:dyDescent="0.25">
      <c r="B593" t="s">
        <v>8219</v>
      </c>
      <c r="C593">
        <v>64</v>
      </c>
      <c r="E593" t="s">
        <v>8221</v>
      </c>
      <c r="F593">
        <v>1</v>
      </c>
    </row>
    <row r="594" spans="2:6" x14ac:dyDescent="0.25">
      <c r="B594" t="s">
        <v>8219</v>
      </c>
      <c r="C594">
        <v>121</v>
      </c>
      <c r="E594" t="s">
        <v>8221</v>
      </c>
      <c r="F594">
        <v>9</v>
      </c>
    </row>
    <row r="595" spans="2:6" x14ac:dyDescent="0.25">
      <c r="B595" t="s">
        <v>8219</v>
      </c>
      <c r="C595">
        <v>87</v>
      </c>
      <c r="E595" t="s">
        <v>8221</v>
      </c>
      <c r="F595">
        <v>0</v>
      </c>
    </row>
    <row r="596" spans="2:6" x14ac:dyDescent="0.25">
      <c r="B596" t="s">
        <v>8219</v>
      </c>
      <c r="C596">
        <v>65</v>
      </c>
      <c r="E596" t="s">
        <v>8221</v>
      </c>
      <c r="F596">
        <v>2</v>
      </c>
    </row>
    <row r="597" spans="2:6" x14ac:dyDescent="0.25">
      <c r="B597" t="s">
        <v>8219</v>
      </c>
      <c r="C597">
        <v>49</v>
      </c>
      <c r="E597" t="s">
        <v>8221</v>
      </c>
      <c r="F597">
        <v>1</v>
      </c>
    </row>
    <row r="598" spans="2:6" x14ac:dyDescent="0.25">
      <c r="B598" t="s">
        <v>8219</v>
      </c>
      <c r="C598">
        <v>19</v>
      </c>
      <c r="E598" t="s">
        <v>8221</v>
      </c>
      <c r="F598">
        <v>10</v>
      </c>
    </row>
    <row r="599" spans="2:6" x14ac:dyDescent="0.25">
      <c r="B599" t="s">
        <v>8219</v>
      </c>
      <c r="C599">
        <v>81</v>
      </c>
      <c r="E599" t="s">
        <v>8221</v>
      </c>
      <c r="F599">
        <v>3</v>
      </c>
    </row>
    <row r="600" spans="2:6" x14ac:dyDescent="0.25">
      <c r="B600" t="s">
        <v>8219</v>
      </c>
      <c r="C600">
        <v>264</v>
      </c>
      <c r="E600" t="s">
        <v>8221</v>
      </c>
      <c r="F600">
        <v>2</v>
      </c>
    </row>
    <row r="601" spans="2:6" x14ac:dyDescent="0.25">
      <c r="B601" t="s">
        <v>8219</v>
      </c>
      <c r="C601">
        <v>25</v>
      </c>
      <c r="E601" t="s">
        <v>8221</v>
      </c>
      <c r="F601">
        <v>2</v>
      </c>
    </row>
    <row r="602" spans="2:6" x14ac:dyDescent="0.25">
      <c r="B602" t="s">
        <v>8219</v>
      </c>
      <c r="C602">
        <v>5</v>
      </c>
      <c r="E602" t="s">
        <v>8221</v>
      </c>
      <c r="F602">
        <v>1</v>
      </c>
    </row>
    <row r="603" spans="2:6" x14ac:dyDescent="0.25">
      <c r="B603" t="s">
        <v>8219</v>
      </c>
      <c r="C603">
        <v>144</v>
      </c>
      <c r="E603" t="s">
        <v>8221</v>
      </c>
      <c r="F603">
        <v>14</v>
      </c>
    </row>
    <row r="604" spans="2:6" x14ac:dyDescent="0.25">
      <c r="B604" t="s">
        <v>8219</v>
      </c>
      <c r="C604">
        <v>92</v>
      </c>
      <c r="E604" t="s">
        <v>8221</v>
      </c>
      <c r="F604">
        <v>0</v>
      </c>
    </row>
    <row r="605" spans="2:6" x14ac:dyDescent="0.25">
      <c r="B605" t="s">
        <v>8219</v>
      </c>
      <c r="C605">
        <v>147</v>
      </c>
      <c r="E605" t="s">
        <v>8221</v>
      </c>
      <c r="F605">
        <v>0</v>
      </c>
    </row>
    <row r="606" spans="2:6" x14ac:dyDescent="0.25">
      <c r="B606" t="s">
        <v>8219</v>
      </c>
      <c r="C606">
        <v>90</v>
      </c>
      <c r="E606" t="s">
        <v>8221</v>
      </c>
      <c r="F606">
        <v>4</v>
      </c>
    </row>
    <row r="607" spans="2:6" x14ac:dyDescent="0.25">
      <c r="B607" t="s">
        <v>8219</v>
      </c>
      <c r="C607">
        <v>87</v>
      </c>
      <c r="E607" t="s">
        <v>8221</v>
      </c>
      <c r="F607">
        <v>3</v>
      </c>
    </row>
    <row r="608" spans="2:6" x14ac:dyDescent="0.25">
      <c r="B608" t="s">
        <v>8219</v>
      </c>
      <c r="C608">
        <v>406</v>
      </c>
      <c r="E608" t="s">
        <v>8221</v>
      </c>
      <c r="F608">
        <v>0</v>
      </c>
    </row>
    <row r="609" spans="2:6" x14ac:dyDescent="0.25">
      <c r="B609" t="s">
        <v>8219</v>
      </c>
      <c r="C609">
        <v>20</v>
      </c>
      <c r="E609" t="s">
        <v>8221</v>
      </c>
      <c r="F609">
        <v>5</v>
      </c>
    </row>
    <row r="610" spans="2:6" x14ac:dyDescent="0.25">
      <c r="B610" t="s">
        <v>8219</v>
      </c>
      <c r="C610">
        <v>70</v>
      </c>
      <c r="E610" t="s">
        <v>8221</v>
      </c>
      <c r="F610">
        <v>47</v>
      </c>
    </row>
    <row r="611" spans="2:6" x14ac:dyDescent="0.25">
      <c r="B611" t="s">
        <v>8219</v>
      </c>
      <c r="C611">
        <v>16</v>
      </c>
      <c r="E611" t="s">
        <v>8221</v>
      </c>
      <c r="F611">
        <v>0</v>
      </c>
    </row>
    <row r="612" spans="2:6" x14ac:dyDescent="0.25">
      <c r="B612" t="s">
        <v>8219</v>
      </c>
      <c r="C612">
        <v>52</v>
      </c>
      <c r="E612" t="s">
        <v>8221</v>
      </c>
      <c r="F612">
        <v>10</v>
      </c>
    </row>
    <row r="613" spans="2:6" x14ac:dyDescent="0.25">
      <c r="B613" t="s">
        <v>8219</v>
      </c>
      <c r="C613">
        <v>66</v>
      </c>
      <c r="E613" t="s">
        <v>8221</v>
      </c>
      <c r="F613">
        <v>11</v>
      </c>
    </row>
    <row r="614" spans="2:6" x14ac:dyDescent="0.25">
      <c r="B614" t="s">
        <v>8219</v>
      </c>
      <c r="C614">
        <v>109</v>
      </c>
      <c r="E614" t="s">
        <v>8221</v>
      </c>
      <c r="F614">
        <v>2</v>
      </c>
    </row>
    <row r="615" spans="2:6" x14ac:dyDescent="0.25">
      <c r="B615" t="s">
        <v>8219</v>
      </c>
      <c r="C615">
        <v>168</v>
      </c>
      <c r="E615" t="s">
        <v>8221</v>
      </c>
      <c r="F615">
        <v>2</v>
      </c>
    </row>
    <row r="616" spans="2:6" x14ac:dyDescent="0.25">
      <c r="B616" t="s">
        <v>8219</v>
      </c>
      <c r="C616">
        <v>31</v>
      </c>
      <c r="E616" t="s">
        <v>8221</v>
      </c>
      <c r="F616">
        <v>22</v>
      </c>
    </row>
    <row r="617" spans="2:6" x14ac:dyDescent="0.25">
      <c r="B617" t="s">
        <v>8219</v>
      </c>
      <c r="C617">
        <v>133</v>
      </c>
      <c r="E617" t="s">
        <v>8221</v>
      </c>
      <c r="F617">
        <v>8</v>
      </c>
    </row>
    <row r="618" spans="2:6" x14ac:dyDescent="0.25">
      <c r="B618" t="s">
        <v>8219</v>
      </c>
      <c r="C618">
        <v>151</v>
      </c>
      <c r="E618" t="s">
        <v>8221</v>
      </c>
      <c r="F618">
        <v>6</v>
      </c>
    </row>
    <row r="619" spans="2:6" x14ac:dyDescent="0.25">
      <c r="B619" t="s">
        <v>8219</v>
      </c>
      <c r="C619">
        <v>5</v>
      </c>
      <c r="E619" t="s">
        <v>8221</v>
      </c>
      <c r="F619">
        <v>1</v>
      </c>
    </row>
    <row r="620" spans="2:6" x14ac:dyDescent="0.25">
      <c r="B620" t="s">
        <v>8219</v>
      </c>
      <c r="C620">
        <v>73</v>
      </c>
      <c r="E620" t="s">
        <v>8221</v>
      </c>
      <c r="F620">
        <v>3</v>
      </c>
    </row>
    <row r="621" spans="2:6" x14ac:dyDescent="0.25">
      <c r="B621" t="s">
        <v>8219</v>
      </c>
      <c r="C621">
        <v>148</v>
      </c>
      <c r="E621" t="s">
        <v>8221</v>
      </c>
      <c r="F621">
        <v>0</v>
      </c>
    </row>
    <row r="622" spans="2:6" x14ac:dyDescent="0.25">
      <c r="B622" t="s">
        <v>8219</v>
      </c>
      <c r="C622">
        <v>93</v>
      </c>
      <c r="E622" t="s">
        <v>8221</v>
      </c>
      <c r="F622">
        <v>0</v>
      </c>
    </row>
    <row r="623" spans="2:6" x14ac:dyDescent="0.25">
      <c r="B623" t="s">
        <v>8219</v>
      </c>
      <c r="C623">
        <v>63</v>
      </c>
      <c r="E623" t="s">
        <v>8221</v>
      </c>
      <c r="F623">
        <v>0</v>
      </c>
    </row>
    <row r="624" spans="2:6" x14ac:dyDescent="0.25">
      <c r="B624" t="s">
        <v>8219</v>
      </c>
      <c r="C624">
        <v>134</v>
      </c>
      <c r="E624" t="s">
        <v>8221</v>
      </c>
      <c r="F624">
        <v>0</v>
      </c>
    </row>
    <row r="625" spans="2:6" x14ac:dyDescent="0.25">
      <c r="B625" t="s">
        <v>8219</v>
      </c>
      <c r="C625">
        <v>14</v>
      </c>
      <c r="E625" t="s">
        <v>8221</v>
      </c>
      <c r="F625">
        <v>0</v>
      </c>
    </row>
    <row r="626" spans="2:6" x14ac:dyDescent="0.25">
      <c r="B626" t="s">
        <v>8219</v>
      </c>
      <c r="C626">
        <v>78</v>
      </c>
      <c r="E626" t="s">
        <v>8221</v>
      </c>
      <c r="F626">
        <v>3</v>
      </c>
    </row>
    <row r="627" spans="2:6" x14ac:dyDescent="0.25">
      <c r="B627" t="s">
        <v>8219</v>
      </c>
      <c r="C627">
        <v>112</v>
      </c>
      <c r="E627" t="s">
        <v>8221</v>
      </c>
      <c r="F627">
        <v>0</v>
      </c>
    </row>
    <row r="628" spans="2:6" x14ac:dyDescent="0.25">
      <c r="B628" t="s">
        <v>8219</v>
      </c>
      <c r="C628">
        <v>34</v>
      </c>
      <c r="E628" t="s">
        <v>8221</v>
      </c>
      <c r="F628">
        <v>0</v>
      </c>
    </row>
    <row r="629" spans="2:6" x14ac:dyDescent="0.25">
      <c r="B629" t="s">
        <v>8219</v>
      </c>
      <c r="C629">
        <v>19</v>
      </c>
      <c r="E629" t="s">
        <v>8221</v>
      </c>
      <c r="F629">
        <v>1</v>
      </c>
    </row>
    <row r="630" spans="2:6" x14ac:dyDescent="0.25">
      <c r="B630" t="s">
        <v>8219</v>
      </c>
      <c r="C630">
        <v>13</v>
      </c>
      <c r="E630" t="s">
        <v>8221</v>
      </c>
      <c r="F630">
        <v>6</v>
      </c>
    </row>
    <row r="631" spans="2:6" x14ac:dyDescent="0.25">
      <c r="B631" t="s">
        <v>8219</v>
      </c>
      <c r="C631">
        <v>104</v>
      </c>
      <c r="E631" t="s">
        <v>8221</v>
      </c>
      <c r="F631">
        <v>1</v>
      </c>
    </row>
    <row r="632" spans="2:6" x14ac:dyDescent="0.25">
      <c r="B632" t="s">
        <v>8219</v>
      </c>
      <c r="C632">
        <v>52</v>
      </c>
      <c r="E632" t="s">
        <v>8221</v>
      </c>
      <c r="F632">
        <v>2</v>
      </c>
    </row>
    <row r="633" spans="2:6" x14ac:dyDescent="0.25">
      <c r="B633" t="s">
        <v>8219</v>
      </c>
      <c r="C633">
        <v>17</v>
      </c>
      <c r="E633" t="s">
        <v>8221</v>
      </c>
      <c r="F633">
        <v>0</v>
      </c>
    </row>
    <row r="634" spans="2:6" x14ac:dyDescent="0.25">
      <c r="B634" t="s">
        <v>8219</v>
      </c>
      <c r="C634">
        <v>82</v>
      </c>
      <c r="E634" t="s">
        <v>8221</v>
      </c>
      <c r="F634">
        <v>3</v>
      </c>
    </row>
    <row r="635" spans="2:6" x14ac:dyDescent="0.25">
      <c r="B635" t="s">
        <v>8219</v>
      </c>
      <c r="C635">
        <v>73</v>
      </c>
      <c r="E635" t="s">
        <v>8221</v>
      </c>
      <c r="F635">
        <v>3</v>
      </c>
    </row>
    <row r="636" spans="2:6" x14ac:dyDescent="0.25">
      <c r="B636" t="s">
        <v>8219</v>
      </c>
      <c r="C636">
        <v>158</v>
      </c>
      <c r="E636" t="s">
        <v>8221</v>
      </c>
      <c r="F636">
        <v>0</v>
      </c>
    </row>
    <row r="637" spans="2:6" x14ac:dyDescent="0.25">
      <c r="B637" t="s">
        <v>8219</v>
      </c>
      <c r="C637">
        <v>65</v>
      </c>
      <c r="E637" t="s">
        <v>8221</v>
      </c>
      <c r="F637">
        <v>6</v>
      </c>
    </row>
    <row r="638" spans="2:6" x14ac:dyDescent="0.25">
      <c r="B638" t="s">
        <v>8219</v>
      </c>
      <c r="C638">
        <v>184</v>
      </c>
      <c r="E638" t="s">
        <v>8221</v>
      </c>
      <c r="F638">
        <v>0</v>
      </c>
    </row>
    <row r="639" spans="2:6" x14ac:dyDescent="0.25">
      <c r="B639" t="s">
        <v>8219</v>
      </c>
      <c r="C639">
        <v>34</v>
      </c>
      <c r="E639" t="s">
        <v>8221</v>
      </c>
      <c r="F639">
        <v>19</v>
      </c>
    </row>
    <row r="640" spans="2:6" x14ac:dyDescent="0.25">
      <c r="B640" t="s">
        <v>8219</v>
      </c>
      <c r="C640">
        <v>240</v>
      </c>
      <c r="E640" t="s">
        <v>8221</v>
      </c>
      <c r="F640">
        <v>1</v>
      </c>
    </row>
    <row r="641" spans="2:6" x14ac:dyDescent="0.25">
      <c r="B641" t="s">
        <v>8219</v>
      </c>
      <c r="C641">
        <v>113</v>
      </c>
      <c r="E641" t="s">
        <v>8221</v>
      </c>
      <c r="F641">
        <v>2</v>
      </c>
    </row>
    <row r="642" spans="2:6" x14ac:dyDescent="0.25">
      <c r="B642" t="s">
        <v>8219</v>
      </c>
      <c r="C642">
        <v>66</v>
      </c>
      <c r="E642" t="s">
        <v>8221</v>
      </c>
      <c r="F642">
        <v>0</v>
      </c>
    </row>
    <row r="643" spans="2:6" x14ac:dyDescent="0.25">
      <c r="B643" t="s">
        <v>8219</v>
      </c>
      <c r="C643">
        <v>340</v>
      </c>
      <c r="E643" t="s">
        <v>8221</v>
      </c>
      <c r="F643">
        <v>11</v>
      </c>
    </row>
    <row r="644" spans="2:6" x14ac:dyDescent="0.25">
      <c r="B644" t="s">
        <v>8219</v>
      </c>
      <c r="C644">
        <v>150</v>
      </c>
      <c r="E644" t="s">
        <v>8221</v>
      </c>
      <c r="F644">
        <v>0</v>
      </c>
    </row>
    <row r="645" spans="2:6" x14ac:dyDescent="0.25">
      <c r="B645" t="s">
        <v>8219</v>
      </c>
      <c r="C645">
        <v>25</v>
      </c>
      <c r="E645" t="s">
        <v>8221</v>
      </c>
      <c r="F645">
        <v>0</v>
      </c>
    </row>
    <row r="646" spans="2:6" x14ac:dyDescent="0.25">
      <c r="B646" t="s">
        <v>8219</v>
      </c>
      <c r="C646">
        <v>234</v>
      </c>
      <c r="E646" t="s">
        <v>8221</v>
      </c>
      <c r="F646">
        <v>1</v>
      </c>
    </row>
    <row r="647" spans="2:6" x14ac:dyDescent="0.25">
      <c r="B647" t="s">
        <v>8219</v>
      </c>
      <c r="C647">
        <v>2602</v>
      </c>
      <c r="E647" t="s">
        <v>8221</v>
      </c>
      <c r="F647">
        <v>3</v>
      </c>
    </row>
    <row r="648" spans="2:6" x14ac:dyDescent="0.25">
      <c r="B648" t="s">
        <v>8219</v>
      </c>
      <c r="C648">
        <v>248</v>
      </c>
      <c r="E648" t="s">
        <v>8221</v>
      </c>
      <c r="F648">
        <v>1</v>
      </c>
    </row>
    <row r="649" spans="2:6" x14ac:dyDescent="0.25">
      <c r="B649" t="s">
        <v>8219</v>
      </c>
      <c r="C649">
        <v>600</v>
      </c>
      <c r="E649" t="s">
        <v>8221</v>
      </c>
      <c r="F649">
        <v>15</v>
      </c>
    </row>
    <row r="650" spans="2:6" x14ac:dyDescent="0.25">
      <c r="B650" t="s">
        <v>8219</v>
      </c>
      <c r="C650">
        <v>293</v>
      </c>
      <c r="E650" t="s">
        <v>8221</v>
      </c>
      <c r="F650">
        <v>2</v>
      </c>
    </row>
    <row r="651" spans="2:6" x14ac:dyDescent="0.25">
      <c r="B651" t="s">
        <v>8219</v>
      </c>
      <c r="C651">
        <v>321</v>
      </c>
      <c r="E651" t="s">
        <v>8221</v>
      </c>
      <c r="F651">
        <v>1</v>
      </c>
    </row>
    <row r="652" spans="2:6" x14ac:dyDescent="0.25">
      <c r="B652" t="s">
        <v>8219</v>
      </c>
      <c r="C652">
        <v>81</v>
      </c>
      <c r="E652" t="s">
        <v>8221</v>
      </c>
      <c r="F652">
        <v>1</v>
      </c>
    </row>
    <row r="653" spans="2:6" x14ac:dyDescent="0.25">
      <c r="B653" t="s">
        <v>8219</v>
      </c>
      <c r="C653">
        <v>343</v>
      </c>
      <c r="E653" t="s">
        <v>8221</v>
      </c>
      <c r="F653">
        <v>0</v>
      </c>
    </row>
    <row r="654" spans="2:6" x14ac:dyDescent="0.25">
      <c r="B654" t="s">
        <v>8219</v>
      </c>
      <c r="C654">
        <v>336</v>
      </c>
      <c r="E654" t="s">
        <v>8221</v>
      </c>
      <c r="F654">
        <v>1</v>
      </c>
    </row>
    <row r="655" spans="2:6" x14ac:dyDescent="0.25">
      <c r="B655" t="s">
        <v>8219</v>
      </c>
      <c r="C655">
        <v>47</v>
      </c>
      <c r="E655" t="s">
        <v>8221</v>
      </c>
      <c r="F655">
        <v>11</v>
      </c>
    </row>
    <row r="656" spans="2:6" x14ac:dyDescent="0.25">
      <c r="B656" t="s">
        <v>8219</v>
      </c>
      <c r="C656">
        <v>76</v>
      </c>
      <c r="E656" t="s">
        <v>8221</v>
      </c>
      <c r="F656">
        <v>0</v>
      </c>
    </row>
    <row r="657" spans="2:6" x14ac:dyDescent="0.25">
      <c r="B657" t="s">
        <v>8219</v>
      </c>
      <c r="C657">
        <v>441</v>
      </c>
      <c r="E657" t="s">
        <v>8221</v>
      </c>
      <c r="F657">
        <v>1</v>
      </c>
    </row>
    <row r="658" spans="2:6" x14ac:dyDescent="0.25">
      <c r="B658" t="s">
        <v>8219</v>
      </c>
      <c r="C658">
        <v>916</v>
      </c>
      <c r="E658" t="s">
        <v>8221</v>
      </c>
      <c r="F658">
        <v>6</v>
      </c>
    </row>
    <row r="659" spans="2:6" x14ac:dyDescent="0.25">
      <c r="B659" t="s">
        <v>8219</v>
      </c>
      <c r="C659">
        <v>369</v>
      </c>
      <c r="E659" t="s">
        <v>8221</v>
      </c>
      <c r="F659">
        <v>7</v>
      </c>
    </row>
    <row r="660" spans="2:6" x14ac:dyDescent="0.25">
      <c r="B660" t="s">
        <v>8219</v>
      </c>
      <c r="C660">
        <v>20242</v>
      </c>
      <c r="E660" t="s">
        <v>8221</v>
      </c>
      <c r="F660">
        <v>0</v>
      </c>
    </row>
    <row r="661" spans="2:6" x14ac:dyDescent="0.25">
      <c r="B661" t="s">
        <v>8219</v>
      </c>
      <c r="C661">
        <v>71</v>
      </c>
      <c r="E661" t="s">
        <v>8221</v>
      </c>
      <c r="F661">
        <v>16</v>
      </c>
    </row>
    <row r="662" spans="2:6" x14ac:dyDescent="0.25">
      <c r="B662" t="s">
        <v>8219</v>
      </c>
      <c r="C662">
        <v>635</v>
      </c>
      <c r="E662" t="s">
        <v>8221</v>
      </c>
      <c r="F662">
        <v>0</v>
      </c>
    </row>
    <row r="663" spans="2:6" x14ac:dyDescent="0.25">
      <c r="B663" t="s">
        <v>8219</v>
      </c>
      <c r="C663">
        <v>885</v>
      </c>
      <c r="E663" t="s">
        <v>8221</v>
      </c>
      <c r="F663">
        <v>0</v>
      </c>
    </row>
    <row r="664" spans="2:6" x14ac:dyDescent="0.25">
      <c r="B664" t="s">
        <v>8219</v>
      </c>
      <c r="C664">
        <v>329</v>
      </c>
      <c r="E664" t="s">
        <v>8221</v>
      </c>
      <c r="F664">
        <v>0</v>
      </c>
    </row>
    <row r="665" spans="2:6" x14ac:dyDescent="0.25">
      <c r="B665" t="s">
        <v>8219</v>
      </c>
      <c r="C665">
        <v>71</v>
      </c>
      <c r="E665" t="s">
        <v>8221</v>
      </c>
      <c r="F665">
        <v>12</v>
      </c>
    </row>
    <row r="666" spans="2:6" x14ac:dyDescent="0.25">
      <c r="B666" t="s">
        <v>8219</v>
      </c>
      <c r="C666">
        <v>269</v>
      </c>
      <c r="E666" t="s">
        <v>8221</v>
      </c>
      <c r="F666">
        <v>1</v>
      </c>
    </row>
    <row r="667" spans="2:6" x14ac:dyDescent="0.25">
      <c r="B667" t="s">
        <v>8219</v>
      </c>
      <c r="C667">
        <v>345</v>
      </c>
      <c r="E667" t="s">
        <v>8221</v>
      </c>
      <c r="F667">
        <v>3</v>
      </c>
    </row>
    <row r="668" spans="2:6" x14ac:dyDescent="0.25">
      <c r="B668" t="s">
        <v>8219</v>
      </c>
      <c r="C668">
        <v>43</v>
      </c>
      <c r="E668" t="s">
        <v>8221</v>
      </c>
      <c r="F668">
        <v>1</v>
      </c>
    </row>
    <row r="669" spans="2:6" x14ac:dyDescent="0.25">
      <c r="B669" t="s">
        <v>8219</v>
      </c>
      <c r="C669">
        <v>33</v>
      </c>
      <c r="E669" t="s">
        <v>8221</v>
      </c>
      <c r="F669">
        <v>4</v>
      </c>
    </row>
    <row r="670" spans="2:6" x14ac:dyDescent="0.25">
      <c r="B670" t="s">
        <v>8219</v>
      </c>
      <c r="C670">
        <v>211</v>
      </c>
      <c r="E670" t="s">
        <v>8221</v>
      </c>
      <c r="F670">
        <v>1</v>
      </c>
    </row>
    <row r="671" spans="2:6" x14ac:dyDescent="0.25">
      <c r="B671" t="s">
        <v>8219</v>
      </c>
      <c r="C671">
        <v>196</v>
      </c>
      <c r="E671" t="s">
        <v>8221</v>
      </c>
      <c r="F671">
        <v>3</v>
      </c>
    </row>
    <row r="672" spans="2:6" x14ac:dyDescent="0.25">
      <c r="B672" t="s">
        <v>8219</v>
      </c>
      <c r="C672">
        <v>405</v>
      </c>
      <c r="E672" t="s">
        <v>8221</v>
      </c>
      <c r="F672">
        <v>1</v>
      </c>
    </row>
    <row r="673" spans="2:6" x14ac:dyDescent="0.25">
      <c r="B673" t="s">
        <v>8219</v>
      </c>
      <c r="C673">
        <v>206</v>
      </c>
      <c r="E673" t="s">
        <v>8221</v>
      </c>
      <c r="F673">
        <v>0</v>
      </c>
    </row>
    <row r="674" spans="2:6" x14ac:dyDescent="0.25">
      <c r="B674" t="s">
        <v>8219</v>
      </c>
      <c r="C674">
        <v>335</v>
      </c>
      <c r="E674" t="s">
        <v>8221</v>
      </c>
      <c r="F674">
        <v>12</v>
      </c>
    </row>
    <row r="675" spans="2:6" x14ac:dyDescent="0.25">
      <c r="B675" t="s">
        <v>8219</v>
      </c>
      <c r="C675">
        <v>215</v>
      </c>
      <c r="E675" t="s">
        <v>8221</v>
      </c>
      <c r="F675">
        <v>0</v>
      </c>
    </row>
    <row r="676" spans="2:6" x14ac:dyDescent="0.25">
      <c r="B676" t="s">
        <v>8219</v>
      </c>
      <c r="C676">
        <v>176</v>
      </c>
      <c r="E676" t="s">
        <v>8221</v>
      </c>
      <c r="F676">
        <v>1</v>
      </c>
    </row>
    <row r="677" spans="2:6" x14ac:dyDescent="0.25">
      <c r="B677" t="s">
        <v>8219</v>
      </c>
      <c r="C677">
        <v>555</v>
      </c>
      <c r="E677" t="s">
        <v>8221</v>
      </c>
      <c r="F677">
        <v>0</v>
      </c>
    </row>
    <row r="678" spans="2:6" x14ac:dyDescent="0.25">
      <c r="B678" t="s">
        <v>8219</v>
      </c>
      <c r="C678">
        <v>116</v>
      </c>
      <c r="E678" t="s">
        <v>8221</v>
      </c>
      <c r="F678">
        <v>0</v>
      </c>
    </row>
    <row r="679" spans="2:6" x14ac:dyDescent="0.25">
      <c r="B679" t="s">
        <v>8219</v>
      </c>
      <c r="C679">
        <v>615</v>
      </c>
      <c r="E679" t="s">
        <v>8221</v>
      </c>
      <c r="F679">
        <v>2</v>
      </c>
    </row>
    <row r="680" spans="2:6" x14ac:dyDescent="0.25">
      <c r="B680" t="s">
        <v>8219</v>
      </c>
      <c r="C680">
        <v>236</v>
      </c>
      <c r="E680" t="s">
        <v>8221</v>
      </c>
      <c r="F680">
        <v>92</v>
      </c>
    </row>
    <row r="681" spans="2:6" x14ac:dyDescent="0.25">
      <c r="B681" t="s">
        <v>8219</v>
      </c>
      <c r="C681">
        <v>145</v>
      </c>
      <c r="E681" t="s">
        <v>8221</v>
      </c>
      <c r="F681">
        <v>0</v>
      </c>
    </row>
    <row r="682" spans="2:6" x14ac:dyDescent="0.25">
      <c r="B682" t="s">
        <v>8219</v>
      </c>
      <c r="C682">
        <v>167</v>
      </c>
      <c r="E682" t="s">
        <v>8221</v>
      </c>
      <c r="F682">
        <v>3</v>
      </c>
    </row>
    <row r="683" spans="2:6" x14ac:dyDescent="0.25">
      <c r="B683" t="s">
        <v>8219</v>
      </c>
      <c r="C683">
        <v>235</v>
      </c>
      <c r="E683" t="s">
        <v>8221</v>
      </c>
      <c r="F683">
        <v>10</v>
      </c>
    </row>
    <row r="684" spans="2:6" x14ac:dyDescent="0.25">
      <c r="B684" t="s">
        <v>8219</v>
      </c>
      <c r="C684">
        <v>452</v>
      </c>
      <c r="E684" t="s">
        <v>8221</v>
      </c>
      <c r="F684">
        <v>7</v>
      </c>
    </row>
    <row r="685" spans="2:6" x14ac:dyDescent="0.25">
      <c r="B685" t="s">
        <v>8219</v>
      </c>
      <c r="C685">
        <v>241</v>
      </c>
      <c r="E685" t="s">
        <v>8221</v>
      </c>
      <c r="F685">
        <v>3</v>
      </c>
    </row>
    <row r="686" spans="2:6" x14ac:dyDescent="0.25">
      <c r="B686" t="s">
        <v>8219</v>
      </c>
      <c r="C686">
        <v>28</v>
      </c>
      <c r="E686" t="s">
        <v>8221</v>
      </c>
      <c r="F686">
        <v>0</v>
      </c>
    </row>
    <row r="687" spans="2:6" x14ac:dyDescent="0.25">
      <c r="B687" t="s">
        <v>8219</v>
      </c>
      <c r="C687">
        <v>140</v>
      </c>
      <c r="E687" t="s">
        <v>8221</v>
      </c>
      <c r="F687">
        <v>1</v>
      </c>
    </row>
    <row r="688" spans="2:6" x14ac:dyDescent="0.25">
      <c r="B688" t="s">
        <v>8219</v>
      </c>
      <c r="C688">
        <v>280</v>
      </c>
      <c r="E688" t="s">
        <v>8221</v>
      </c>
      <c r="F688">
        <v>0</v>
      </c>
    </row>
    <row r="689" spans="2:6" x14ac:dyDescent="0.25">
      <c r="B689" t="s">
        <v>8219</v>
      </c>
      <c r="C689">
        <v>70</v>
      </c>
      <c r="E689" t="s">
        <v>8221</v>
      </c>
      <c r="F689">
        <v>9</v>
      </c>
    </row>
    <row r="690" spans="2:6" x14ac:dyDescent="0.25">
      <c r="B690" t="s">
        <v>8219</v>
      </c>
      <c r="C690">
        <v>160</v>
      </c>
      <c r="E690" t="s">
        <v>8221</v>
      </c>
      <c r="F690">
        <v>2</v>
      </c>
    </row>
    <row r="691" spans="2:6" x14ac:dyDescent="0.25">
      <c r="B691" t="s">
        <v>8219</v>
      </c>
      <c r="C691">
        <v>141</v>
      </c>
      <c r="E691" t="s">
        <v>8221</v>
      </c>
      <c r="F691">
        <v>1</v>
      </c>
    </row>
    <row r="692" spans="2:6" x14ac:dyDescent="0.25">
      <c r="B692" t="s">
        <v>8219</v>
      </c>
      <c r="C692">
        <v>874</v>
      </c>
      <c r="E692" t="s">
        <v>8221</v>
      </c>
      <c r="F692">
        <v>2</v>
      </c>
    </row>
    <row r="693" spans="2:6" x14ac:dyDescent="0.25">
      <c r="B693" t="s">
        <v>8219</v>
      </c>
      <c r="C693">
        <v>73</v>
      </c>
      <c r="E693" t="s">
        <v>8221</v>
      </c>
      <c r="F693">
        <v>11</v>
      </c>
    </row>
    <row r="694" spans="2:6" x14ac:dyDescent="0.25">
      <c r="B694" t="s">
        <v>8219</v>
      </c>
      <c r="C694">
        <v>294</v>
      </c>
      <c r="E694" t="s">
        <v>8221</v>
      </c>
      <c r="F694">
        <v>0</v>
      </c>
    </row>
    <row r="695" spans="2:6" x14ac:dyDescent="0.25">
      <c r="B695" t="s">
        <v>8219</v>
      </c>
      <c r="C695">
        <v>740</v>
      </c>
      <c r="E695" t="s">
        <v>8221</v>
      </c>
      <c r="F695">
        <v>0</v>
      </c>
    </row>
    <row r="696" spans="2:6" x14ac:dyDescent="0.25">
      <c r="B696" t="s">
        <v>8219</v>
      </c>
      <c r="C696">
        <v>369</v>
      </c>
      <c r="E696" t="s">
        <v>8221</v>
      </c>
      <c r="F696">
        <v>9</v>
      </c>
    </row>
    <row r="697" spans="2:6" x14ac:dyDescent="0.25">
      <c r="B697" t="s">
        <v>8219</v>
      </c>
      <c r="C697">
        <v>110</v>
      </c>
      <c r="E697" t="s">
        <v>8221</v>
      </c>
      <c r="F697">
        <v>0</v>
      </c>
    </row>
    <row r="698" spans="2:6" x14ac:dyDescent="0.25">
      <c r="B698" t="s">
        <v>8219</v>
      </c>
      <c r="C698">
        <v>455</v>
      </c>
      <c r="E698" t="s">
        <v>8221</v>
      </c>
      <c r="F698">
        <v>4</v>
      </c>
    </row>
    <row r="699" spans="2:6" x14ac:dyDescent="0.25">
      <c r="B699" t="s">
        <v>8219</v>
      </c>
      <c r="C699">
        <v>224</v>
      </c>
      <c r="E699" t="s">
        <v>8221</v>
      </c>
      <c r="F699">
        <v>1</v>
      </c>
    </row>
    <row r="700" spans="2:6" x14ac:dyDescent="0.25">
      <c r="B700" t="s">
        <v>8219</v>
      </c>
      <c r="C700">
        <v>46</v>
      </c>
      <c r="E700" t="s">
        <v>8221</v>
      </c>
      <c r="F700">
        <v>2</v>
      </c>
    </row>
    <row r="701" spans="2:6" x14ac:dyDescent="0.25">
      <c r="B701" t="s">
        <v>8219</v>
      </c>
      <c r="C701">
        <v>284</v>
      </c>
      <c r="E701" t="s">
        <v>8221</v>
      </c>
      <c r="F701">
        <v>0</v>
      </c>
    </row>
    <row r="702" spans="2:6" x14ac:dyDescent="0.25">
      <c r="B702" t="s">
        <v>8219</v>
      </c>
      <c r="C702">
        <v>98</v>
      </c>
      <c r="E702" t="s">
        <v>8221</v>
      </c>
      <c r="F702">
        <v>1</v>
      </c>
    </row>
    <row r="703" spans="2:6" x14ac:dyDescent="0.25">
      <c r="B703" t="s">
        <v>8219</v>
      </c>
      <c r="C703">
        <v>56</v>
      </c>
      <c r="E703" t="s">
        <v>8221</v>
      </c>
      <c r="F703">
        <v>17</v>
      </c>
    </row>
    <row r="704" spans="2:6" x14ac:dyDescent="0.25">
      <c r="B704" t="s">
        <v>8219</v>
      </c>
      <c r="C704">
        <v>32</v>
      </c>
      <c r="E704" t="s">
        <v>8221</v>
      </c>
      <c r="F704">
        <v>2</v>
      </c>
    </row>
    <row r="705" spans="2:6" x14ac:dyDescent="0.25">
      <c r="B705" t="s">
        <v>8219</v>
      </c>
      <c r="C705">
        <v>30</v>
      </c>
      <c r="E705" t="s">
        <v>8221</v>
      </c>
      <c r="F705">
        <v>3</v>
      </c>
    </row>
    <row r="706" spans="2:6" x14ac:dyDescent="0.25">
      <c r="B706" t="s">
        <v>8219</v>
      </c>
      <c r="C706">
        <v>70</v>
      </c>
      <c r="E706" t="s">
        <v>8221</v>
      </c>
      <c r="F706">
        <v>41</v>
      </c>
    </row>
    <row r="707" spans="2:6" x14ac:dyDescent="0.25">
      <c r="B707" t="s">
        <v>8219</v>
      </c>
      <c r="C707">
        <v>44</v>
      </c>
      <c r="E707" t="s">
        <v>8221</v>
      </c>
      <c r="F707">
        <v>2</v>
      </c>
    </row>
    <row r="708" spans="2:6" x14ac:dyDescent="0.25">
      <c r="B708" t="s">
        <v>8219</v>
      </c>
      <c r="C708">
        <v>92</v>
      </c>
      <c r="E708" t="s">
        <v>8221</v>
      </c>
      <c r="F708">
        <v>3</v>
      </c>
    </row>
    <row r="709" spans="2:6" x14ac:dyDescent="0.25">
      <c r="B709" t="s">
        <v>8219</v>
      </c>
      <c r="C709">
        <v>205</v>
      </c>
      <c r="E709" t="s">
        <v>8221</v>
      </c>
      <c r="F709">
        <v>8</v>
      </c>
    </row>
    <row r="710" spans="2:6" x14ac:dyDescent="0.25">
      <c r="B710" t="s">
        <v>8219</v>
      </c>
      <c r="C710">
        <v>23</v>
      </c>
      <c r="E710" t="s">
        <v>8221</v>
      </c>
      <c r="F710">
        <v>0</v>
      </c>
    </row>
    <row r="711" spans="2:6" x14ac:dyDescent="0.25">
      <c r="B711" t="s">
        <v>8219</v>
      </c>
      <c r="C711">
        <v>4</v>
      </c>
      <c r="E711" t="s">
        <v>8221</v>
      </c>
      <c r="F711">
        <v>1</v>
      </c>
    </row>
    <row r="712" spans="2:6" x14ac:dyDescent="0.25">
      <c r="B712" t="s">
        <v>8219</v>
      </c>
      <c r="C712">
        <v>112</v>
      </c>
      <c r="E712" t="s">
        <v>8221</v>
      </c>
      <c r="F712">
        <v>3</v>
      </c>
    </row>
    <row r="713" spans="2:6" x14ac:dyDescent="0.25">
      <c r="B713" t="s">
        <v>8219</v>
      </c>
      <c r="C713">
        <v>27</v>
      </c>
      <c r="E713" t="s">
        <v>8221</v>
      </c>
      <c r="F713">
        <v>4</v>
      </c>
    </row>
    <row r="714" spans="2:6" x14ac:dyDescent="0.25">
      <c r="B714" t="s">
        <v>8219</v>
      </c>
      <c r="C714">
        <v>11</v>
      </c>
      <c r="E714" t="s">
        <v>8221</v>
      </c>
      <c r="F714">
        <v>9</v>
      </c>
    </row>
    <row r="715" spans="2:6" x14ac:dyDescent="0.25">
      <c r="B715" t="s">
        <v>8219</v>
      </c>
      <c r="C715">
        <v>26</v>
      </c>
      <c r="E715" t="s">
        <v>8221</v>
      </c>
      <c r="F715">
        <v>16</v>
      </c>
    </row>
    <row r="716" spans="2:6" x14ac:dyDescent="0.25">
      <c r="B716" t="s">
        <v>8219</v>
      </c>
      <c r="C716">
        <v>77</v>
      </c>
      <c r="E716" t="s">
        <v>8221</v>
      </c>
      <c r="F716">
        <v>1</v>
      </c>
    </row>
    <row r="717" spans="2:6" x14ac:dyDescent="0.25">
      <c r="B717" t="s">
        <v>8219</v>
      </c>
      <c r="C717">
        <v>136</v>
      </c>
      <c r="E717" t="s">
        <v>8221</v>
      </c>
      <c r="F717">
        <v>7</v>
      </c>
    </row>
    <row r="718" spans="2:6" x14ac:dyDescent="0.25">
      <c r="B718" t="s">
        <v>8219</v>
      </c>
      <c r="C718">
        <v>157</v>
      </c>
      <c r="E718" t="s">
        <v>8221</v>
      </c>
      <c r="F718">
        <v>0</v>
      </c>
    </row>
    <row r="719" spans="2:6" x14ac:dyDescent="0.25">
      <c r="B719" t="s">
        <v>8219</v>
      </c>
      <c r="C719">
        <v>158</v>
      </c>
      <c r="E719" t="s">
        <v>8221</v>
      </c>
      <c r="F719">
        <v>0</v>
      </c>
    </row>
    <row r="720" spans="2:6" x14ac:dyDescent="0.25">
      <c r="B720" t="s">
        <v>8219</v>
      </c>
      <c r="C720">
        <v>27</v>
      </c>
      <c r="E720" t="s">
        <v>8221</v>
      </c>
      <c r="F720">
        <v>0</v>
      </c>
    </row>
    <row r="721" spans="2:6" x14ac:dyDescent="0.25">
      <c r="B721" t="s">
        <v>8219</v>
      </c>
      <c r="C721">
        <v>23</v>
      </c>
      <c r="E721" t="s">
        <v>8221</v>
      </c>
      <c r="F721">
        <v>0</v>
      </c>
    </row>
    <row r="722" spans="2:6" x14ac:dyDescent="0.25">
      <c r="B722" t="s">
        <v>8219</v>
      </c>
      <c r="C722">
        <v>17</v>
      </c>
      <c r="E722" t="s">
        <v>8221</v>
      </c>
      <c r="F722">
        <v>0</v>
      </c>
    </row>
    <row r="723" spans="2:6" x14ac:dyDescent="0.25">
      <c r="B723" t="s">
        <v>8219</v>
      </c>
      <c r="C723">
        <v>37</v>
      </c>
      <c r="E723" t="s">
        <v>8221</v>
      </c>
      <c r="F723">
        <v>1</v>
      </c>
    </row>
    <row r="724" spans="2:6" x14ac:dyDescent="0.25">
      <c r="B724" t="s">
        <v>8219</v>
      </c>
      <c r="C724">
        <v>65</v>
      </c>
      <c r="E724" t="s">
        <v>8221</v>
      </c>
      <c r="F724">
        <v>2</v>
      </c>
    </row>
    <row r="725" spans="2:6" x14ac:dyDescent="0.25">
      <c r="B725" t="s">
        <v>8219</v>
      </c>
      <c r="C725">
        <v>18</v>
      </c>
      <c r="E725" t="s">
        <v>8221</v>
      </c>
      <c r="F725">
        <v>1</v>
      </c>
    </row>
    <row r="726" spans="2:6" x14ac:dyDescent="0.25">
      <c r="B726" t="s">
        <v>8219</v>
      </c>
      <c r="C726">
        <v>25</v>
      </c>
      <c r="E726" t="s">
        <v>8221</v>
      </c>
      <c r="F726">
        <v>15</v>
      </c>
    </row>
    <row r="727" spans="2:6" x14ac:dyDescent="0.25">
      <c r="B727" t="s">
        <v>8219</v>
      </c>
      <c r="C727">
        <v>104</v>
      </c>
      <c r="E727" t="s">
        <v>8221</v>
      </c>
      <c r="F727">
        <v>1</v>
      </c>
    </row>
    <row r="728" spans="2:6" x14ac:dyDescent="0.25">
      <c r="B728" t="s">
        <v>8219</v>
      </c>
      <c r="C728">
        <v>108</v>
      </c>
      <c r="E728" t="s">
        <v>8221</v>
      </c>
      <c r="F728">
        <v>1</v>
      </c>
    </row>
    <row r="729" spans="2:6" x14ac:dyDescent="0.25">
      <c r="B729" t="s">
        <v>8219</v>
      </c>
      <c r="C729">
        <v>38</v>
      </c>
      <c r="E729" t="s">
        <v>8221</v>
      </c>
      <c r="F729">
        <v>0</v>
      </c>
    </row>
    <row r="730" spans="2:6" x14ac:dyDescent="0.25">
      <c r="B730" t="s">
        <v>8219</v>
      </c>
      <c r="C730">
        <v>88</v>
      </c>
      <c r="E730" t="s">
        <v>8221</v>
      </c>
      <c r="F730">
        <v>39</v>
      </c>
    </row>
    <row r="731" spans="2:6" x14ac:dyDescent="0.25">
      <c r="B731" t="s">
        <v>8219</v>
      </c>
      <c r="C731">
        <v>82</v>
      </c>
      <c r="E731" t="s">
        <v>8221</v>
      </c>
      <c r="F731">
        <v>103</v>
      </c>
    </row>
    <row r="732" spans="2:6" x14ac:dyDescent="0.25">
      <c r="B732" t="s">
        <v>8219</v>
      </c>
      <c r="C732">
        <v>126</v>
      </c>
      <c r="E732" t="s">
        <v>8221</v>
      </c>
      <c r="F732">
        <v>0</v>
      </c>
    </row>
    <row r="733" spans="2:6" x14ac:dyDescent="0.25">
      <c r="B733" t="s">
        <v>8219</v>
      </c>
      <c r="C733">
        <v>133</v>
      </c>
      <c r="E733" t="s">
        <v>8221</v>
      </c>
      <c r="F733">
        <v>39</v>
      </c>
    </row>
    <row r="734" spans="2:6" x14ac:dyDescent="0.25">
      <c r="B734" t="s">
        <v>8219</v>
      </c>
      <c r="C734">
        <v>47</v>
      </c>
      <c r="E734" t="s">
        <v>8221</v>
      </c>
      <c r="F734">
        <v>15</v>
      </c>
    </row>
    <row r="735" spans="2:6" x14ac:dyDescent="0.25">
      <c r="B735" t="s">
        <v>8219</v>
      </c>
      <c r="C735">
        <v>58</v>
      </c>
      <c r="E735" t="s">
        <v>8221</v>
      </c>
      <c r="F735">
        <v>22</v>
      </c>
    </row>
    <row r="736" spans="2:6" x14ac:dyDescent="0.25">
      <c r="B736" t="s">
        <v>8219</v>
      </c>
      <c r="C736">
        <v>32</v>
      </c>
      <c r="E736" t="s">
        <v>8221</v>
      </c>
      <c r="F736">
        <v>92</v>
      </c>
    </row>
    <row r="737" spans="2:6" x14ac:dyDescent="0.25">
      <c r="B737" t="s">
        <v>8219</v>
      </c>
      <c r="C737">
        <v>37</v>
      </c>
      <c r="E737" t="s">
        <v>8221</v>
      </c>
      <c r="F737">
        <v>25</v>
      </c>
    </row>
    <row r="738" spans="2:6" x14ac:dyDescent="0.25">
      <c r="B738" t="s">
        <v>8219</v>
      </c>
      <c r="C738">
        <v>87</v>
      </c>
      <c r="E738" t="s">
        <v>8221</v>
      </c>
      <c r="F738">
        <v>19</v>
      </c>
    </row>
    <row r="739" spans="2:6" x14ac:dyDescent="0.25">
      <c r="B739" t="s">
        <v>8219</v>
      </c>
      <c r="C739">
        <v>15</v>
      </c>
      <c r="E739" t="s">
        <v>8221</v>
      </c>
      <c r="F739">
        <v>19</v>
      </c>
    </row>
    <row r="740" spans="2:6" x14ac:dyDescent="0.25">
      <c r="B740" t="s">
        <v>8219</v>
      </c>
      <c r="C740">
        <v>27</v>
      </c>
      <c r="E740" t="s">
        <v>8221</v>
      </c>
      <c r="F740">
        <v>13</v>
      </c>
    </row>
    <row r="741" spans="2:6" x14ac:dyDescent="0.25">
      <c r="B741" t="s">
        <v>8219</v>
      </c>
      <c r="C741">
        <v>19</v>
      </c>
      <c r="E741" t="s">
        <v>8221</v>
      </c>
      <c r="F741">
        <v>124</v>
      </c>
    </row>
    <row r="742" spans="2:6" x14ac:dyDescent="0.25">
      <c r="B742" t="s">
        <v>8219</v>
      </c>
      <c r="C742">
        <v>17</v>
      </c>
      <c r="E742" t="s">
        <v>8221</v>
      </c>
      <c r="F742">
        <v>4</v>
      </c>
    </row>
    <row r="743" spans="2:6" x14ac:dyDescent="0.25">
      <c r="B743" t="s">
        <v>8219</v>
      </c>
      <c r="C743">
        <v>26</v>
      </c>
      <c r="E743" t="s">
        <v>8221</v>
      </c>
      <c r="F743">
        <v>10</v>
      </c>
    </row>
    <row r="744" spans="2:6" x14ac:dyDescent="0.25">
      <c r="B744" t="s">
        <v>8219</v>
      </c>
      <c r="C744">
        <v>28</v>
      </c>
      <c r="E744" t="s">
        <v>8221</v>
      </c>
      <c r="F744">
        <v>15</v>
      </c>
    </row>
    <row r="745" spans="2:6" x14ac:dyDescent="0.25">
      <c r="B745" t="s">
        <v>8219</v>
      </c>
      <c r="C745">
        <v>37</v>
      </c>
      <c r="E745" t="s">
        <v>8221</v>
      </c>
      <c r="F745">
        <v>38</v>
      </c>
    </row>
    <row r="746" spans="2:6" x14ac:dyDescent="0.25">
      <c r="B746" t="s">
        <v>8219</v>
      </c>
      <c r="C746">
        <v>128</v>
      </c>
      <c r="E746" t="s">
        <v>8221</v>
      </c>
      <c r="F746">
        <v>152</v>
      </c>
    </row>
    <row r="747" spans="2:6" x14ac:dyDescent="0.25">
      <c r="B747" t="s">
        <v>8219</v>
      </c>
      <c r="C747">
        <v>10</v>
      </c>
      <c r="E747" t="s">
        <v>8221</v>
      </c>
      <c r="F747">
        <v>24</v>
      </c>
    </row>
    <row r="748" spans="2:6" x14ac:dyDescent="0.25">
      <c r="B748" t="s">
        <v>8219</v>
      </c>
      <c r="C748">
        <v>83</v>
      </c>
      <c r="E748" t="s">
        <v>8221</v>
      </c>
      <c r="F748">
        <v>76</v>
      </c>
    </row>
    <row r="749" spans="2:6" x14ac:dyDescent="0.25">
      <c r="B749" t="s">
        <v>8219</v>
      </c>
      <c r="C749">
        <v>46</v>
      </c>
      <c r="E749" t="s">
        <v>8221</v>
      </c>
      <c r="F749">
        <v>185</v>
      </c>
    </row>
    <row r="750" spans="2:6" x14ac:dyDescent="0.25">
      <c r="B750" t="s">
        <v>8219</v>
      </c>
      <c r="C750">
        <v>90</v>
      </c>
      <c r="E750" t="s">
        <v>8221</v>
      </c>
      <c r="F750">
        <v>33</v>
      </c>
    </row>
    <row r="751" spans="2:6" x14ac:dyDescent="0.25">
      <c r="B751" t="s">
        <v>8219</v>
      </c>
      <c r="C751">
        <v>81</v>
      </c>
      <c r="E751" t="s">
        <v>8221</v>
      </c>
      <c r="F751">
        <v>108</v>
      </c>
    </row>
    <row r="752" spans="2:6" x14ac:dyDescent="0.25">
      <c r="B752" t="s">
        <v>8219</v>
      </c>
      <c r="C752">
        <v>32</v>
      </c>
      <c r="E752" t="s">
        <v>8221</v>
      </c>
      <c r="F752">
        <v>29</v>
      </c>
    </row>
    <row r="753" spans="2:6" x14ac:dyDescent="0.25">
      <c r="B753" t="s">
        <v>8219</v>
      </c>
      <c r="C753">
        <v>20</v>
      </c>
      <c r="E753" t="s">
        <v>8221</v>
      </c>
      <c r="F753">
        <v>24</v>
      </c>
    </row>
    <row r="754" spans="2:6" x14ac:dyDescent="0.25">
      <c r="B754" t="s">
        <v>8219</v>
      </c>
      <c r="C754">
        <v>70</v>
      </c>
      <c r="E754" t="s">
        <v>8221</v>
      </c>
      <c r="F754">
        <v>4</v>
      </c>
    </row>
    <row r="755" spans="2:6" x14ac:dyDescent="0.25">
      <c r="B755" t="s">
        <v>8219</v>
      </c>
      <c r="C755">
        <v>168</v>
      </c>
      <c r="E755" t="s">
        <v>8221</v>
      </c>
      <c r="F755">
        <v>4</v>
      </c>
    </row>
    <row r="756" spans="2:6" x14ac:dyDescent="0.25">
      <c r="B756" t="s">
        <v>8219</v>
      </c>
      <c r="C756">
        <v>34</v>
      </c>
      <c r="E756" t="s">
        <v>8221</v>
      </c>
      <c r="F756">
        <v>15</v>
      </c>
    </row>
    <row r="757" spans="2:6" x14ac:dyDescent="0.25">
      <c r="B757" t="s">
        <v>8219</v>
      </c>
      <c r="C757">
        <v>48</v>
      </c>
      <c r="E757" t="s">
        <v>8221</v>
      </c>
      <c r="F757">
        <v>4</v>
      </c>
    </row>
    <row r="758" spans="2:6" x14ac:dyDescent="0.25">
      <c r="B758" t="s">
        <v>8219</v>
      </c>
      <c r="C758">
        <v>48</v>
      </c>
      <c r="E758" t="s">
        <v>8221</v>
      </c>
      <c r="F758">
        <v>139</v>
      </c>
    </row>
    <row r="759" spans="2:6" x14ac:dyDescent="0.25">
      <c r="B759" t="s">
        <v>8219</v>
      </c>
      <c r="C759">
        <v>221</v>
      </c>
      <c r="E759" t="s">
        <v>8221</v>
      </c>
      <c r="F759">
        <v>2</v>
      </c>
    </row>
    <row r="760" spans="2:6" x14ac:dyDescent="0.25">
      <c r="B760" t="s">
        <v>8219</v>
      </c>
      <c r="C760">
        <v>107</v>
      </c>
      <c r="E760" t="s">
        <v>8221</v>
      </c>
      <c r="F760">
        <v>18</v>
      </c>
    </row>
    <row r="761" spans="2:6" x14ac:dyDescent="0.25">
      <c r="B761" t="s">
        <v>8219</v>
      </c>
      <c r="C761">
        <v>45</v>
      </c>
      <c r="E761" t="s">
        <v>8221</v>
      </c>
      <c r="F761">
        <v>81</v>
      </c>
    </row>
    <row r="762" spans="2:6" x14ac:dyDescent="0.25">
      <c r="B762" t="s">
        <v>8219</v>
      </c>
      <c r="C762">
        <v>36</v>
      </c>
      <c r="E762" t="s">
        <v>8221</v>
      </c>
      <c r="F762">
        <v>86</v>
      </c>
    </row>
    <row r="763" spans="2:6" x14ac:dyDescent="0.25">
      <c r="B763" t="s">
        <v>8219</v>
      </c>
      <c r="C763">
        <v>101</v>
      </c>
      <c r="E763" t="s">
        <v>8221</v>
      </c>
      <c r="F763">
        <v>140</v>
      </c>
    </row>
    <row r="764" spans="2:6" x14ac:dyDescent="0.25">
      <c r="B764" t="s">
        <v>8219</v>
      </c>
      <c r="C764">
        <v>62</v>
      </c>
      <c r="E764" t="s">
        <v>8221</v>
      </c>
      <c r="F764">
        <v>37</v>
      </c>
    </row>
    <row r="765" spans="2:6" x14ac:dyDescent="0.25">
      <c r="B765" t="s">
        <v>8219</v>
      </c>
      <c r="C765">
        <v>32</v>
      </c>
      <c r="E765" t="s">
        <v>8221</v>
      </c>
      <c r="F765">
        <v>6</v>
      </c>
    </row>
    <row r="766" spans="2:6" x14ac:dyDescent="0.25">
      <c r="B766" t="s">
        <v>8219</v>
      </c>
      <c r="C766">
        <v>89</v>
      </c>
      <c r="E766" t="s">
        <v>8221</v>
      </c>
      <c r="F766">
        <v>113</v>
      </c>
    </row>
    <row r="767" spans="2:6" x14ac:dyDescent="0.25">
      <c r="B767" t="s">
        <v>8219</v>
      </c>
      <c r="C767">
        <v>93</v>
      </c>
      <c r="E767" t="s">
        <v>8221</v>
      </c>
      <c r="F767">
        <v>37</v>
      </c>
    </row>
    <row r="768" spans="2:6" x14ac:dyDescent="0.25">
      <c r="B768" t="s">
        <v>8219</v>
      </c>
      <c r="C768">
        <v>98</v>
      </c>
      <c r="E768" t="s">
        <v>8221</v>
      </c>
      <c r="F768">
        <v>18</v>
      </c>
    </row>
    <row r="769" spans="2:6" x14ac:dyDescent="0.25">
      <c r="B769" t="s">
        <v>8219</v>
      </c>
      <c r="C769">
        <v>82</v>
      </c>
      <c r="E769" t="s">
        <v>8221</v>
      </c>
      <c r="F769">
        <v>75</v>
      </c>
    </row>
    <row r="770" spans="2:6" x14ac:dyDescent="0.25">
      <c r="B770" t="s">
        <v>8219</v>
      </c>
      <c r="C770">
        <v>116</v>
      </c>
      <c r="E770" t="s">
        <v>8221</v>
      </c>
      <c r="F770">
        <v>52</v>
      </c>
    </row>
    <row r="771" spans="2:6" x14ac:dyDescent="0.25">
      <c r="B771" t="s">
        <v>8219</v>
      </c>
      <c r="C771">
        <v>52</v>
      </c>
      <c r="E771" t="s">
        <v>8221</v>
      </c>
      <c r="F771">
        <v>122</v>
      </c>
    </row>
    <row r="772" spans="2:6" x14ac:dyDescent="0.25">
      <c r="B772" t="s">
        <v>8219</v>
      </c>
      <c r="C772">
        <v>23</v>
      </c>
      <c r="E772" t="s">
        <v>8221</v>
      </c>
      <c r="F772">
        <v>8</v>
      </c>
    </row>
    <row r="773" spans="2:6" x14ac:dyDescent="0.25">
      <c r="B773" t="s">
        <v>8219</v>
      </c>
      <c r="C773">
        <v>77</v>
      </c>
      <c r="E773" t="s">
        <v>8221</v>
      </c>
      <c r="F773">
        <v>8</v>
      </c>
    </row>
    <row r="774" spans="2:6" x14ac:dyDescent="0.25">
      <c r="B774" t="s">
        <v>8219</v>
      </c>
      <c r="C774">
        <v>49</v>
      </c>
      <c r="E774" t="s">
        <v>8221</v>
      </c>
      <c r="F774">
        <v>96</v>
      </c>
    </row>
    <row r="775" spans="2:6" x14ac:dyDescent="0.25">
      <c r="B775" t="s">
        <v>8219</v>
      </c>
      <c r="C775">
        <v>59</v>
      </c>
      <c r="E775" t="s">
        <v>8221</v>
      </c>
      <c r="F775">
        <v>9</v>
      </c>
    </row>
    <row r="776" spans="2:6" x14ac:dyDescent="0.25">
      <c r="B776" t="s">
        <v>8219</v>
      </c>
      <c r="C776">
        <v>113</v>
      </c>
      <c r="E776" t="s">
        <v>8221</v>
      </c>
      <c r="F776">
        <v>2</v>
      </c>
    </row>
    <row r="777" spans="2:6" x14ac:dyDescent="0.25">
      <c r="B777" t="s">
        <v>8219</v>
      </c>
      <c r="C777">
        <v>34</v>
      </c>
      <c r="E777" t="s">
        <v>8221</v>
      </c>
      <c r="F777">
        <v>26</v>
      </c>
    </row>
    <row r="778" spans="2:6" x14ac:dyDescent="0.25">
      <c r="B778" t="s">
        <v>8219</v>
      </c>
      <c r="C778">
        <v>42</v>
      </c>
      <c r="E778" t="s">
        <v>8221</v>
      </c>
      <c r="F778">
        <v>23</v>
      </c>
    </row>
    <row r="779" spans="2:6" x14ac:dyDescent="0.25">
      <c r="B779" t="s">
        <v>8219</v>
      </c>
      <c r="C779">
        <v>42</v>
      </c>
      <c r="E779" t="s">
        <v>8221</v>
      </c>
      <c r="F779">
        <v>0</v>
      </c>
    </row>
    <row r="780" spans="2:6" x14ac:dyDescent="0.25">
      <c r="B780" t="s">
        <v>8219</v>
      </c>
      <c r="C780">
        <v>49</v>
      </c>
      <c r="E780" t="s">
        <v>8221</v>
      </c>
      <c r="F780">
        <v>140</v>
      </c>
    </row>
    <row r="781" spans="2:6" x14ac:dyDescent="0.25">
      <c r="B781" t="s">
        <v>8219</v>
      </c>
      <c r="C781">
        <v>56</v>
      </c>
      <c r="E781" t="s">
        <v>8221</v>
      </c>
      <c r="F781">
        <v>0</v>
      </c>
    </row>
    <row r="782" spans="2:6" x14ac:dyDescent="0.25">
      <c r="B782" t="s">
        <v>8219</v>
      </c>
      <c r="C782">
        <v>25</v>
      </c>
      <c r="E782" t="s">
        <v>8221</v>
      </c>
      <c r="F782">
        <v>6</v>
      </c>
    </row>
    <row r="783" spans="2:6" x14ac:dyDescent="0.25">
      <c r="B783" t="s">
        <v>8219</v>
      </c>
      <c r="C783">
        <v>52</v>
      </c>
      <c r="E783" t="s">
        <v>8221</v>
      </c>
      <c r="F783">
        <v>100</v>
      </c>
    </row>
    <row r="784" spans="2:6" x14ac:dyDescent="0.25">
      <c r="B784" t="s">
        <v>8219</v>
      </c>
      <c r="C784">
        <v>34</v>
      </c>
      <c r="E784" t="s">
        <v>8221</v>
      </c>
      <c r="F784">
        <v>0</v>
      </c>
    </row>
    <row r="785" spans="2:6" x14ac:dyDescent="0.25">
      <c r="B785" t="s">
        <v>8219</v>
      </c>
      <c r="C785">
        <v>67</v>
      </c>
      <c r="E785" t="s">
        <v>8221</v>
      </c>
      <c r="F785">
        <v>4</v>
      </c>
    </row>
    <row r="786" spans="2:6" x14ac:dyDescent="0.25">
      <c r="B786" t="s">
        <v>8219</v>
      </c>
      <c r="C786">
        <v>70</v>
      </c>
      <c r="E786" t="s">
        <v>8221</v>
      </c>
      <c r="F786">
        <v>8</v>
      </c>
    </row>
    <row r="787" spans="2:6" x14ac:dyDescent="0.25">
      <c r="B787" t="s">
        <v>8219</v>
      </c>
      <c r="C787">
        <v>89</v>
      </c>
      <c r="E787" t="s">
        <v>8221</v>
      </c>
      <c r="F787">
        <v>0</v>
      </c>
    </row>
    <row r="788" spans="2:6" x14ac:dyDescent="0.25">
      <c r="B788" t="s">
        <v>8219</v>
      </c>
      <c r="C788">
        <v>107</v>
      </c>
      <c r="E788" t="s">
        <v>8221</v>
      </c>
      <c r="F788">
        <v>16</v>
      </c>
    </row>
    <row r="789" spans="2:6" x14ac:dyDescent="0.25">
      <c r="B789" t="s">
        <v>8219</v>
      </c>
      <c r="C789">
        <v>159</v>
      </c>
      <c r="E789" t="s">
        <v>8221</v>
      </c>
      <c r="F789">
        <v>2</v>
      </c>
    </row>
    <row r="790" spans="2:6" x14ac:dyDescent="0.25">
      <c r="B790" t="s">
        <v>8219</v>
      </c>
      <c r="C790">
        <v>181</v>
      </c>
      <c r="E790" t="s">
        <v>8221</v>
      </c>
      <c r="F790">
        <v>48</v>
      </c>
    </row>
    <row r="791" spans="2:6" x14ac:dyDescent="0.25">
      <c r="B791" t="s">
        <v>8219</v>
      </c>
      <c r="C791">
        <v>131</v>
      </c>
      <c r="E791" t="s">
        <v>8221</v>
      </c>
      <c r="F791">
        <v>2</v>
      </c>
    </row>
    <row r="792" spans="2:6" x14ac:dyDescent="0.25">
      <c r="B792" t="s">
        <v>8219</v>
      </c>
      <c r="C792">
        <v>125</v>
      </c>
      <c r="E792" t="s">
        <v>8221</v>
      </c>
      <c r="F792">
        <v>2</v>
      </c>
    </row>
    <row r="793" spans="2:6" x14ac:dyDescent="0.25">
      <c r="B793" t="s">
        <v>8219</v>
      </c>
      <c r="C793">
        <v>61</v>
      </c>
      <c r="E793" t="s">
        <v>8221</v>
      </c>
      <c r="F793">
        <v>1</v>
      </c>
    </row>
    <row r="794" spans="2:6" x14ac:dyDescent="0.25">
      <c r="B794" t="s">
        <v>8219</v>
      </c>
      <c r="C794">
        <v>90</v>
      </c>
      <c r="E794" t="s">
        <v>8221</v>
      </c>
      <c r="F794">
        <v>17</v>
      </c>
    </row>
    <row r="795" spans="2:6" x14ac:dyDescent="0.25">
      <c r="B795" t="s">
        <v>8219</v>
      </c>
      <c r="C795">
        <v>35</v>
      </c>
      <c r="E795" t="s">
        <v>8221</v>
      </c>
      <c r="F795">
        <v>0</v>
      </c>
    </row>
    <row r="796" spans="2:6" x14ac:dyDescent="0.25">
      <c r="B796" t="s">
        <v>8219</v>
      </c>
      <c r="C796">
        <v>90</v>
      </c>
      <c r="E796" t="s">
        <v>8221</v>
      </c>
      <c r="F796">
        <v>11</v>
      </c>
    </row>
    <row r="797" spans="2:6" x14ac:dyDescent="0.25">
      <c r="B797" t="s">
        <v>8219</v>
      </c>
      <c r="C797">
        <v>4</v>
      </c>
      <c r="E797" t="s">
        <v>8221</v>
      </c>
      <c r="F797">
        <v>95</v>
      </c>
    </row>
    <row r="798" spans="2:6" x14ac:dyDescent="0.25">
      <c r="B798" t="s">
        <v>8219</v>
      </c>
      <c r="C798">
        <v>120</v>
      </c>
      <c r="E798" t="s">
        <v>8221</v>
      </c>
      <c r="F798">
        <v>13</v>
      </c>
    </row>
    <row r="799" spans="2:6" x14ac:dyDescent="0.25">
      <c r="B799" t="s">
        <v>8219</v>
      </c>
      <c r="C799">
        <v>14</v>
      </c>
      <c r="E799" t="s">
        <v>8221</v>
      </c>
      <c r="F799">
        <v>2</v>
      </c>
    </row>
    <row r="800" spans="2:6" x14ac:dyDescent="0.25">
      <c r="B800" t="s">
        <v>8219</v>
      </c>
      <c r="C800">
        <v>27</v>
      </c>
      <c r="E800" t="s">
        <v>8221</v>
      </c>
      <c r="F800">
        <v>2</v>
      </c>
    </row>
    <row r="801" spans="2:6" x14ac:dyDescent="0.25">
      <c r="B801" t="s">
        <v>8219</v>
      </c>
      <c r="C801">
        <v>49</v>
      </c>
      <c r="E801" t="s">
        <v>8221</v>
      </c>
      <c r="F801">
        <v>3</v>
      </c>
    </row>
    <row r="802" spans="2:6" x14ac:dyDescent="0.25">
      <c r="B802" t="s">
        <v>8219</v>
      </c>
      <c r="C802">
        <v>102</v>
      </c>
      <c r="E802" t="s">
        <v>8221</v>
      </c>
      <c r="F802">
        <v>0</v>
      </c>
    </row>
    <row r="803" spans="2:6" x14ac:dyDescent="0.25">
      <c r="B803" t="s">
        <v>8219</v>
      </c>
      <c r="C803">
        <v>3</v>
      </c>
      <c r="E803" t="s">
        <v>8221</v>
      </c>
      <c r="F803">
        <v>0</v>
      </c>
    </row>
    <row r="804" spans="2:6" x14ac:dyDescent="0.25">
      <c r="B804" t="s">
        <v>8219</v>
      </c>
      <c r="C804">
        <v>25</v>
      </c>
      <c r="E804" t="s">
        <v>8221</v>
      </c>
      <c r="F804">
        <v>0</v>
      </c>
    </row>
    <row r="805" spans="2:6" x14ac:dyDescent="0.25">
      <c r="B805" t="s">
        <v>8219</v>
      </c>
      <c r="C805">
        <v>118</v>
      </c>
      <c r="E805" t="s">
        <v>8221</v>
      </c>
      <c r="F805">
        <v>2</v>
      </c>
    </row>
    <row r="806" spans="2:6" x14ac:dyDescent="0.25">
      <c r="B806" t="s">
        <v>8219</v>
      </c>
      <c r="C806">
        <v>57</v>
      </c>
      <c r="E806" t="s">
        <v>8221</v>
      </c>
      <c r="F806">
        <v>24</v>
      </c>
    </row>
    <row r="807" spans="2:6" x14ac:dyDescent="0.25">
      <c r="B807" t="s">
        <v>8219</v>
      </c>
      <c r="C807">
        <v>11</v>
      </c>
      <c r="E807" t="s">
        <v>8221</v>
      </c>
      <c r="F807">
        <v>25</v>
      </c>
    </row>
    <row r="808" spans="2:6" x14ac:dyDescent="0.25">
      <c r="B808" t="s">
        <v>8219</v>
      </c>
      <c r="C808">
        <v>33</v>
      </c>
      <c r="E808" t="s">
        <v>8221</v>
      </c>
      <c r="F808">
        <v>3</v>
      </c>
    </row>
    <row r="809" spans="2:6" x14ac:dyDescent="0.25">
      <c r="B809" t="s">
        <v>8219</v>
      </c>
      <c r="C809">
        <v>40</v>
      </c>
      <c r="E809" t="s">
        <v>8221</v>
      </c>
      <c r="F809">
        <v>41</v>
      </c>
    </row>
    <row r="810" spans="2:6" x14ac:dyDescent="0.25">
      <c r="B810" t="s">
        <v>8219</v>
      </c>
      <c r="C810">
        <v>50</v>
      </c>
      <c r="E810" t="s">
        <v>8221</v>
      </c>
      <c r="F810">
        <v>2</v>
      </c>
    </row>
    <row r="811" spans="2:6" x14ac:dyDescent="0.25">
      <c r="B811" t="s">
        <v>8219</v>
      </c>
      <c r="C811">
        <v>38</v>
      </c>
      <c r="E811" t="s">
        <v>8221</v>
      </c>
      <c r="F811">
        <v>4</v>
      </c>
    </row>
    <row r="812" spans="2:6" x14ac:dyDescent="0.25">
      <c r="B812" t="s">
        <v>8219</v>
      </c>
      <c r="C812">
        <v>96</v>
      </c>
      <c r="E812" t="s">
        <v>8221</v>
      </c>
      <c r="F812">
        <v>99</v>
      </c>
    </row>
    <row r="813" spans="2:6" x14ac:dyDescent="0.25">
      <c r="B813" t="s">
        <v>8219</v>
      </c>
      <c r="C813">
        <v>48</v>
      </c>
      <c r="E813" t="s">
        <v>8221</v>
      </c>
      <c r="F813">
        <v>4</v>
      </c>
    </row>
    <row r="814" spans="2:6" x14ac:dyDescent="0.25">
      <c r="B814" t="s">
        <v>8219</v>
      </c>
      <c r="C814">
        <v>33</v>
      </c>
      <c r="E814" t="s">
        <v>8221</v>
      </c>
      <c r="F814">
        <v>4</v>
      </c>
    </row>
    <row r="815" spans="2:6" x14ac:dyDescent="0.25">
      <c r="B815" t="s">
        <v>8219</v>
      </c>
      <c r="C815">
        <v>226</v>
      </c>
      <c r="E815" t="s">
        <v>8221</v>
      </c>
      <c r="F815">
        <v>38</v>
      </c>
    </row>
    <row r="816" spans="2:6" x14ac:dyDescent="0.25">
      <c r="B816" t="s">
        <v>8219</v>
      </c>
      <c r="C816">
        <v>14</v>
      </c>
      <c r="E816" t="s">
        <v>8221</v>
      </c>
      <c r="F816">
        <v>285</v>
      </c>
    </row>
    <row r="817" spans="2:6" x14ac:dyDescent="0.25">
      <c r="B817" t="s">
        <v>8219</v>
      </c>
      <c r="C817">
        <v>20</v>
      </c>
      <c r="E817" t="s">
        <v>8221</v>
      </c>
      <c r="F817">
        <v>1</v>
      </c>
    </row>
    <row r="818" spans="2:6" x14ac:dyDescent="0.25">
      <c r="B818" t="s">
        <v>8219</v>
      </c>
      <c r="C818">
        <v>25</v>
      </c>
      <c r="E818" t="s">
        <v>8221</v>
      </c>
      <c r="F818">
        <v>42</v>
      </c>
    </row>
    <row r="819" spans="2:6" x14ac:dyDescent="0.25">
      <c r="B819" t="s">
        <v>8219</v>
      </c>
      <c r="C819">
        <v>90</v>
      </c>
      <c r="E819" t="s">
        <v>8221</v>
      </c>
      <c r="F819">
        <v>26</v>
      </c>
    </row>
    <row r="820" spans="2:6" x14ac:dyDescent="0.25">
      <c r="B820" t="s">
        <v>8219</v>
      </c>
      <c r="C820">
        <v>11</v>
      </c>
      <c r="E820" t="s">
        <v>8221</v>
      </c>
      <c r="F820">
        <v>2</v>
      </c>
    </row>
    <row r="821" spans="2:6" x14ac:dyDescent="0.25">
      <c r="B821" t="s">
        <v>8219</v>
      </c>
      <c r="C821">
        <v>55</v>
      </c>
      <c r="E821" t="s">
        <v>8221</v>
      </c>
      <c r="F821">
        <v>4</v>
      </c>
    </row>
    <row r="822" spans="2:6" x14ac:dyDescent="0.25">
      <c r="B822" t="s">
        <v>8219</v>
      </c>
      <c r="C822">
        <v>30</v>
      </c>
      <c r="E822" t="s">
        <v>8221</v>
      </c>
      <c r="F822">
        <v>6</v>
      </c>
    </row>
    <row r="823" spans="2:6" x14ac:dyDescent="0.25">
      <c r="B823" t="s">
        <v>8219</v>
      </c>
      <c r="C823">
        <v>28</v>
      </c>
      <c r="E823" t="s">
        <v>8221</v>
      </c>
      <c r="F823">
        <v>70</v>
      </c>
    </row>
    <row r="824" spans="2:6" x14ac:dyDescent="0.25">
      <c r="B824" t="s">
        <v>8219</v>
      </c>
      <c r="C824">
        <v>45</v>
      </c>
      <c r="E824" t="s">
        <v>8221</v>
      </c>
      <c r="F824">
        <v>9</v>
      </c>
    </row>
    <row r="825" spans="2:6" x14ac:dyDescent="0.25">
      <c r="B825" t="s">
        <v>8219</v>
      </c>
      <c r="C825">
        <v>13</v>
      </c>
      <c r="E825" t="s">
        <v>8221</v>
      </c>
      <c r="F825">
        <v>8</v>
      </c>
    </row>
    <row r="826" spans="2:6" x14ac:dyDescent="0.25">
      <c r="B826" t="s">
        <v>8219</v>
      </c>
      <c r="C826">
        <v>40</v>
      </c>
      <c r="E826" t="s">
        <v>8221</v>
      </c>
      <c r="F826">
        <v>105</v>
      </c>
    </row>
    <row r="827" spans="2:6" x14ac:dyDescent="0.25">
      <c r="B827" t="s">
        <v>8219</v>
      </c>
      <c r="C827">
        <v>21</v>
      </c>
      <c r="E827" t="s">
        <v>8221</v>
      </c>
      <c r="F827">
        <v>12</v>
      </c>
    </row>
    <row r="828" spans="2:6" x14ac:dyDescent="0.25">
      <c r="B828" t="s">
        <v>8219</v>
      </c>
      <c r="C828">
        <v>134</v>
      </c>
      <c r="E828" t="s">
        <v>8221</v>
      </c>
      <c r="F828">
        <v>0</v>
      </c>
    </row>
    <row r="829" spans="2:6" x14ac:dyDescent="0.25">
      <c r="B829" t="s">
        <v>8219</v>
      </c>
      <c r="C829">
        <v>20</v>
      </c>
      <c r="E829" t="s">
        <v>8221</v>
      </c>
      <c r="F829">
        <v>16</v>
      </c>
    </row>
    <row r="830" spans="2:6" x14ac:dyDescent="0.25">
      <c r="B830" t="s">
        <v>8219</v>
      </c>
      <c r="C830">
        <v>19</v>
      </c>
      <c r="E830" t="s">
        <v>8221</v>
      </c>
      <c r="F830">
        <v>7</v>
      </c>
    </row>
    <row r="831" spans="2:6" x14ac:dyDescent="0.25">
      <c r="B831" t="s">
        <v>8219</v>
      </c>
      <c r="C831">
        <v>209</v>
      </c>
      <c r="E831" t="s">
        <v>8221</v>
      </c>
      <c r="F831">
        <v>4</v>
      </c>
    </row>
    <row r="832" spans="2:6" x14ac:dyDescent="0.25">
      <c r="B832" t="s">
        <v>8219</v>
      </c>
      <c r="C832">
        <v>38</v>
      </c>
      <c r="E832" t="s">
        <v>8221</v>
      </c>
      <c r="F832">
        <v>1</v>
      </c>
    </row>
    <row r="833" spans="2:6" x14ac:dyDescent="0.25">
      <c r="B833" t="s">
        <v>8219</v>
      </c>
      <c r="C833">
        <v>24</v>
      </c>
      <c r="E833" t="s">
        <v>8221</v>
      </c>
      <c r="F833">
        <v>28</v>
      </c>
    </row>
    <row r="834" spans="2:6" x14ac:dyDescent="0.25">
      <c r="B834" t="s">
        <v>8219</v>
      </c>
      <c r="C834">
        <v>8</v>
      </c>
      <c r="E834" t="s">
        <v>8221</v>
      </c>
      <c r="F834">
        <v>1</v>
      </c>
    </row>
    <row r="835" spans="2:6" x14ac:dyDescent="0.25">
      <c r="B835" t="s">
        <v>8219</v>
      </c>
      <c r="C835">
        <v>179</v>
      </c>
      <c r="E835" t="s">
        <v>8221</v>
      </c>
      <c r="F835">
        <v>1</v>
      </c>
    </row>
    <row r="836" spans="2:6" x14ac:dyDescent="0.25">
      <c r="B836" t="s">
        <v>8219</v>
      </c>
      <c r="C836">
        <v>26</v>
      </c>
      <c r="E836" t="s">
        <v>8221</v>
      </c>
      <c r="F836">
        <v>5</v>
      </c>
    </row>
    <row r="837" spans="2:6" x14ac:dyDescent="0.25">
      <c r="B837" t="s">
        <v>8219</v>
      </c>
      <c r="C837">
        <v>131</v>
      </c>
      <c r="E837" t="s">
        <v>8221</v>
      </c>
      <c r="F837">
        <v>3</v>
      </c>
    </row>
    <row r="838" spans="2:6" x14ac:dyDescent="0.25">
      <c r="B838" t="s">
        <v>8219</v>
      </c>
      <c r="C838">
        <v>14</v>
      </c>
      <c r="E838" t="s">
        <v>8221</v>
      </c>
      <c r="F838">
        <v>2</v>
      </c>
    </row>
    <row r="839" spans="2:6" x14ac:dyDescent="0.25">
      <c r="B839" t="s">
        <v>8219</v>
      </c>
      <c r="C839">
        <v>174</v>
      </c>
      <c r="E839" t="s">
        <v>8221</v>
      </c>
      <c r="F839">
        <v>0</v>
      </c>
    </row>
    <row r="840" spans="2:6" x14ac:dyDescent="0.25">
      <c r="B840" t="s">
        <v>8219</v>
      </c>
      <c r="C840">
        <v>191</v>
      </c>
      <c r="E840" t="s">
        <v>8221</v>
      </c>
      <c r="F840">
        <v>0</v>
      </c>
    </row>
    <row r="841" spans="2:6" x14ac:dyDescent="0.25">
      <c r="B841" t="s">
        <v>8219</v>
      </c>
      <c r="C841">
        <v>38</v>
      </c>
      <c r="E841" t="s">
        <v>8221</v>
      </c>
      <c r="F841">
        <v>3</v>
      </c>
    </row>
    <row r="842" spans="2:6" x14ac:dyDescent="0.25">
      <c r="B842" t="s">
        <v>8219</v>
      </c>
      <c r="C842">
        <v>22</v>
      </c>
      <c r="E842" t="s">
        <v>8221</v>
      </c>
      <c r="F842">
        <v>0</v>
      </c>
    </row>
    <row r="843" spans="2:6" x14ac:dyDescent="0.25">
      <c r="B843" t="s">
        <v>8219</v>
      </c>
      <c r="C843">
        <v>149</v>
      </c>
      <c r="E843" t="s">
        <v>8221</v>
      </c>
      <c r="F843">
        <v>0</v>
      </c>
    </row>
    <row r="844" spans="2:6" x14ac:dyDescent="0.25">
      <c r="B844" t="s">
        <v>8219</v>
      </c>
      <c r="C844">
        <v>56</v>
      </c>
      <c r="E844" t="s">
        <v>8221</v>
      </c>
      <c r="F844">
        <v>3</v>
      </c>
    </row>
    <row r="845" spans="2:6" x14ac:dyDescent="0.25">
      <c r="B845" t="s">
        <v>8219</v>
      </c>
      <c r="C845">
        <v>19</v>
      </c>
      <c r="E845" t="s">
        <v>8221</v>
      </c>
      <c r="F845">
        <v>7</v>
      </c>
    </row>
    <row r="846" spans="2:6" x14ac:dyDescent="0.25">
      <c r="B846" t="s">
        <v>8219</v>
      </c>
      <c r="C846">
        <v>70</v>
      </c>
      <c r="E846" t="s">
        <v>8221</v>
      </c>
      <c r="F846">
        <v>25</v>
      </c>
    </row>
    <row r="847" spans="2:6" x14ac:dyDescent="0.25">
      <c r="B847" t="s">
        <v>8219</v>
      </c>
      <c r="C847">
        <v>81</v>
      </c>
      <c r="E847" t="s">
        <v>8221</v>
      </c>
      <c r="F847">
        <v>10</v>
      </c>
    </row>
    <row r="848" spans="2:6" x14ac:dyDescent="0.25">
      <c r="B848" t="s">
        <v>8219</v>
      </c>
      <c r="C848">
        <v>32</v>
      </c>
      <c r="E848" t="s">
        <v>8221</v>
      </c>
      <c r="F848">
        <v>3</v>
      </c>
    </row>
    <row r="849" spans="2:6" x14ac:dyDescent="0.25">
      <c r="B849" t="s">
        <v>8219</v>
      </c>
      <c r="C849">
        <v>26</v>
      </c>
      <c r="E849" t="s">
        <v>8221</v>
      </c>
      <c r="F849">
        <v>5</v>
      </c>
    </row>
    <row r="850" spans="2:6" x14ac:dyDescent="0.25">
      <c r="B850" t="s">
        <v>8219</v>
      </c>
      <c r="C850">
        <v>105</v>
      </c>
      <c r="E850" t="s">
        <v>8221</v>
      </c>
      <c r="F850">
        <v>5</v>
      </c>
    </row>
    <row r="851" spans="2:6" x14ac:dyDescent="0.25">
      <c r="B851" t="s">
        <v>8219</v>
      </c>
      <c r="C851">
        <v>29</v>
      </c>
      <c r="E851" t="s">
        <v>8221</v>
      </c>
      <c r="F851">
        <v>27</v>
      </c>
    </row>
    <row r="852" spans="2:6" x14ac:dyDescent="0.25">
      <c r="B852" t="s">
        <v>8219</v>
      </c>
      <c r="C852">
        <v>8</v>
      </c>
      <c r="E852" t="s">
        <v>8221</v>
      </c>
      <c r="F852">
        <v>2</v>
      </c>
    </row>
    <row r="853" spans="2:6" x14ac:dyDescent="0.25">
      <c r="B853" t="s">
        <v>8219</v>
      </c>
      <c r="C853">
        <v>89</v>
      </c>
      <c r="E853" t="s">
        <v>8221</v>
      </c>
      <c r="F853">
        <v>236</v>
      </c>
    </row>
    <row r="854" spans="2:6" x14ac:dyDescent="0.25">
      <c r="B854" t="s">
        <v>8219</v>
      </c>
      <c r="C854">
        <v>44</v>
      </c>
      <c r="E854" t="s">
        <v>8221</v>
      </c>
      <c r="F854">
        <v>1</v>
      </c>
    </row>
    <row r="855" spans="2:6" x14ac:dyDescent="0.25">
      <c r="B855" t="s">
        <v>8219</v>
      </c>
      <c r="C855">
        <v>246</v>
      </c>
      <c r="E855" t="s">
        <v>8221</v>
      </c>
      <c r="F855">
        <v>12</v>
      </c>
    </row>
    <row r="856" spans="2:6" x14ac:dyDescent="0.25">
      <c r="B856" t="s">
        <v>8219</v>
      </c>
      <c r="C856">
        <v>120</v>
      </c>
      <c r="E856" t="s">
        <v>8221</v>
      </c>
      <c r="F856">
        <v>4</v>
      </c>
    </row>
    <row r="857" spans="2:6" x14ac:dyDescent="0.25">
      <c r="B857" t="s">
        <v>8219</v>
      </c>
      <c r="C857">
        <v>26</v>
      </c>
      <c r="E857" t="s">
        <v>8221</v>
      </c>
      <c r="F857">
        <v>3</v>
      </c>
    </row>
    <row r="858" spans="2:6" x14ac:dyDescent="0.25">
      <c r="B858" t="s">
        <v>8219</v>
      </c>
      <c r="C858">
        <v>45</v>
      </c>
      <c r="E858" t="s">
        <v>8221</v>
      </c>
      <c r="F858">
        <v>99</v>
      </c>
    </row>
    <row r="859" spans="2:6" x14ac:dyDescent="0.25">
      <c r="B859" t="s">
        <v>8219</v>
      </c>
      <c r="C859">
        <v>20</v>
      </c>
      <c r="E859" t="s">
        <v>8221</v>
      </c>
      <c r="F859">
        <v>3</v>
      </c>
    </row>
    <row r="860" spans="2:6" x14ac:dyDescent="0.25">
      <c r="B860" t="s">
        <v>8219</v>
      </c>
      <c r="C860">
        <v>47</v>
      </c>
      <c r="E860" t="s">
        <v>8221</v>
      </c>
      <c r="F860">
        <v>3</v>
      </c>
    </row>
    <row r="861" spans="2:6" x14ac:dyDescent="0.25">
      <c r="B861" t="s">
        <v>8219</v>
      </c>
      <c r="C861">
        <v>13</v>
      </c>
      <c r="E861" t="s">
        <v>8221</v>
      </c>
      <c r="F861">
        <v>22</v>
      </c>
    </row>
    <row r="862" spans="2:6" x14ac:dyDescent="0.25">
      <c r="B862" t="s">
        <v>8219</v>
      </c>
      <c r="C862">
        <v>183</v>
      </c>
      <c r="E862" t="s">
        <v>8221</v>
      </c>
      <c r="F862">
        <v>4</v>
      </c>
    </row>
    <row r="863" spans="2:6" x14ac:dyDescent="0.25">
      <c r="B863" t="s">
        <v>8219</v>
      </c>
      <c r="C863">
        <v>21</v>
      </c>
      <c r="E863" t="s">
        <v>8221</v>
      </c>
      <c r="F863">
        <v>534</v>
      </c>
    </row>
    <row r="864" spans="2:6" x14ac:dyDescent="0.25">
      <c r="B864" t="s">
        <v>8219</v>
      </c>
      <c r="C864">
        <v>42</v>
      </c>
      <c r="E864" t="s">
        <v>8221</v>
      </c>
      <c r="F864">
        <v>12</v>
      </c>
    </row>
    <row r="865" spans="2:6" x14ac:dyDescent="0.25">
      <c r="B865" t="s">
        <v>8219</v>
      </c>
      <c r="C865">
        <v>54</v>
      </c>
      <c r="E865" t="s">
        <v>8221</v>
      </c>
      <c r="F865">
        <v>56</v>
      </c>
    </row>
    <row r="866" spans="2:6" x14ac:dyDescent="0.25">
      <c r="B866" t="s">
        <v>8219</v>
      </c>
      <c r="C866">
        <v>38</v>
      </c>
      <c r="E866" t="s">
        <v>8221</v>
      </c>
      <c r="F866">
        <v>11</v>
      </c>
    </row>
    <row r="867" spans="2:6" x14ac:dyDescent="0.25">
      <c r="B867" t="s">
        <v>8219</v>
      </c>
      <c r="C867">
        <v>64</v>
      </c>
      <c r="E867" t="s">
        <v>8221</v>
      </c>
      <c r="F867">
        <v>0</v>
      </c>
    </row>
    <row r="868" spans="2:6" x14ac:dyDescent="0.25">
      <c r="B868" t="s">
        <v>8219</v>
      </c>
      <c r="C868">
        <v>13</v>
      </c>
      <c r="E868" t="s">
        <v>8221</v>
      </c>
      <c r="F868">
        <v>12</v>
      </c>
    </row>
    <row r="869" spans="2:6" x14ac:dyDescent="0.25">
      <c r="B869" t="s">
        <v>8219</v>
      </c>
      <c r="C869">
        <v>33</v>
      </c>
      <c r="E869" t="s">
        <v>8221</v>
      </c>
      <c r="F869">
        <v>5</v>
      </c>
    </row>
    <row r="870" spans="2:6" x14ac:dyDescent="0.25">
      <c r="B870" t="s">
        <v>8219</v>
      </c>
      <c r="C870">
        <v>52</v>
      </c>
      <c r="E870" t="s">
        <v>8221</v>
      </c>
      <c r="F870">
        <v>24</v>
      </c>
    </row>
    <row r="871" spans="2:6" x14ac:dyDescent="0.25">
      <c r="B871" t="s">
        <v>8219</v>
      </c>
      <c r="C871">
        <v>107</v>
      </c>
      <c r="E871" t="s">
        <v>8221</v>
      </c>
      <c r="F871">
        <v>89</v>
      </c>
    </row>
    <row r="872" spans="2:6" x14ac:dyDescent="0.25">
      <c r="B872" t="s">
        <v>8219</v>
      </c>
      <c r="C872">
        <v>11</v>
      </c>
      <c r="E872" t="s">
        <v>8221</v>
      </c>
      <c r="F872">
        <v>1</v>
      </c>
    </row>
    <row r="873" spans="2:6" x14ac:dyDescent="0.25">
      <c r="B873" t="s">
        <v>8219</v>
      </c>
      <c r="C873">
        <v>34</v>
      </c>
      <c r="E873" t="s">
        <v>8221</v>
      </c>
      <c r="F873">
        <v>55</v>
      </c>
    </row>
    <row r="874" spans="2:6" x14ac:dyDescent="0.25">
      <c r="B874" t="s">
        <v>8219</v>
      </c>
      <c r="C874">
        <v>75</v>
      </c>
      <c r="E874" t="s">
        <v>8221</v>
      </c>
      <c r="F874">
        <v>2</v>
      </c>
    </row>
    <row r="875" spans="2:6" x14ac:dyDescent="0.25">
      <c r="B875" t="s">
        <v>8219</v>
      </c>
      <c r="C875">
        <v>26</v>
      </c>
      <c r="E875" t="s">
        <v>8221</v>
      </c>
      <c r="F875">
        <v>0</v>
      </c>
    </row>
    <row r="876" spans="2:6" x14ac:dyDescent="0.25">
      <c r="B876" t="s">
        <v>8219</v>
      </c>
      <c r="C876">
        <v>50</v>
      </c>
      <c r="E876" t="s">
        <v>8221</v>
      </c>
      <c r="F876">
        <v>4</v>
      </c>
    </row>
    <row r="877" spans="2:6" x14ac:dyDescent="0.25">
      <c r="B877" t="s">
        <v>8219</v>
      </c>
      <c r="C877">
        <v>80</v>
      </c>
      <c r="E877" t="s">
        <v>8221</v>
      </c>
      <c r="F877">
        <v>6</v>
      </c>
    </row>
    <row r="878" spans="2:6" x14ac:dyDescent="0.25">
      <c r="B878" t="s">
        <v>8219</v>
      </c>
      <c r="C878">
        <v>110</v>
      </c>
      <c r="E878" t="s">
        <v>8221</v>
      </c>
      <c r="F878">
        <v>4</v>
      </c>
    </row>
    <row r="879" spans="2:6" x14ac:dyDescent="0.25">
      <c r="B879" t="s">
        <v>8219</v>
      </c>
      <c r="C879">
        <v>77</v>
      </c>
      <c r="E879" t="s">
        <v>8221</v>
      </c>
      <c r="F879">
        <v>4</v>
      </c>
    </row>
    <row r="880" spans="2:6" x14ac:dyDescent="0.25">
      <c r="B880" t="s">
        <v>8219</v>
      </c>
      <c r="C880">
        <v>50</v>
      </c>
      <c r="E880" t="s">
        <v>8221</v>
      </c>
      <c r="F880">
        <v>2</v>
      </c>
    </row>
    <row r="881" spans="2:6" x14ac:dyDescent="0.25">
      <c r="B881" t="s">
        <v>8219</v>
      </c>
      <c r="C881">
        <v>145</v>
      </c>
      <c r="E881" t="s">
        <v>8221</v>
      </c>
      <c r="F881">
        <v>5</v>
      </c>
    </row>
    <row r="882" spans="2:6" x14ac:dyDescent="0.25">
      <c r="B882" t="s">
        <v>8219</v>
      </c>
      <c r="C882">
        <v>29</v>
      </c>
      <c r="E882" t="s">
        <v>8221</v>
      </c>
      <c r="F882">
        <v>83</v>
      </c>
    </row>
    <row r="883" spans="2:6" x14ac:dyDescent="0.25">
      <c r="B883" t="s">
        <v>8219</v>
      </c>
      <c r="C883">
        <v>114</v>
      </c>
      <c r="E883" t="s">
        <v>8221</v>
      </c>
      <c r="F883">
        <v>57</v>
      </c>
    </row>
    <row r="884" spans="2:6" x14ac:dyDescent="0.25">
      <c r="B884" t="s">
        <v>8219</v>
      </c>
      <c r="C884">
        <v>96</v>
      </c>
      <c r="E884" t="s">
        <v>8221</v>
      </c>
      <c r="F884">
        <v>311</v>
      </c>
    </row>
    <row r="885" spans="2:6" x14ac:dyDescent="0.25">
      <c r="B885" t="s">
        <v>8219</v>
      </c>
      <c r="C885">
        <v>31</v>
      </c>
      <c r="E885" t="s">
        <v>8221</v>
      </c>
      <c r="F885">
        <v>2</v>
      </c>
    </row>
    <row r="886" spans="2:6" x14ac:dyDescent="0.25">
      <c r="B886" t="s">
        <v>8219</v>
      </c>
      <c r="C886">
        <v>4883</v>
      </c>
      <c r="E886" t="s">
        <v>8221</v>
      </c>
      <c r="F886">
        <v>16</v>
      </c>
    </row>
    <row r="887" spans="2:6" x14ac:dyDescent="0.25">
      <c r="B887" t="s">
        <v>8219</v>
      </c>
      <c r="C887">
        <v>95</v>
      </c>
      <c r="E887" t="s">
        <v>8221</v>
      </c>
      <c r="F887">
        <v>9</v>
      </c>
    </row>
    <row r="888" spans="2:6" x14ac:dyDescent="0.25">
      <c r="B888" t="s">
        <v>8219</v>
      </c>
      <c r="C888">
        <v>2478</v>
      </c>
      <c r="E888" t="s">
        <v>8221</v>
      </c>
      <c r="F888">
        <v>1</v>
      </c>
    </row>
    <row r="889" spans="2:6" x14ac:dyDescent="0.25">
      <c r="B889" t="s">
        <v>8219</v>
      </c>
      <c r="C889">
        <v>1789</v>
      </c>
      <c r="E889" t="s">
        <v>8221</v>
      </c>
      <c r="F889">
        <v>12</v>
      </c>
    </row>
    <row r="890" spans="2:6" x14ac:dyDescent="0.25">
      <c r="B890" t="s">
        <v>8219</v>
      </c>
      <c r="C890">
        <v>680</v>
      </c>
      <c r="E890" t="s">
        <v>8221</v>
      </c>
      <c r="F890">
        <v>0</v>
      </c>
    </row>
    <row r="891" spans="2:6" x14ac:dyDescent="0.25">
      <c r="B891" t="s">
        <v>8219</v>
      </c>
      <c r="C891">
        <v>70</v>
      </c>
      <c r="E891" t="s">
        <v>8221</v>
      </c>
      <c r="F891">
        <v>20</v>
      </c>
    </row>
    <row r="892" spans="2:6" x14ac:dyDescent="0.25">
      <c r="B892" t="s">
        <v>8219</v>
      </c>
      <c r="C892">
        <v>23</v>
      </c>
      <c r="E892" t="s">
        <v>8221</v>
      </c>
      <c r="F892">
        <v>16</v>
      </c>
    </row>
    <row r="893" spans="2:6" x14ac:dyDescent="0.25">
      <c r="B893" t="s">
        <v>8219</v>
      </c>
      <c r="C893">
        <v>4245</v>
      </c>
      <c r="E893" t="s">
        <v>8221</v>
      </c>
      <c r="F893">
        <v>33</v>
      </c>
    </row>
    <row r="894" spans="2:6" x14ac:dyDescent="0.25">
      <c r="B894" t="s">
        <v>8219</v>
      </c>
      <c r="C894">
        <v>943</v>
      </c>
      <c r="E894" t="s">
        <v>8221</v>
      </c>
      <c r="F894">
        <v>2</v>
      </c>
    </row>
    <row r="895" spans="2:6" x14ac:dyDescent="0.25">
      <c r="B895" t="s">
        <v>8219</v>
      </c>
      <c r="C895">
        <v>1876</v>
      </c>
      <c r="E895" t="s">
        <v>8221</v>
      </c>
      <c r="F895">
        <v>6</v>
      </c>
    </row>
    <row r="896" spans="2:6" x14ac:dyDescent="0.25">
      <c r="B896" t="s">
        <v>8219</v>
      </c>
      <c r="C896">
        <v>834</v>
      </c>
      <c r="E896" t="s">
        <v>8221</v>
      </c>
      <c r="F896">
        <v>0</v>
      </c>
    </row>
    <row r="897" spans="2:6" x14ac:dyDescent="0.25">
      <c r="B897" t="s">
        <v>8219</v>
      </c>
      <c r="C897">
        <v>682</v>
      </c>
      <c r="E897" t="s">
        <v>8221</v>
      </c>
      <c r="F897">
        <v>3</v>
      </c>
    </row>
    <row r="898" spans="2:6" x14ac:dyDescent="0.25">
      <c r="B898" t="s">
        <v>8219</v>
      </c>
      <c r="C898">
        <v>147</v>
      </c>
      <c r="E898" t="s">
        <v>8221</v>
      </c>
      <c r="F898">
        <v>0</v>
      </c>
    </row>
    <row r="899" spans="2:6" x14ac:dyDescent="0.25">
      <c r="B899" t="s">
        <v>8219</v>
      </c>
      <c r="C899">
        <v>415</v>
      </c>
      <c r="E899" t="s">
        <v>8221</v>
      </c>
      <c r="F899">
        <v>3</v>
      </c>
    </row>
    <row r="900" spans="2:6" x14ac:dyDescent="0.25">
      <c r="B900" t="s">
        <v>8219</v>
      </c>
      <c r="C900">
        <v>290</v>
      </c>
      <c r="E900" t="s">
        <v>8221</v>
      </c>
      <c r="F900">
        <v>13</v>
      </c>
    </row>
    <row r="901" spans="2:6" x14ac:dyDescent="0.25">
      <c r="B901" t="s">
        <v>8219</v>
      </c>
      <c r="C901">
        <v>365</v>
      </c>
      <c r="E901" t="s">
        <v>8221</v>
      </c>
      <c r="F901">
        <v>6</v>
      </c>
    </row>
    <row r="902" spans="2:6" x14ac:dyDescent="0.25">
      <c r="B902" t="s">
        <v>8219</v>
      </c>
      <c r="C902">
        <v>660</v>
      </c>
      <c r="E902" t="s">
        <v>8221</v>
      </c>
      <c r="F902">
        <v>1</v>
      </c>
    </row>
    <row r="903" spans="2:6" x14ac:dyDescent="0.25">
      <c r="B903" t="s">
        <v>8219</v>
      </c>
      <c r="C903">
        <v>1356</v>
      </c>
      <c r="E903" t="s">
        <v>8221</v>
      </c>
      <c r="F903">
        <v>0</v>
      </c>
    </row>
    <row r="904" spans="2:6" x14ac:dyDescent="0.25">
      <c r="B904" t="s">
        <v>8219</v>
      </c>
      <c r="C904">
        <v>424</v>
      </c>
      <c r="E904" t="s">
        <v>8221</v>
      </c>
      <c r="F904">
        <v>5</v>
      </c>
    </row>
    <row r="905" spans="2:6" x14ac:dyDescent="0.25">
      <c r="B905" t="s">
        <v>8219</v>
      </c>
      <c r="C905">
        <v>33</v>
      </c>
      <c r="E905" t="s">
        <v>8221</v>
      </c>
      <c r="F905">
        <v>0</v>
      </c>
    </row>
    <row r="906" spans="2:6" x14ac:dyDescent="0.25">
      <c r="B906" t="s">
        <v>8219</v>
      </c>
      <c r="C906">
        <v>1633</v>
      </c>
      <c r="E906" t="s">
        <v>8221</v>
      </c>
      <c r="F906">
        <v>36</v>
      </c>
    </row>
    <row r="907" spans="2:6" x14ac:dyDescent="0.25">
      <c r="B907" t="s">
        <v>8219</v>
      </c>
      <c r="C907">
        <v>306</v>
      </c>
      <c r="E907" t="s">
        <v>8221</v>
      </c>
      <c r="F907">
        <v>1</v>
      </c>
    </row>
    <row r="908" spans="2:6" x14ac:dyDescent="0.25">
      <c r="B908" t="s">
        <v>8219</v>
      </c>
      <c r="C908">
        <v>205</v>
      </c>
      <c r="E908" t="s">
        <v>8221</v>
      </c>
      <c r="F908">
        <v>1</v>
      </c>
    </row>
    <row r="909" spans="2:6" x14ac:dyDescent="0.25">
      <c r="B909" t="s">
        <v>8219</v>
      </c>
      <c r="C909">
        <v>1281</v>
      </c>
      <c r="E909" t="s">
        <v>8221</v>
      </c>
      <c r="F909">
        <v>1</v>
      </c>
    </row>
    <row r="910" spans="2:6" x14ac:dyDescent="0.25">
      <c r="B910" t="s">
        <v>8219</v>
      </c>
      <c r="C910">
        <v>103</v>
      </c>
      <c r="E910" t="s">
        <v>8221</v>
      </c>
      <c r="F910">
        <v>9</v>
      </c>
    </row>
    <row r="911" spans="2:6" x14ac:dyDescent="0.25">
      <c r="B911" t="s">
        <v>8219</v>
      </c>
      <c r="C911">
        <v>1513</v>
      </c>
      <c r="E911" t="s">
        <v>8221</v>
      </c>
      <c r="F911">
        <v>1</v>
      </c>
    </row>
    <row r="912" spans="2:6" x14ac:dyDescent="0.25">
      <c r="B912" t="s">
        <v>8219</v>
      </c>
      <c r="C912">
        <v>405</v>
      </c>
      <c r="E912" t="s">
        <v>8221</v>
      </c>
      <c r="F912">
        <v>0</v>
      </c>
    </row>
    <row r="913" spans="2:6" x14ac:dyDescent="0.25">
      <c r="B913" t="s">
        <v>8219</v>
      </c>
      <c r="C913">
        <v>510</v>
      </c>
      <c r="E913" t="s">
        <v>8221</v>
      </c>
      <c r="F913">
        <v>1</v>
      </c>
    </row>
    <row r="914" spans="2:6" x14ac:dyDescent="0.25">
      <c r="B914" t="s">
        <v>8219</v>
      </c>
      <c r="C914">
        <v>1887</v>
      </c>
      <c r="E914" t="s">
        <v>8221</v>
      </c>
      <c r="F914">
        <v>1</v>
      </c>
    </row>
    <row r="915" spans="2:6" x14ac:dyDescent="0.25">
      <c r="B915" t="s">
        <v>8219</v>
      </c>
      <c r="C915">
        <v>701</v>
      </c>
      <c r="E915" t="s">
        <v>8221</v>
      </c>
      <c r="F915">
        <v>4</v>
      </c>
    </row>
    <row r="916" spans="2:6" x14ac:dyDescent="0.25">
      <c r="B916" t="s">
        <v>8219</v>
      </c>
      <c r="C916">
        <v>3863</v>
      </c>
      <c r="E916" t="s">
        <v>8221</v>
      </c>
      <c r="F916">
        <v>2</v>
      </c>
    </row>
    <row r="917" spans="2:6" x14ac:dyDescent="0.25">
      <c r="B917" t="s">
        <v>8219</v>
      </c>
      <c r="C917">
        <v>238</v>
      </c>
      <c r="E917" t="s">
        <v>8221</v>
      </c>
      <c r="F917">
        <v>2</v>
      </c>
    </row>
    <row r="918" spans="2:6" x14ac:dyDescent="0.25">
      <c r="B918" t="s">
        <v>8219</v>
      </c>
      <c r="C918">
        <v>2051</v>
      </c>
      <c r="E918" t="s">
        <v>8221</v>
      </c>
      <c r="F918">
        <v>2</v>
      </c>
    </row>
    <row r="919" spans="2:6" x14ac:dyDescent="0.25">
      <c r="B919" t="s">
        <v>8219</v>
      </c>
      <c r="C919">
        <v>402</v>
      </c>
      <c r="E919" t="s">
        <v>8221</v>
      </c>
      <c r="F919">
        <v>0</v>
      </c>
    </row>
    <row r="920" spans="2:6" x14ac:dyDescent="0.25">
      <c r="B920" t="s">
        <v>8219</v>
      </c>
      <c r="C920">
        <v>253</v>
      </c>
      <c r="E920" t="s">
        <v>8221</v>
      </c>
      <c r="F920">
        <v>2</v>
      </c>
    </row>
    <row r="921" spans="2:6" x14ac:dyDescent="0.25">
      <c r="B921" t="s">
        <v>8219</v>
      </c>
      <c r="C921">
        <v>473</v>
      </c>
      <c r="E921" t="s">
        <v>8221</v>
      </c>
      <c r="F921">
        <v>4</v>
      </c>
    </row>
    <row r="922" spans="2:6" x14ac:dyDescent="0.25">
      <c r="B922" t="s">
        <v>8219</v>
      </c>
      <c r="C922">
        <v>821</v>
      </c>
      <c r="E922" t="s">
        <v>8221</v>
      </c>
      <c r="F922">
        <v>2</v>
      </c>
    </row>
    <row r="923" spans="2:6" x14ac:dyDescent="0.25">
      <c r="B923" t="s">
        <v>8219</v>
      </c>
      <c r="C923">
        <v>388</v>
      </c>
      <c r="E923" t="s">
        <v>8221</v>
      </c>
      <c r="F923">
        <v>0</v>
      </c>
    </row>
    <row r="924" spans="2:6" x14ac:dyDescent="0.25">
      <c r="B924" t="s">
        <v>8219</v>
      </c>
      <c r="C924">
        <v>813</v>
      </c>
      <c r="E924" t="s">
        <v>8221</v>
      </c>
      <c r="F924">
        <v>1</v>
      </c>
    </row>
    <row r="925" spans="2:6" x14ac:dyDescent="0.25">
      <c r="B925" t="s">
        <v>8219</v>
      </c>
      <c r="C925">
        <v>1945</v>
      </c>
      <c r="E925" t="s">
        <v>8221</v>
      </c>
      <c r="F925">
        <v>0</v>
      </c>
    </row>
    <row r="926" spans="2:6" x14ac:dyDescent="0.25">
      <c r="B926" t="s">
        <v>8219</v>
      </c>
      <c r="C926">
        <v>1637</v>
      </c>
      <c r="E926" t="s">
        <v>8221</v>
      </c>
      <c r="F926">
        <v>2</v>
      </c>
    </row>
    <row r="927" spans="2:6" x14ac:dyDescent="0.25">
      <c r="B927" t="s">
        <v>8219</v>
      </c>
      <c r="C927">
        <v>1375</v>
      </c>
      <c r="E927" t="s">
        <v>8221</v>
      </c>
      <c r="F927">
        <v>7</v>
      </c>
    </row>
    <row r="928" spans="2:6" x14ac:dyDescent="0.25">
      <c r="B928" t="s">
        <v>8219</v>
      </c>
      <c r="C928">
        <v>17</v>
      </c>
      <c r="E928" t="s">
        <v>8221</v>
      </c>
      <c r="F928">
        <v>5</v>
      </c>
    </row>
    <row r="929" spans="2:6" x14ac:dyDescent="0.25">
      <c r="B929" t="s">
        <v>8219</v>
      </c>
      <c r="C929">
        <v>354</v>
      </c>
      <c r="E929" t="s">
        <v>8221</v>
      </c>
      <c r="F929">
        <v>0</v>
      </c>
    </row>
    <row r="930" spans="2:6" x14ac:dyDescent="0.25">
      <c r="B930" t="s">
        <v>8219</v>
      </c>
      <c r="C930">
        <v>191</v>
      </c>
      <c r="E930" t="s">
        <v>8221</v>
      </c>
      <c r="F930">
        <v>0</v>
      </c>
    </row>
    <row r="931" spans="2:6" x14ac:dyDescent="0.25">
      <c r="B931" t="s">
        <v>8219</v>
      </c>
      <c r="C931">
        <v>303</v>
      </c>
      <c r="E931" t="s">
        <v>8221</v>
      </c>
      <c r="F931">
        <v>0</v>
      </c>
    </row>
    <row r="932" spans="2:6" x14ac:dyDescent="0.25">
      <c r="B932" t="s">
        <v>8219</v>
      </c>
      <c r="C932">
        <v>137</v>
      </c>
      <c r="E932" t="s">
        <v>8221</v>
      </c>
      <c r="F932">
        <v>2</v>
      </c>
    </row>
    <row r="933" spans="2:6" x14ac:dyDescent="0.25">
      <c r="B933" t="s">
        <v>8219</v>
      </c>
      <c r="C933">
        <v>41</v>
      </c>
      <c r="E933" t="s">
        <v>8221</v>
      </c>
      <c r="F933">
        <v>0</v>
      </c>
    </row>
    <row r="934" spans="2:6" x14ac:dyDescent="0.25">
      <c r="B934" t="s">
        <v>8219</v>
      </c>
      <c r="C934">
        <v>398</v>
      </c>
      <c r="E934" t="s">
        <v>8221</v>
      </c>
      <c r="F934">
        <v>0</v>
      </c>
    </row>
    <row r="935" spans="2:6" x14ac:dyDescent="0.25">
      <c r="B935" t="s">
        <v>8219</v>
      </c>
      <c r="C935">
        <v>1737</v>
      </c>
      <c r="E935" t="s">
        <v>8221</v>
      </c>
      <c r="F935">
        <v>28</v>
      </c>
    </row>
    <row r="936" spans="2:6" x14ac:dyDescent="0.25">
      <c r="B936" t="s">
        <v>8219</v>
      </c>
      <c r="C936">
        <v>971</v>
      </c>
      <c r="E936" t="s">
        <v>8221</v>
      </c>
      <c r="F936">
        <v>2</v>
      </c>
    </row>
    <row r="937" spans="2:6" x14ac:dyDescent="0.25">
      <c r="B937" t="s">
        <v>8219</v>
      </c>
      <c r="C937">
        <v>183</v>
      </c>
      <c r="E937" t="s">
        <v>8221</v>
      </c>
      <c r="F937">
        <v>0</v>
      </c>
    </row>
    <row r="938" spans="2:6" x14ac:dyDescent="0.25">
      <c r="B938" t="s">
        <v>8219</v>
      </c>
      <c r="C938">
        <v>4562</v>
      </c>
      <c r="E938" t="s">
        <v>8221</v>
      </c>
      <c r="F938">
        <v>0</v>
      </c>
    </row>
    <row r="939" spans="2:6" x14ac:dyDescent="0.25">
      <c r="B939" t="s">
        <v>8219</v>
      </c>
      <c r="C939">
        <v>26457</v>
      </c>
      <c r="E939" t="s">
        <v>8221</v>
      </c>
      <c r="F939">
        <v>0</v>
      </c>
    </row>
    <row r="940" spans="2:6" x14ac:dyDescent="0.25">
      <c r="B940" t="s">
        <v>8219</v>
      </c>
      <c r="C940">
        <v>162</v>
      </c>
      <c r="E940" t="s">
        <v>8221</v>
      </c>
      <c r="F940">
        <v>4</v>
      </c>
    </row>
    <row r="941" spans="2:6" x14ac:dyDescent="0.25">
      <c r="B941" t="s">
        <v>8219</v>
      </c>
      <c r="C941">
        <v>479</v>
      </c>
      <c r="E941" t="s">
        <v>8221</v>
      </c>
      <c r="F941">
        <v>12</v>
      </c>
    </row>
    <row r="942" spans="2:6" x14ac:dyDescent="0.25">
      <c r="B942" t="s">
        <v>8219</v>
      </c>
      <c r="C942">
        <v>426</v>
      </c>
      <c r="E942" t="s">
        <v>8221</v>
      </c>
      <c r="F942">
        <v>0</v>
      </c>
    </row>
    <row r="943" spans="2:6" x14ac:dyDescent="0.25">
      <c r="B943" t="s">
        <v>8219</v>
      </c>
      <c r="C943">
        <v>450</v>
      </c>
      <c r="E943" t="s">
        <v>8221</v>
      </c>
      <c r="F943">
        <v>33</v>
      </c>
    </row>
    <row r="944" spans="2:6" x14ac:dyDescent="0.25">
      <c r="B944" t="s">
        <v>8219</v>
      </c>
      <c r="C944">
        <v>1780</v>
      </c>
      <c r="E944" t="s">
        <v>8221</v>
      </c>
      <c r="F944">
        <v>0</v>
      </c>
    </row>
    <row r="945" spans="2:6" x14ac:dyDescent="0.25">
      <c r="B945" t="s">
        <v>8219</v>
      </c>
      <c r="C945">
        <v>122</v>
      </c>
      <c r="E945" t="s">
        <v>8221</v>
      </c>
      <c r="F945">
        <v>4</v>
      </c>
    </row>
    <row r="946" spans="2:6" x14ac:dyDescent="0.25">
      <c r="B946" t="s">
        <v>8219</v>
      </c>
      <c r="C946">
        <v>95</v>
      </c>
      <c r="E946" t="s">
        <v>8221</v>
      </c>
      <c r="F946">
        <v>0</v>
      </c>
    </row>
    <row r="947" spans="2:6" x14ac:dyDescent="0.25">
      <c r="B947" t="s">
        <v>8219</v>
      </c>
      <c r="C947">
        <v>325</v>
      </c>
      <c r="E947" t="s">
        <v>8221</v>
      </c>
      <c r="F947">
        <v>11</v>
      </c>
    </row>
    <row r="948" spans="2:6" x14ac:dyDescent="0.25">
      <c r="B948" t="s">
        <v>8219</v>
      </c>
      <c r="C948">
        <v>353</v>
      </c>
      <c r="E948" t="s">
        <v>8221</v>
      </c>
      <c r="F948">
        <v>1</v>
      </c>
    </row>
    <row r="949" spans="2:6" x14ac:dyDescent="0.25">
      <c r="B949" t="s">
        <v>8219</v>
      </c>
      <c r="C949">
        <v>105</v>
      </c>
      <c r="E949" t="s">
        <v>8221</v>
      </c>
      <c r="F949">
        <v>5</v>
      </c>
    </row>
    <row r="950" spans="2:6" x14ac:dyDescent="0.25">
      <c r="B950" t="s">
        <v>8219</v>
      </c>
      <c r="C950">
        <v>729</v>
      </c>
      <c r="E950" t="s">
        <v>8221</v>
      </c>
      <c r="F950">
        <v>0</v>
      </c>
    </row>
    <row r="951" spans="2:6" x14ac:dyDescent="0.25">
      <c r="B951" t="s">
        <v>8219</v>
      </c>
      <c r="C951">
        <v>454</v>
      </c>
      <c r="E951" t="s">
        <v>8221</v>
      </c>
      <c r="F951">
        <v>1</v>
      </c>
    </row>
    <row r="952" spans="2:6" x14ac:dyDescent="0.25">
      <c r="B952" t="s">
        <v>8219</v>
      </c>
      <c r="C952">
        <v>539</v>
      </c>
      <c r="E952" t="s">
        <v>8221</v>
      </c>
      <c r="F952">
        <v>1</v>
      </c>
    </row>
    <row r="953" spans="2:6" x14ac:dyDescent="0.25">
      <c r="B953" t="s">
        <v>8219</v>
      </c>
      <c r="C953">
        <v>79</v>
      </c>
      <c r="E953" t="s">
        <v>8221</v>
      </c>
      <c r="F953">
        <v>6</v>
      </c>
    </row>
    <row r="954" spans="2:6" x14ac:dyDescent="0.25">
      <c r="B954" t="s">
        <v>8219</v>
      </c>
      <c r="C954">
        <v>94</v>
      </c>
      <c r="E954" t="s">
        <v>8221</v>
      </c>
      <c r="F954">
        <v>8</v>
      </c>
    </row>
    <row r="955" spans="2:6" x14ac:dyDescent="0.25">
      <c r="B955" t="s">
        <v>8219</v>
      </c>
      <c r="C955">
        <v>625</v>
      </c>
      <c r="E955" t="s">
        <v>8221</v>
      </c>
      <c r="F955">
        <v>1</v>
      </c>
    </row>
    <row r="956" spans="2:6" x14ac:dyDescent="0.25">
      <c r="B956" t="s">
        <v>8219</v>
      </c>
      <c r="C956">
        <v>508</v>
      </c>
      <c r="E956" t="s">
        <v>8221</v>
      </c>
      <c r="F956">
        <v>0</v>
      </c>
    </row>
    <row r="957" spans="2:6" x14ac:dyDescent="0.25">
      <c r="B957" t="s">
        <v>8219</v>
      </c>
      <c r="C957">
        <v>531</v>
      </c>
      <c r="E957" t="s">
        <v>8221</v>
      </c>
      <c r="F957">
        <v>2</v>
      </c>
    </row>
    <row r="958" spans="2:6" x14ac:dyDescent="0.25">
      <c r="B958" t="s">
        <v>8219</v>
      </c>
      <c r="C958">
        <v>158</v>
      </c>
      <c r="E958" t="s">
        <v>8221</v>
      </c>
      <c r="F958">
        <v>1</v>
      </c>
    </row>
    <row r="959" spans="2:6" x14ac:dyDescent="0.25">
      <c r="B959" t="s">
        <v>8219</v>
      </c>
      <c r="C959">
        <v>508</v>
      </c>
      <c r="E959" t="s">
        <v>8221</v>
      </c>
      <c r="F959">
        <v>0</v>
      </c>
    </row>
    <row r="960" spans="2:6" x14ac:dyDescent="0.25">
      <c r="B960" t="s">
        <v>8219</v>
      </c>
      <c r="C960">
        <v>644</v>
      </c>
      <c r="E960" t="s">
        <v>8221</v>
      </c>
      <c r="F960">
        <v>1</v>
      </c>
    </row>
    <row r="961" spans="2:6" x14ac:dyDescent="0.25">
      <c r="B961" t="s">
        <v>8219</v>
      </c>
      <c r="C961">
        <v>848</v>
      </c>
      <c r="E961" t="s">
        <v>8221</v>
      </c>
      <c r="F961">
        <v>19</v>
      </c>
    </row>
    <row r="962" spans="2:6" x14ac:dyDescent="0.25">
      <c r="B962" t="s">
        <v>8219</v>
      </c>
      <c r="C962">
        <v>429</v>
      </c>
      <c r="E962" t="s">
        <v>8221</v>
      </c>
      <c r="F962">
        <v>27</v>
      </c>
    </row>
    <row r="963" spans="2:6" x14ac:dyDescent="0.25">
      <c r="B963" t="s">
        <v>8219</v>
      </c>
      <c r="C963">
        <v>204</v>
      </c>
      <c r="E963" t="s">
        <v>8221</v>
      </c>
      <c r="F963">
        <v>7</v>
      </c>
    </row>
    <row r="964" spans="2:6" x14ac:dyDescent="0.25">
      <c r="B964" t="s">
        <v>8219</v>
      </c>
      <c r="C964">
        <v>379</v>
      </c>
      <c r="E964" t="s">
        <v>8221</v>
      </c>
      <c r="F964">
        <v>14</v>
      </c>
    </row>
    <row r="965" spans="2:6" x14ac:dyDescent="0.25">
      <c r="B965" t="s">
        <v>8219</v>
      </c>
      <c r="C965">
        <v>271</v>
      </c>
      <c r="E965" t="s">
        <v>8221</v>
      </c>
      <c r="F965">
        <v>5</v>
      </c>
    </row>
    <row r="966" spans="2:6" x14ac:dyDescent="0.25">
      <c r="B966" t="s">
        <v>8219</v>
      </c>
      <c r="C966">
        <v>120</v>
      </c>
      <c r="E966" t="s">
        <v>8221</v>
      </c>
      <c r="F966">
        <v>30</v>
      </c>
    </row>
    <row r="967" spans="2:6" x14ac:dyDescent="0.25">
      <c r="B967" t="s">
        <v>8219</v>
      </c>
      <c r="C967">
        <v>140</v>
      </c>
      <c r="E967" t="s">
        <v>8221</v>
      </c>
      <c r="F967">
        <v>1</v>
      </c>
    </row>
    <row r="968" spans="2:6" x14ac:dyDescent="0.25">
      <c r="B968" t="s">
        <v>8219</v>
      </c>
      <c r="C968">
        <v>193</v>
      </c>
      <c r="E968" t="s">
        <v>8221</v>
      </c>
      <c r="F968">
        <v>0</v>
      </c>
    </row>
    <row r="969" spans="2:6" x14ac:dyDescent="0.25">
      <c r="B969" t="s">
        <v>8219</v>
      </c>
      <c r="C969">
        <v>180</v>
      </c>
      <c r="E969" t="s">
        <v>8221</v>
      </c>
      <c r="F969">
        <v>60</v>
      </c>
    </row>
    <row r="970" spans="2:6" x14ac:dyDescent="0.25">
      <c r="B970" t="s">
        <v>8219</v>
      </c>
      <c r="C970">
        <v>263</v>
      </c>
      <c r="E970" t="s">
        <v>8221</v>
      </c>
      <c r="F970">
        <v>84</v>
      </c>
    </row>
    <row r="971" spans="2:6" x14ac:dyDescent="0.25">
      <c r="B971" t="s">
        <v>8219</v>
      </c>
      <c r="C971">
        <v>217</v>
      </c>
      <c r="E971" t="s">
        <v>8221</v>
      </c>
      <c r="F971">
        <v>47</v>
      </c>
    </row>
    <row r="972" spans="2:6" x14ac:dyDescent="0.25">
      <c r="B972" t="s">
        <v>8219</v>
      </c>
      <c r="C972">
        <v>443</v>
      </c>
      <c r="E972" t="s">
        <v>8221</v>
      </c>
      <c r="F972">
        <v>66</v>
      </c>
    </row>
    <row r="973" spans="2:6" x14ac:dyDescent="0.25">
      <c r="B973" t="s">
        <v>8219</v>
      </c>
      <c r="C973">
        <v>1373</v>
      </c>
      <c r="E973" t="s">
        <v>8221</v>
      </c>
      <c r="F973">
        <v>171</v>
      </c>
    </row>
    <row r="974" spans="2:6" x14ac:dyDescent="0.25">
      <c r="B974" t="s">
        <v>8219</v>
      </c>
      <c r="C974">
        <v>742</v>
      </c>
      <c r="E974" t="s">
        <v>8221</v>
      </c>
      <c r="F974">
        <v>29</v>
      </c>
    </row>
    <row r="975" spans="2:6" x14ac:dyDescent="0.25">
      <c r="B975" t="s">
        <v>8219</v>
      </c>
      <c r="C975">
        <v>170</v>
      </c>
      <c r="E975" t="s">
        <v>8221</v>
      </c>
      <c r="F975">
        <v>9</v>
      </c>
    </row>
    <row r="976" spans="2:6" x14ac:dyDescent="0.25">
      <c r="B976" t="s">
        <v>8219</v>
      </c>
      <c r="C976">
        <v>242</v>
      </c>
      <c r="E976" t="s">
        <v>8221</v>
      </c>
      <c r="F976">
        <v>27</v>
      </c>
    </row>
    <row r="977" spans="2:6" x14ac:dyDescent="0.25">
      <c r="B977" t="s">
        <v>8219</v>
      </c>
      <c r="C977">
        <v>541</v>
      </c>
      <c r="E977" t="s">
        <v>8221</v>
      </c>
      <c r="F977">
        <v>2</v>
      </c>
    </row>
    <row r="978" spans="2:6" x14ac:dyDescent="0.25">
      <c r="B978" t="s">
        <v>8219</v>
      </c>
      <c r="C978">
        <v>121</v>
      </c>
      <c r="E978" t="s">
        <v>8221</v>
      </c>
      <c r="F978">
        <v>3</v>
      </c>
    </row>
    <row r="979" spans="2:6" x14ac:dyDescent="0.25">
      <c r="B979" t="s">
        <v>8219</v>
      </c>
      <c r="C979">
        <v>621</v>
      </c>
      <c r="E979" t="s">
        <v>8221</v>
      </c>
      <c r="F979">
        <v>4</v>
      </c>
    </row>
    <row r="980" spans="2:6" x14ac:dyDescent="0.25">
      <c r="B980" t="s">
        <v>8219</v>
      </c>
      <c r="C980">
        <v>101</v>
      </c>
      <c r="E980" t="s">
        <v>8221</v>
      </c>
      <c r="F980">
        <v>2</v>
      </c>
    </row>
    <row r="981" spans="2:6" x14ac:dyDescent="0.25">
      <c r="B981" t="s">
        <v>8219</v>
      </c>
      <c r="C981">
        <v>554</v>
      </c>
      <c r="E981" t="s">
        <v>8221</v>
      </c>
      <c r="F981">
        <v>20</v>
      </c>
    </row>
    <row r="982" spans="2:6" x14ac:dyDescent="0.25">
      <c r="B982" t="s">
        <v>8219</v>
      </c>
      <c r="C982">
        <v>666</v>
      </c>
      <c r="E982" t="s">
        <v>8221</v>
      </c>
      <c r="F982">
        <v>3</v>
      </c>
    </row>
    <row r="983" spans="2:6" x14ac:dyDescent="0.25">
      <c r="B983" t="s">
        <v>8219</v>
      </c>
      <c r="C983">
        <v>410</v>
      </c>
      <c r="E983" t="s">
        <v>8221</v>
      </c>
      <c r="F983">
        <v>4</v>
      </c>
    </row>
    <row r="984" spans="2:6" x14ac:dyDescent="0.25">
      <c r="B984" t="s">
        <v>8219</v>
      </c>
      <c r="C984">
        <v>375</v>
      </c>
      <c r="E984" t="s">
        <v>8221</v>
      </c>
      <c r="F984">
        <v>1</v>
      </c>
    </row>
    <row r="985" spans="2:6" x14ac:dyDescent="0.25">
      <c r="B985" t="s">
        <v>8219</v>
      </c>
      <c r="C985">
        <v>1364</v>
      </c>
      <c r="E985" t="s">
        <v>8221</v>
      </c>
      <c r="F985">
        <v>0</v>
      </c>
    </row>
    <row r="986" spans="2:6" x14ac:dyDescent="0.25">
      <c r="B986" t="s">
        <v>8219</v>
      </c>
      <c r="C986">
        <v>35</v>
      </c>
      <c r="E986" t="s">
        <v>8221</v>
      </c>
      <c r="F986">
        <v>0</v>
      </c>
    </row>
    <row r="987" spans="2:6" x14ac:dyDescent="0.25">
      <c r="B987" t="s">
        <v>8219</v>
      </c>
      <c r="C987">
        <v>203</v>
      </c>
      <c r="E987" t="s">
        <v>8221</v>
      </c>
      <c r="F987">
        <v>14</v>
      </c>
    </row>
    <row r="988" spans="2:6" x14ac:dyDescent="0.25">
      <c r="B988" t="s">
        <v>8219</v>
      </c>
      <c r="C988">
        <v>49</v>
      </c>
      <c r="E988" t="s">
        <v>8221</v>
      </c>
      <c r="F988">
        <v>1</v>
      </c>
    </row>
    <row r="989" spans="2:6" x14ac:dyDescent="0.25">
      <c r="B989" t="s">
        <v>8219</v>
      </c>
      <c r="C989">
        <v>5812</v>
      </c>
      <c r="E989" t="s">
        <v>8221</v>
      </c>
      <c r="F989">
        <v>118</v>
      </c>
    </row>
    <row r="990" spans="2:6" x14ac:dyDescent="0.25">
      <c r="B990" t="s">
        <v>8219</v>
      </c>
      <c r="C990">
        <v>1556</v>
      </c>
      <c r="E990" t="s">
        <v>8221</v>
      </c>
      <c r="F990">
        <v>2</v>
      </c>
    </row>
    <row r="991" spans="2:6" x14ac:dyDescent="0.25">
      <c r="B991" t="s">
        <v>8219</v>
      </c>
      <c r="C991">
        <v>65</v>
      </c>
      <c r="E991" t="s">
        <v>8221</v>
      </c>
      <c r="F991">
        <v>1</v>
      </c>
    </row>
    <row r="992" spans="2:6" x14ac:dyDescent="0.25">
      <c r="B992" t="s">
        <v>8219</v>
      </c>
      <c r="C992">
        <v>10</v>
      </c>
      <c r="E992" t="s">
        <v>8221</v>
      </c>
      <c r="F992">
        <v>3</v>
      </c>
    </row>
    <row r="993" spans="2:6" x14ac:dyDescent="0.25">
      <c r="B993" t="s">
        <v>8219</v>
      </c>
      <c r="C993">
        <v>76</v>
      </c>
      <c r="E993" t="s">
        <v>8221</v>
      </c>
      <c r="F993">
        <v>1</v>
      </c>
    </row>
    <row r="994" spans="2:6" x14ac:dyDescent="0.25">
      <c r="B994" t="s">
        <v>8219</v>
      </c>
      <c r="C994">
        <v>263</v>
      </c>
      <c r="E994" t="s">
        <v>8221</v>
      </c>
      <c r="F994">
        <v>3</v>
      </c>
    </row>
    <row r="995" spans="2:6" x14ac:dyDescent="0.25">
      <c r="B995" t="s">
        <v>8219</v>
      </c>
      <c r="C995">
        <v>1530</v>
      </c>
      <c r="E995" t="s">
        <v>8221</v>
      </c>
      <c r="F995">
        <v>38</v>
      </c>
    </row>
    <row r="996" spans="2:6" x14ac:dyDescent="0.25">
      <c r="B996" t="s">
        <v>8219</v>
      </c>
      <c r="C996">
        <v>278</v>
      </c>
      <c r="E996" t="s">
        <v>8221</v>
      </c>
      <c r="F996">
        <v>52</v>
      </c>
    </row>
    <row r="997" spans="2:6" x14ac:dyDescent="0.25">
      <c r="B997" t="s">
        <v>8219</v>
      </c>
      <c r="C997">
        <v>350</v>
      </c>
      <c r="E997" t="s">
        <v>8221</v>
      </c>
      <c r="F997">
        <v>2</v>
      </c>
    </row>
    <row r="998" spans="2:6" x14ac:dyDescent="0.25">
      <c r="B998" t="s">
        <v>8219</v>
      </c>
      <c r="C998">
        <v>470</v>
      </c>
      <c r="E998" t="s">
        <v>8221</v>
      </c>
      <c r="F998">
        <v>0</v>
      </c>
    </row>
    <row r="999" spans="2:6" x14ac:dyDescent="0.25">
      <c r="B999" t="s">
        <v>8219</v>
      </c>
      <c r="C999">
        <v>3</v>
      </c>
      <c r="E999" t="s">
        <v>8221</v>
      </c>
      <c r="F999">
        <v>4</v>
      </c>
    </row>
    <row r="1000" spans="2:6" x14ac:dyDescent="0.25">
      <c r="B1000" t="s">
        <v>8219</v>
      </c>
      <c r="C1000">
        <v>8200</v>
      </c>
      <c r="E1000" t="s">
        <v>8221</v>
      </c>
      <c r="F1000">
        <v>4</v>
      </c>
    </row>
    <row r="1001" spans="2:6" x14ac:dyDescent="0.25">
      <c r="B1001" t="s">
        <v>8219</v>
      </c>
      <c r="C1001">
        <v>8359</v>
      </c>
      <c r="E1001" t="s">
        <v>8221</v>
      </c>
      <c r="F1001">
        <v>18</v>
      </c>
    </row>
    <row r="1002" spans="2:6" x14ac:dyDescent="0.25">
      <c r="B1002" t="s">
        <v>8219</v>
      </c>
      <c r="C1002">
        <v>188</v>
      </c>
      <c r="E1002" t="s">
        <v>8221</v>
      </c>
      <c r="F1002">
        <v>0</v>
      </c>
    </row>
    <row r="1003" spans="2:6" x14ac:dyDescent="0.25">
      <c r="B1003" t="s">
        <v>8219</v>
      </c>
      <c r="C1003">
        <v>48</v>
      </c>
      <c r="E1003" t="s">
        <v>8221</v>
      </c>
      <c r="F1003">
        <v>22</v>
      </c>
    </row>
    <row r="1004" spans="2:6" x14ac:dyDescent="0.25">
      <c r="B1004" t="s">
        <v>8219</v>
      </c>
      <c r="C1004">
        <v>607</v>
      </c>
      <c r="E1004" t="s">
        <v>8221</v>
      </c>
      <c r="F1004">
        <v>49</v>
      </c>
    </row>
    <row r="1005" spans="2:6" x14ac:dyDescent="0.25">
      <c r="B1005" t="s">
        <v>8219</v>
      </c>
      <c r="C1005">
        <v>50</v>
      </c>
      <c r="E1005" t="s">
        <v>8221</v>
      </c>
      <c r="F1005">
        <v>19</v>
      </c>
    </row>
    <row r="1006" spans="2:6" x14ac:dyDescent="0.25">
      <c r="B1006" t="s">
        <v>8219</v>
      </c>
      <c r="C1006">
        <v>55</v>
      </c>
      <c r="E1006" t="s">
        <v>8221</v>
      </c>
      <c r="F1006">
        <v>4</v>
      </c>
    </row>
    <row r="1007" spans="2:6" x14ac:dyDescent="0.25">
      <c r="B1007" t="s">
        <v>8219</v>
      </c>
      <c r="C1007">
        <v>38</v>
      </c>
      <c r="E1007" t="s">
        <v>8221</v>
      </c>
      <c r="F1007">
        <v>4</v>
      </c>
    </row>
    <row r="1008" spans="2:6" x14ac:dyDescent="0.25">
      <c r="B1008" t="s">
        <v>8219</v>
      </c>
      <c r="C1008">
        <v>25</v>
      </c>
      <c r="E1008" t="s">
        <v>8221</v>
      </c>
      <c r="F1008">
        <v>2</v>
      </c>
    </row>
    <row r="1009" spans="2:6" x14ac:dyDescent="0.25">
      <c r="B1009" t="s">
        <v>8219</v>
      </c>
      <c r="C1009">
        <v>46</v>
      </c>
      <c r="E1009" t="s">
        <v>8221</v>
      </c>
      <c r="F1009">
        <v>0</v>
      </c>
    </row>
    <row r="1010" spans="2:6" x14ac:dyDescent="0.25">
      <c r="B1010" t="s">
        <v>8219</v>
      </c>
      <c r="C1010">
        <v>83</v>
      </c>
      <c r="E1010" t="s">
        <v>8221</v>
      </c>
      <c r="F1010">
        <v>0</v>
      </c>
    </row>
    <row r="1011" spans="2:6" x14ac:dyDescent="0.25">
      <c r="B1011" t="s">
        <v>8219</v>
      </c>
      <c r="C1011">
        <v>35</v>
      </c>
      <c r="E1011" t="s">
        <v>8221</v>
      </c>
      <c r="F1011">
        <v>14</v>
      </c>
    </row>
    <row r="1012" spans="2:6" x14ac:dyDescent="0.25">
      <c r="B1012" t="s">
        <v>8219</v>
      </c>
      <c r="C1012">
        <v>25</v>
      </c>
      <c r="E1012" t="s">
        <v>8221</v>
      </c>
      <c r="F1012">
        <v>8</v>
      </c>
    </row>
    <row r="1013" spans="2:6" x14ac:dyDescent="0.25">
      <c r="B1013" t="s">
        <v>8219</v>
      </c>
      <c r="C1013">
        <v>75</v>
      </c>
      <c r="E1013" t="s">
        <v>8221</v>
      </c>
      <c r="F1013">
        <v>0</v>
      </c>
    </row>
    <row r="1014" spans="2:6" x14ac:dyDescent="0.25">
      <c r="B1014" t="s">
        <v>8219</v>
      </c>
      <c r="C1014">
        <v>62</v>
      </c>
      <c r="E1014" t="s">
        <v>8221</v>
      </c>
      <c r="F1014">
        <v>15</v>
      </c>
    </row>
    <row r="1015" spans="2:6" x14ac:dyDescent="0.25">
      <c r="B1015" t="s">
        <v>8219</v>
      </c>
      <c r="C1015">
        <v>160</v>
      </c>
      <c r="E1015" t="s">
        <v>8221</v>
      </c>
      <c r="F1015">
        <v>33</v>
      </c>
    </row>
    <row r="1016" spans="2:6" x14ac:dyDescent="0.25">
      <c r="B1016" t="s">
        <v>8219</v>
      </c>
      <c r="C1016">
        <v>246</v>
      </c>
      <c r="E1016" t="s">
        <v>8221</v>
      </c>
      <c r="F1016">
        <v>2</v>
      </c>
    </row>
    <row r="1017" spans="2:6" x14ac:dyDescent="0.25">
      <c r="B1017" t="s">
        <v>8219</v>
      </c>
      <c r="C1017">
        <v>55</v>
      </c>
      <c r="E1017" t="s">
        <v>8221</v>
      </c>
      <c r="F1017">
        <v>6</v>
      </c>
    </row>
    <row r="1018" spans="2:6" x14ac:dyDescent="0.25">
      <c r="B1018" t="s">
        <v>8219</v>
      </c>
      <c r="C1018">
        <v>23</v>
      </c>
      <c r="E1018" t="s">
        <v>8221</v>
      </c>
      <c r="F1018">
        <v>2</v>
      </c>
    </row>
    <row r="1019" spans="2:6" x14ac:dyDescent="0.25">
      <c r="B1019" t="s">
        <v>8219</v>
      </c>
      <c r="C1019">
        <v>72</v>
      </c>
      <c r="E1019" t="s">
        <v>8221</v>
      </c>
      <c r="F1019">
        <v>0</v>
      </c>
    </row>
    <row r="1020" spans="2:6" x14ac:dyDescent="0.25">
      <c r="B1020" t="s">
        <v>8219</v>
      </c>
      <c r="C1020">
        <v>22</v>
      </c>
      <c r="E1020" t="s">
        <v>8221</v>
      </c>
      <c r="F1020">
        <v>4</v>
      </c>
    </row>
    <row r="1021" spans="2:6" x14ac:dyDescent="0.25">
      <c r="B1021" t="s">
        <v>8219</v>
      </c>
      <c r="C1021">
        <v>14</v>
      </c>
      <c r="E1021" t="s">
        <v>8221</v>
      </c>
      <c r="F1021">
        <v>1</v>
      </c>
    </row>
    <row r="1022" spans="2:6" x14ac:dyDescent="0.25">
      <c r="B1022" t="s">
        <v>8219</v>
      </c>
      <c r="C1022">
        <v>38</v>
      </c>
      <c r="E1022" t="s">
        <v>8221</v>
      </c>
      <c r="F1022">
        <v>3</v>
      </c>
    </row>
    <row r="1023" spans="2:6" x14ac:dyDescent="0.25">
      <c r="B1023" t="s">
        <v>8219</v>
      </c>
      <c r="C1023">
        <v>32</v>
      </c>
      <c r="E1023" t="s">
        <v>8221</v>
      </c>
      <c r="F1023">
        <v>4</v>
      </c>
    </row>
    <row r="1024" spans="2:6" x14ac:dyDescent="0.25">
      <c r="B1024" t="s">
        <v>8219</v>
      </c>
      <c r="C1024">
        <v>63</v>
      </c>
      <c r="E1024" t="s">
        <v>8221</v>
      </c>
      <c r="F1024">
        <v>0</v>
      </c>
    </row>
    <row r="1025" spans="2:6" x14ac:dyDescent="0.25">
      <c r="B1025" t="s">
        <v>8219</v>
      </c>
      <c r="C1025">
        <v>27</v>
      </c>
      <c r="E1025" t="s">
        <v>8221</v>
      </c>
      <c r="F1025">
        <v>4</v>
      </c>
    </row>
    <row r="1026" spans="2:6" x14ac:dyDescent="0.25">
      <c r="B1026" t="s">
        <v>8219</v>
      </c>
      <c r="C1026">
        <v>44</v>
      </c>
      <c r="E1026" t="s">
        <v>8221</v>
      </c>
      <c r="F1026">
        <v>3</v>
      </c>
    </row>
    <row r="1027" spans="2:6" x14ac:dyDescent="0.25">
      <c r="B1027" t="s">
        <v>8219</v>
      </c>
      <c r="C1027">
        <v>38</v>
      </c>
      <c r="E1027" t="s">
        <v>8221</v>
      </c>
      <c r="F1027">
        <v>34</v>
      </c>
    </row>
    <row r="1028" spans="2:6" x14ac:dyDescent="0.25">
      <c r="B1028" t="s">
        <v>8219</v>
      </c>
      <c r="C1028">
        <v>115</v>
      </c>
      <c r="E1028" t="s">
        <v>8221</v>
      </c>
      <c r="F1028">
        <v>2</v>
      </c>
    </row>
    <row r="1029" spans="2:6" x14ac:dyDescent="0.25">
      <c r="B1029" t="s">
        <v>8219</v>
      </c>
      <c r="C1029">
        <v>37</v>
      </c>
      <c r="E1029" t="s">
        <v>8221</v>
      </c>
      <c r="F1029">
        <v>33</v>
      </c>
    </row>
    <row r="1030" spans="2:6" x14ac:dyDescent="0.25">
      <c r="B1030" t="s">
        <v>8219</v>
      </c>
      <c r="C1030">
        <v>99</v>
      </c>
      <c r="E1030" t="s">
        <v>8221</v>
      </c>
      <c r="F1030">
        <v>0</v>
      </c>
    </row>
    <row r="1031" spans="2:6" x14ac:dyDescent="0.25">
      <c r="B1031" t="s">
        <v>8219</v>
      </c>
      <c r="C1031">
        <v>44</v>
      </c>
      <c r="E1031" t="s">
        <v>8221</v>
      </c>
      <c r="F1031">
        <v>0</v>
      </c>
    </row>
    <row r="1032" spans="2:6" x14ac:dyDescent="0.25">
      <c r="B1032" t="s">
        <v>8219</v>
      </c>
      <c r="C1032">
        <v>58</v>
      </c>
      <c r="E1032" t="s">
        <v>8221</v>
      </c>
      <c r="F1032">
        <v>1</v>
      </c>
    </row>
    <row r="1033" spans="2:6" x14ac:dyDescent="0.25">
      <c r="B1033" t="s">
        <v>8219</v>
      </c>
      <c r="C1033">
        <v>191</v>
      </c>
      <c r="E1033" t="s">
        <v>8221</v>
      </c>
      <c r="F1033">
        <v>13</v>
      </c>
    </row>
    <row r="1034" spans="2:6" x14ac:dyDescent="0.25">
      <c r="B1034" t="s">
        <v>8219</v>
      </c>
      <c r="C1034">
        <v>40</v>
      </c>
      <c r="E1034" t="s">
        <v>8221</v>
      </c>
      <c r="F1034">
        <v>2</v>
      </c>
    </row>
    <row r="1035" spans="2:6" x14ac:dyDescent="0.25">
      <c r="B1035" t="s">
        <v>8219</v>
      </c>
      <c r="C1035">
        <v>38</v>
      </c>
      <c r="E1035" t="s">
        <v>8221</v>
      </c>
      <c r="F1035">
        <v>36</v>
      </c>
    </row>
    <row r="1036" spans="2:6" x14ac:dyDescent="0.25">
      <c r="B1036" t="s">
        <v>8219</v>
      </c>
      <c r="C1036">
        <v>39</v>
      </c>
      <c r="E1036" t="s">
        <v>8221</v>
      </c>
      <c r="F1036">
        <v>1</v>
      </c>
    </row>
    <row r="1037" spans="2:6" x14ac:dyDescent="0.25">
      <c r="B1037" t="s">
        <v>8219</v>
      </c>
      <c r="C1037">
        <v>11</v>
      </c>
      <c r="E1037" t="s">
        <v>8221</v>
      </c>
      <c r="F1037">
        <v>15</v>
      </c>
    </row>
    <row r="1038" spans="2:6" x14ac:dyDescent="0.25">
      <c r="B1038" t="s">
        <v>8219</v>
      </c>
      <c r="C1038">
        <v>107</v>
      </c>
      <c r="E1038" t="s">
        <v>8221</v>
      </c>
      <c r="F1038">
        <v>1</v>
      </c>
    </row>
    <row r="1039" spans="2:6" x14ac:dyDescent="0.25">
      <c r="B1039" t="s">
        <v>8219</v>
      </c>
      <c r="C1039">
        <v>147</v>
      </c>
      <c r="E1039" t="s">
        <v>8221</v>
      </c>
      <c r="F1039">
        <v>0</v>
      </c>
    </row>
    <row r="1040" spans="2:6" x14ac:dyDescent="0.25">
      <c r="B1040" t="s">
        <v>8219</v>
      </c>
      <c r="C1040">
        <v>36</v>
      </c>
      <c r="E1040" t="s">
        <v>8221</v>
      </c>
      <c r="F1040">
        <v>1</v>
      </c>
    </row>
    <row r="1041" spans="2:6" x14ac:dyDescent="0.25">
      <c r="B1041" t="s">
        <v>8219</v>
      </c>
      <c r="C1041">
        <v>92</v>
      </c>
      <c r="E1041" t="s">
        <v>8221</v>
      </c>
      <c r="F1041">
        <v>0</v>
      </c>
    </row>
    <row r="1042" spans="2:6" x14ac:dyDescent="0.25">
      <c r="B1042" t="s">
        <v>8219</v>
      </c>
      <c r="C1042">
        <v>35</v>
      </c>
      <c r="E1042" t="s">
        <v>8221</v>
      </c>
      <c r="F1042">
        <v>0</v>
      </c>
    </row>
    <row r="1043" spans="2:6" x14ac:dyDescent="0.25">
      <c r="B1043" t="s">
        <v>8219</v>
      </c>
      <c r="C1043">
        <v>17</v>
      </c>
      <c r="E1043" t="s">
        <v>8221</v>
      </c>
      <c r="F1043">
        <v>1</v>
      </c>
    </row>
    <row r="1044" spans="2:6" x14ac:dyDescent="0.25">
      <c r="B1044" t="s">
        <v>8219</v>
      </c>
      <c r="C1044">
        <v>22</v>
      </c>
      <c r="E1044" t="s">
        <v>8221</v>
      </c>
      <c r="F1044">
        <v>39</v>
      </c>
    </row>
    <row r="1045" spans="2:6" x14ac:dyDescent="0.25">
      <c r="B1045" t="s">
        <v>8219</v>
      </c>
      <c r="C1045">
        <v>69</v>
      </c>
      <c r="E1045" t="s">
        <v>8221</v>
      </c>
      <c r="F1045">
        <v>0</v>
      </c>
    </row>
    <row r="1046" spans="2:6" x14ac:dyDescent="0.25">
      <c r="B1046" t="s">
        <v>8219</v>
      </c>
      <c r="C1046">
        <v>13</v>
      </c>
      <c r="E1046" t="s">
        <v>8221</v>
      </c>
      <c r="F1046">
        <v>0</v>
      </c>
    </row>
    <row r="1047" spans="2:6" x14ac:dyDescent="0.25">
      <c r="B1047" t="s">
        <v>8219</v>
      </c>
      <c r="C1047">
        <v>58</v>
      </c>
      <c r="E1047" t="s">
        <v>8221</v>
      </c>
      <c r="F1047">
        <v>3</v>
      </c>
    </row>
    <row r="1048" spans="2:6" x14ac:dyDescent="0.25">
      <c r="B1048" t="s">
        <v>8219</v>
      </c>
      <c r="C1048">
        <v>44</v>
      </c>
      <c r="E1048" t="s">
        <v>8221</v>
      </c>
      <c r="F1048">
        <v>1</v>
      </c>
    </row>
    <row r="1049" spans="2:6" x14ac:dyDescent="0.25">
      <c r="B1049" t="s">
        <v>8219</v>
      </c>
      <c r="C1049">
        <v>83</v>
      </c>
      <c r="E1049" t="s">
        <v>8221</v>
      </c>
      <c r="F1049">
        <v>13</v>
      </c>
    </row>
    <row r="1050" spans="2:6" x14ac:dyDescent="0.25">
      <c r="B1050" t="s">
        <v>8219</v>
      </c>
      <c r="C1050">
        <v>117</v>
      </c>
      <c r="E1050" t="s">
        <v>8221</v>
      </c>
      <c r="F1050">
        <v>0</v>
      </c>
    </row>
    <row r="1051" spans="2:6" x14ac:dyDescent="0.25">
      <c r="B1051" t="s">
        <v>8219</v>
      </c>
      <c r="C1051">
        <v>32</v>
      </c>
      <c r="E1051" t="s">
        <v>8221</v>
      </c>
      <c r="F1051">
        <v>6</v>
      </c>
    </row>
    <row r="1052" spans="2:6" x14ac:dyDescent="0.25">
      <c r="B1052" t="s">
        <v>8219</v>
      </c>
      <c r="C1052">
        <v>8</v>
      </c>
      <c r="E1052" t="s">
        <v>8221</v>
      </c>
      <c r="F1052">
        <v>0</v>
      </c>
    </row>
    <row r="1053" spans="2:6" x14ac:dyDescent="0.25">
      <c r="B1053" t="s">
        <v>8219</v>
      </c>
      <c r="C1053">
        <v>340</v>
      </c>
      <c r="E1053" t="s">
        <v>8221</v>
      </c>
      <c r="F1053">
        <v>14</v>
      </c>
    </row>
    <row r="1054" spans="2:6" x14ac:dyDescent="0.25">
      <c r="B1054" t="s">
        <v>8219</v>
      </c>
      <c r="C1054">
        <v>7</v>
      </c>
      <c r="E1054" t="s">
        <v>8221</v>
      </c>
      <c r="F1054">
        <v>5</v>
      </c>
    </row>
    <row r="1055" spans="2:6" x14ac:dyDescent="0.25">
      <c r="B1055" t="s">
        <v>8219</v>
      </c>
      <c r="C1055">
        <v>19</v>
      </c>
      <c r="E1055" t="s">
        <v>8221</v>
      </c>
      <c r="F1055">
        <v>6</v>
      </c>
    </row>
    <row r="1056" spans="2:6" x14ac:dyDescent="0.25">
      <c r="B1056" t="s">
        <v>8219</v>
      </c>
      <c r="C1056">
        <v>47</v>
      </c>
      <c r="E1056" t="s">
        <v>8221</v>
      </c>
      <c r="F1056">
        <v>15</v>
      </c>
    </row>
    <row r="1057" spans="2:6" x14ac:dyDescent="0.25">
      <c r="B1057" t="s">
        <v>8219</v>
      </c>
      <c r="C1057">
        <v>13</v>
      </c>
      <c r="E1057" t="s">
        <v>8221</v>
      </c>
      <c r="F1057">
        <v>0</v>
      </c>
    </row>
    <row r="1058" spans="2:6" x14ac:dyDescent="0.25">
      <c r="B1058" t="s">
        <v>8219</v>
      </c>
      <c r="C1058">
        <v>90</v>
      </c>
      <c r="E1058" t="s">
        <v>8221</v>
      </c>
      <c r="F1058">
        <v>1</v>
      </c>
    </row>
    <row r="1059" spans="2:6" x14ac:dyDescent="0.25">
      <c r="B1059" t="s">
        <v>8219</v>
      </c>
      <c r="C1059">
        <v>63</v>
      </c>
      <c r="E1059" t="s">
        <v>8221</v>
      </c>
      <c r="F1059">
        <v>9</v>
      </c>
    </row>
    <row r="1060" spans="2:6" x14ac:dyDescent="0.25">
      <c r="B1060" t="s">
        <v>8219</v>
      </c>
      <c r="C1060">
        <v>26</v>
      </c>
      <c r="E1060" t="s">
        <v>8221</v>
      </c>
      <c r="F1060">
        <v>3</v>
      </c>
    </row>
    <row r="1061" spans="2:6" x14ac:dyDescent="0.25">
      <c r="B1061" t="s">
        <v>8219</v>
      </c>
      <c r="C1061">
        <v>71</v>
      </c>
      <c r="E1061" t="s">
        <v>8221</v>
      </c>
      <c r="F1061">
        <v>3</v>
      </c>
    </row>
    <row r="1062" spans="2:6" x14ac:dyDescent="0.25">
      <c r="B1062" t="s">
        <v>8219</v>
      </c>
      <c r="C1062">
        <v>38</v>
      </c>
      <c r="E1062" t="s">
        <v>8221</v>
      </c>
      <c r="F1062">
        <v>1</v>
      </c>
    </row>
    <row r="1063" spans="2:6" x14ac:dyDescent="0.25">
      <c r="B1063" t="s">
        <v>8219</v>
      </c>
      <c r="C1063">
        <v>859</v>
      </c>
      <c r="E1063" t="s">
        <v>8221</v>
      </c>
      <c r="F1063">
        <v>3</v>
      </c>
    </row>
    <row r="1064" spans="2:6" x14ac:dyDescent="0.25">
      <c r="B1064" t="s">
        <v>8219</v>
      </c>
      <c r="C1064">
        <v>21</v>
      </c>
      <c r="E1064" t="s">
        <v>8221</v>
      </c>
      <c r="F1064">
        <v>0</v>
      </c>
    </row>
    <row r="1065" spans="2:6" x14ac:dyDescent="0.25">
      <c r="B1065" t="s">
        <v>8219</v>
      </c>
      <c r="C1065">
        <v>78</v>
      </c>
      <c r="E1065" t="s">
        <v>8221</v>
      </c>
      <c r="F1065">
        <v>2</v>
      </c>
    </row>
    <row r="1066" spans="2:6" x14ac:dyDescent="0.25">
      <c r="B1066" t="s">
        <v>8219</v>
      </c>
      <c r="C1066">
        <v>53</v>
      </c>
      <c r="E1066" t="s">
        <v>8221</v>
      </c>
      <c r="F1066">
        <v>10</v>
      </c>
    </row>
    <row r="1067" spans="2:6" x14ac:dyDescent="0.25">
      <c r="B1067" t="s">
        <v>8219</v>
      </c>
      <c r="C1067">
        <v>356</v>
      </c>
      <c r="E1067" t="s">
        <v>8221</v>
      </c>
      <c r="F1067">
        <v>60</v>
      </c>
    </row>
    <row r="1068" spans="2:6" x14ac:dyDescent="0.25">
      <c r="B1068" t="s">
        <v>8219</v>
      </c>
      <c r="C1068">
        <v>279</v>
      </c>
      <c r="E1068" t="s">
        <v>8221</v>
      </c>
      <c r="F1068">
        <v>5</v>
      </c>
    </row>
    <row r="1069" spans="2:6" x14ac:dyDescent="0.25">
      <c r="B1069" t="s">
        <v>8219</v>
      </c>
      <c r="C1069">
        <v>266</v>
      </c>
      <c r="E1069" t="s">
        <v>8221</v>
      </c>
      <c r="F1069">
        <v>9</v>
      </c>
    </row>
    <row r="1070" spans="2:6" x14ac:dyDescent="0.25">
      <c r="B1070" t="s">
        <v>8219</v>
      </c>
      <c r="C1070">
        <v>623</v>
      </c>
      <c r="E1070" t="s">
        <v>8221</v>
      </c>
      <c r="F1070">
        <v>13</v>
      </c>
    </row>
    <row r="1071" spans="2:6" x14ac:dyDescent="0.25">
      <c r="B1071" t="s">
        <v>8219</v>
      </c>
      <c r="C1071">
        <v>392</v>
      </c>
      <c r="E1071" t="s">
        <v>8221</v>
      </c>
      <c r="F1071">
        <v>0</v>
      </c>
    </row>
    <row r="1072" spans="2:6" x14ac:dyDescent="0.25">
      <c r="B1072" t="s">
        <v>8219</v>
      </c>
      <c r="C1072">
        <v>3562</v>
      </c>
      <c r="E1072" t="s">
        <v>8221</v>
      </c>
      <c r="F1072">
        <v>8</v>
      </c>
    </row>
    <row r="1073" spans="2:6" x14ac:dyDescent="0.25">
      <c r="B1073" t="s">
        <v>8219</v>
      </c>
      <c r="C1073">
        <v>514</v>
      </c>
      <c r="E1073" t="s">
        <v>8221</v>
      </c>
      <c r="F1073">
        <v>3</v>
      </c>
    </row>
    <row r="1074" spans="2:6" x14ac:dyDescent="0.25">
      <c r="B1074" t="s">
        <v>8219</v>
      </c>
      <c r="C1074">
        <v>88</v>
      </c>
      <c r="E1074" t="s">
        <v>8221</v>
      </c>
      <c r="F1074">
        <v>3</v>
      </c>
    </row>
    <row r="1075" spans="2:6" x14ac:dyDescent="0.25">
      <c r="B1075" t="s">
        <v>8219</v>
      </c>
      <c r="C1075">
        <v>537</v>
      </c>
      <c r="E1075" t="s">
        <v>8221</v>
      </c>
      <c r="F1075">
        <v>0</v>
      </c>
    </row>
    <row r="1076" spans="2:6" x14ac:dyDescent="0.25">
      <c r="B1076" t="s">
        <v>8219</v>
      </c>
      <c r="C1076">
        <v>25</v>
      </c>
      <c r="E1076" t="s">
        <v>8221</v>
      </c>
      <c r="F1076">
        <v>6</v>
      </c>
    </row>
    <row r="1077" spans="2:6" x14ac:dyDescent="0.25">
      <c r="B1077" t="s">
        <v>8219</v>
      </c>
      <c r="C1077">
        <v>3238</v>
      </c>
      <c r="E1077" t="s">
        <v>8221</v>
      </c>
      <c r="F1077">
        <v>4</v>
      </c>
    </row>
    <row r="1078" spans="2:6" x14ac:dyDescent="0.25">
      <c r="B1078" t="s">
        <v>8219</v>
      </c>
      <c r="C1078">
        <v>897</v>
      </c>
      <c r="E1078" t="s">
        <v>8221</v>
      </c>
      <c r="F1078">
        <v>1</v>
      </c>
    </row>
    <row r="1079" spans="2:6" x14ac:dyDescent="0.25">
      <c r="B1079" t="s">
        <v>8219</v>
      </c>
      <c r="C1079">
        <v>878</v>
      </c>
      <c r="E1079" t="s">
        <v>8221</v>
      </c>
      <c r="F1079">
        <v>29</v>
      </c>
    </row>
    <row r="1080" spans="2:6" x14ac:dyDescent="0.25">
      <c r="B1080" t="s">
        <v>8219</v>
      </c>
      <c r="C1080">
        <v>115</v>
      </c>
      <c r="E1080" t="s">
        <v>8221</v>
      </c>
      <c r="F1080">
        <v>0</v>
      </c>
    </row>
    <row r="1081" spans="2:6" x14ac:dyDescent="0.25">
      <c r="B1081" t="s">
        <v>8219</v>
      </c>
      <c r="C1081">
        <v>234</v>
      </c>
      <c r="E1081" t="s">
        <v>8221</v>
      </c>
      <c r="F1081">
        <v>4</v>
      </c>
    </row>
    <row r="1082" spans="2:6" x14ac:dyDescent="0.25">
      <c r="B1082" t="s">
        <v>8219</v>
      </c>
      <c r="C1082">
        <v>4330</v>
      </c>
      <c r="E1082" t="s">
        <v>8221</v>
      </c>
      <c r="F1082">
        <v>5</v>
      </c>
    </row>
    <row r="1083" spans="2:6" x14ac:dyDescent="0.25">
      <c r="B1083" t="s">
        <v>8219</v>
      </c>
      <c r="C1083">
        <v>651</v>
      </c>
      <c r="E1083" t="s">
        <v>8221</v>
      </c>
      <c r="F1083">
        <v>4</v>
      </c>
    </row>
    <row r="1084" spans="2:6" x14ac:dyDescent="0.25">
      <c r="B1084" t="s">
        <v>8219</v>
      </c>
      <c r="C1084">
        <v>251</v>
      </c>
      <c r="E1084" t="s">
        <v>8221</v>
      </c>
      <c r="F1084">
        <v>5</v>
      </c>
    </row>
    <row r="1085" spans="2:6" x14ac:dyDescent="0.25">
      <c r="B1085" t="s">
        <v>8219</v>
      </c>
      <c r="C1085">
        <v>263</v>
      </c>
      <c r="E1085" t="s">
        <v>8221</v>
      </c>
      <c r="F1085">
        <v>1</v>
      </c>
    </row>
    <row r="1086" spans="2:6" x14ac:dyDescent="0.25">
      <c r="B1086" t="s">
        <v>8219</v>
      </c>
      <c r="C1086">
        <v>28</v>
      </c>
      <c r="E1086" t="s">
        <v>8221</v>
      </c>
      <c r="F1086">
        <v>1</v>
      </c>
    </row>
    <row r="1087" spans="2:6" x14ac:dyDescent="0.25">
      <c r="B1087" t="s">
        <v>8219</v>
      </c>
      <c r="C1087">
        <v>721</v>
      </c>
      <c r="E1087" t="s">
        <v>8221</v>
      </c>
      <c r="F1087">
        <v>0</v>
      </c>
    </row>
    <row r="1088" spans="2:6" x14ac:dyDescent="0.25">
      <c r="B1088" t="s">
        <v>8219</v>
      </c>
      <c r="C1088">
        <v>50</v>
      </c>
      <c r="E1088" t="s">
        <v>8221</v>
      </c>
      <c r="F1088">
        <v>14</v>
      </c>
    </row>
    <row r="1089" spans="2:6" x14ac:dyDescent="0.25">
      <c r="B1089" t="s">
        <v>8219</v>
      </c>
      <c r="C1089">
        <v>73</v>
      </c>
      <c r="E1089" t="s">
        <v>8221</v>
      </c>
      <c r="F1089">
        <v>3</v>
      </c>
    </row>
    <row r="1090" spans="2:6" x14ac:dyDescent="0.25">
      <c r="B1090" t="s">
        <v>8219</v>
      </c>
      <c r="C1090">
        <v>27</v>
      </c>
      <c r="E1090" t="s">
        <v>8221</v>
      </c>
      <c r="F1090">
        <v>10</v>
      </c>
    </row>
    <row r="1091" spans="2:6" x14ac:dyDescent="0.25">
      <c r="B1091" t="s">
        <v>8219</v>
      </c>
      <c r="C1091">
        <v>34</v>
      </c>
      <c r="E1091" t="s">
        <v>8221</v>
      </c>
      <c r="F1091">
        <v>17</v>
      </c>
    </row>
    <row r="1092" spans="2:6" x14ac:dyDescent="0.25">
      <c r="B1092" t="s">
        <v>8219</v>
      </c>
      <c r="C1092">
        <v>7</v>
      </c>
      <c r="E1092" t="s">
        <v>8221</v>
      </c>
      <c r="F1092">
        <v>2</v>
      </c>
    </row>
    <row r="1093" spans="2:6" x14ac:dyDescent="0.25">
      <c r="B1093" t="s">
        <v>8219</v>
      </c>
      <c r="C1093">
        <v>24</v>
      </c>
      <c r="E1093" t="s">
        <v>8221</v>
      </c>
      <c r="F1093">
        <v>0</v>
      </c>
    </row>
    <row r="1094" spans="2:6" x14ac:dyDescent="0.25">
      <c r="B1094" t="s">
        <v>8219</v>
      </c>
      <c r="C1094">
        <v>15</v>
      </c>
      <c r="E1094" t="s">
        <v>8221</v>
      </c>
      <c r="F1094">
        <v>4</v>
      </c>
    </row>
    <row r="1095" spans="2:6" x14ac:dyDescent="0.25">
      <c r="B1095" t="s">
        <v>8219</v>
      </c>
      <c r="C1095">
        <v>72</v>
      </c>
      <c r="E1095" t="s">
        <v>8221</v>
      </c>
      <c r="F1095">
        <v>12</v>
      </c>
    </row>
    <row r="1096" spans="2:6" x14ac:dyDescent="0.25">
      <c r="B1096" t="s">
        <v>8219</v>
      </c>
      <c r="C1096">
        <v>120</v>
      </c>
      <c r="E1096" t="s">
        <v>8221</v>
      </c>
      <c r="F1096">
        <v>3</v>
      </c>
    </row>
    <row r="1097" spans="2:6" x14ac:dyDescent="0.25">
      <c r="B1097" t="s">
        <v>8219</v>
      </c>
      <c r="C1097">
        <v>123</v>
      </c>
      <c r="E1097" t="s">
        <v>8221</v>
      </c>
      <c r="F1097">
        <v>12</v>
      </c>
    </row>
    <row r="1098" spans="2:6" x14ac:dyDescent="0.25">
      <c r="B1098" t="s">
        <v>8219</v>
      </c>
      <c r="C1098">
        <v>1</v>
      </c>
      <c r="E1098" t="s">
        <v>8221</v>
      </c>
      <c r="F1098">
        <v>0</v>
      </c>
    </row>
    <row r="1099" spans="2:6" x14ac:dyDescent="0.25">
      <c r="B1099" t="s">
        <v>8219</v>
      </c>
      <c r="C1099">
        <v>24</v>
      </c>
      <c r="E1099" t="s">
        <v>8221</v>
      </c>
      <c r="F1099">
        <v>7</v>
      </c>
    </row>
    <row r="1100" spans="2:6" x14ac:dyDescent="0.25">
      <c r="B1100" t="s">
        <v>8219</v>
      </c>
      <c r="C1100">
        <v>33</v>
      </c>
      <c r="E1100" t="s">
        <v>8221</v>
      </c>
      <c r="F1100">
        <v>2</v>
      </c>
    </row>
    <row r="1101" spans="2:6" x14ac:dyDescent="0.25">
      <c r="B1101" t="s">
        <v>8219</v>
      </c>
      <c r="C1101">
        <v>14</v>
      </c>
      <c r="E1101" t="s">
        <v>8221</v>
      </c>
      <c r="F1101">
        <v>1</v>
      </c>
    </row>
    <row r="1102" spans="2:6" x14ac:dyDescent="0.25">
      <c r="B1102" t="s">
        <v>8219</v>
      </c>
      <c r="C1102">
        <v>9</v>
      </c>
      <c r="E1102" t="s">
        <v>8221</v>
      </c>
      <c r="F1102">
        <v>4</v>
      </c>
    </row>
    <row r="1103" spans="2:6" x14ac:dyDescent="0.25">
      <c r="B1103" t="s">
        <v>8219</v>
      </c>
      <c r="C1103">
        <v>76</v>
      </c>
      <c r="E1103" t="s">
        <v>8221</v>
      </c>
      <c r="F1103">
        <v>4</v>
      </c>
    </row>
    <row r="1104" spans="2:6" x14ac:dyDescent="0.25">
      <c r="B1104" t="s">
        <v>8219</v>
      </c>
      <c r="C1104">
        <v>19</v>
      </c>
      <c r="E1104" t="s">
        <v>8221</v>
      </c>
      <c r="F1104">
        <v>17</v>
      </c>
    </row>
    <row r="1105" spans="2:6" x14ac:dyDescent="0.25">
      <c r="B1105" t="s">
        <v>8219</v>
      </c>
      <c r="C1105">
        <v>69</v>
      </c>
      <c r="E1105" t="s">
        <v>8221</v>
      </c>
      <c r="F1105">
        <v>7</v>
      </c>
    </row>
    <row r="1106" spans="2:6" x14ac:dyDescent="0.25">
      <c r="B1106" t="s">
        <v>8219</v>
      </c>
      <c r="C1106">
        <v>218</v>
      </c>
      <c r="E1106" t="s">
        <v>8221</v>
      </c>
      <c r="F1106">
        <v>2</v>
      </c>
    </row>
    <row r="1107" spans="2:6" x14ac:dyDescent="0.25">
      <c r="B1107" t="s">
        <v>8219</v>
      </c>
      <c r="C1107">
        <v>30</v>
      </c>
      <c r="E1107" t="s">
        <v>8221</v>
      </c>
      <c r="F1107">
        <v>5</v>
      </c>
    </row>
    <row r="1108" spans="2:6" x14ac:dyDescent="0.25">
      <c r="B1108" t="s">
        <v>8219</v>
      </c>
      <c r="C1108">
        <v>100</v>
      </c>
      <c r="E1108" t="s">
        <v>8221</v>
      </c>
      <c r="F1108">
        <v>1</v>
      </c>
    </row>
    <row r="1109" spans="2:6" x14ac:dyDescent="0.25">
      <c r="B1109" t="s">
        <v>8219</v>
      </c>
      <c r="C1109">
        <v>296</v>
      </c>
      <c r="E1109" t="s">
        <v>8221</v>
      </c>
      <c r="F1109">
        <v>1</v>
      </c>
    </row>
    <row r="1110" spans="2:6" x14ac:dyDescent="0.25">
      <c r="B1110" t="s">
        <v>8219</v>
      </c>
      <c r="C1110">
        <v>1204</v>
      </c>
      <c r="E1110" t="s">
        <v>8221</v>
      </c>
      <c r="F1110">
        <v>14</v>
      </c>
    </row>
    <row r="1111" spans="2:6" x14ac:dyDescent="0.25">
      <c r="B1111" t="s">
        <v>8219</v>
      </c>
      <c r="C1111">
        <v>321</v>
      </c>
      <c r="E1111" t="s">
        <v>8221</v>
      </c>
      <c r="F1111">
        <v>26</v>
      </c>
    </row>
    <row r="1112" spans="2:6" x14ac:dyDescent="0.25">
      <c r="B1112" t="s">
        <v>8219</v>
      </c>
      <c r="C1112">
        <v>301</v>
      </c>
      <c r="E1112" t="s">
        <v>8221</v>
      </c>
      <c r="F1112">
        <v>2</v>
      </c>
    </row>
    <row r="1113" spans="2:6" x14ac:dyDescent="0.25">
      <c r="B1113" t="s">
        <v>8219</v>
      </c>
      <c r="C1113">
        <v>144</v>
      </c>
      <c r="E1113" t="s">
        <v>8221</v>
      </c>
      <c r="F1113">
        <v>1</v>
      </c>
    </row>
    <row r="1114" spans="2:6" x14ac:dyDescent="0.25">
      <c r="B1114" t="s">
        <v>8219</v>
      </c>
      <c r="C1114">
        <v>539</v>
      </c>
      <c r="E1114" t="s">
        <v>8221</v>
      </c>
      <c r="F1114">
        <v>3</v>
      </c>
    </row>
    <row r="1115" spans="2:6" x14ac:dyDescent="0.25">
      <c r="B1115" t="s">
        <v>8219</v>
      </c>
      <c r="C1115">
        <v>498</v>
      </c>
      <c r="E1115" t="s">
        <v>8221</v>
      </c>
      <c r="F1115">
        <v>7</v>
      </c>
    </row>
    <row r="1116" spans="2:6" x14ac:dyDescent="0.25">
      <c r="B1116" t="s">
        <v>8219</v>
      </c>
      <c r="C1116">
        <v>1113</v>
      </c>
      <c r="E1116" t="s">
        <v>8221</v>
      </c>
      <c r="F1116">
        <v>9</v>
      </c>
    </row>
    <row r="1117" spans="2:6" x14ac:dyDescent="0.25">
      <c r="B1117" t="s">
        <v>8219</v>
      </c>
      <c r="C1117">
        <v>988</v>
      </c>
      <c r="E1117" t="s">
        <v>8221</v>
      </c>
      <c r="F1117">
        <v>20</v>
      </c>
    </row>
    <row r="1118" spans="2:6" x14ac:dyDescent="0.25">
      <c r="B1118" t="s">
        <v>8219</v>
      </c>
      <c r="C1118">
        <v>391</v>
      </c>
      <c r="E1118" t="s">
        <v>8221</v>
      </c>
      <c r="F1118">
        <v>6</v>
      </c>
    </row>
    <row r="1119" spans="2:6" x14ac:dyDescent="0.25">
      <c r="B1119" t="s">
        <v>8219</v>
      </c>
      <c r="C1119">
        <v>28</v>
      </c>
      <c r="E1119" t="s">
        <v>8221</v>
      </c>
      <c r="F1119">
        <v>13</v>
      </c>
    </row>
    <row r="1120" spans="2:6" x14ac:dyDescent="0.25">
      <c r="B1120" t="s">
        <v>8219</v>
      </c>
      <c r="C1120">
        <v>147</v>
      </c>
      <c r="E1120" t="s">
        <v>8221</v>
      </c>
      <c r="F1120">
        <v>1</v>
      </c>
    </row>
    <row r="1121" spans="2:6" x14ac:dyDescent="0.25">
      <c r="B1121" t="s">
        <v>8219</v>
      </c>
      <c r="C1121">
        <v>680</v>
      </c>
      <c r="E1121" t="s">
        <v>8221</v>
      </c>
      <c r="F1121">
        <v>202</v>
      </c>
    </row>
    <row r="1122" spans="2:6" x14ac:dyDescent="0.25">
      <c r="B1122" t="s">
        <v>8219</v>
      </c>
      <c r="C1122">
        <v>983</v>
      </c>
      <c r="E1122" t="s">
        <v>8221</v>
      </c>
      <c r="F1122">
        <v>0</v>
      </c>
    </row>
    <row r="1123" spans="2:6" x14ac:dyDescent="0.25">
      <c r="B1123" t="s">
        <v>8219</v>
      </c>
      <c r="C1123">
        <v>79</v>
      </c>
      <c r="E1123" t="s">
        <v>8221</v>
      </c>
      <c r="F1123">
        <v>1</v>
      </c>
    </row>
    <row r="1124" spans="2:6" x14ac:dyDescent="0.25">
      <c r="B1124" t="s">
        <v>8219</v>
      </c>
      <c r="C1124">
        <v>426</v>
      </c>
      <c r="E1124" t="s">
        <v>8221</v>
      </c>
      <c r="F1124">
        <v>0</v>
      </c>
    </row>
    <row r="1125" spans="2:6" x14ac:dyDescent="0.25">
      <c r="B1125" t="s">
        <v>8219</v>
      </c>
      <c r="C1125">
        <v>96</v>
      </c>
      <c r="E1125" t="s">
        <v>8221</v>
      </c>
      <c r="F1125">
        <v>2</v>
      </c>
    </row>
    <row r="1126" spans="2:6" x14ac:dyDescent="0.25">
      <c r="B1126" t="s">
        <v>8219</v>
      </c>
      <c r="C1126">
        <v>163</v>
      </c>
      <c r="E1126" t="s">
        <v>8221</v>
      </c>
      <c r="F1126">
        <v>13</v>
      </c>
    </row>
    <row r="1127" spans="2:6" x14ac:dyDescent="0.25">
      <c r="B1127" t="s">
        <v>8219</v>
      </c>
      <c r="C1127">
        <v>2525</v>
      </c>
      <c r="E1127" t="s">
        <v>8221</v>
      </c>
      <c r="F1127">
        <v>9</v>
      </c>
    </row>
    <row r="1128" spans="2:6" x14ac:dyDescent="0.25">
      <c r="B1128" t="s">
        <v>8219</v>
      </c>
      <c r="C1128">
        <v>2035</v>
      </c>
      <c r="E1128" t="s">
        <v>8221</v>
      </c>
      <c r="F1128">
        <v>2</v>
      </c>
    </row>
    <row r="1129" spans="2:6" x14ac:dyDescent="0.25">
      <c r="B1129" t="s">
        <v>8219</v>
      </c>
      <c r="C1129">
        <v>290</v>
      </c>
      <c r="E1129" t="s">
        <v>8221</v>
      </c>
      <c r="F1129">
        <v>0</v>
      </c>
    </row>
    <row r="1130" spans="2:6" x14ac:dyDescent="0.25">
      <c r="B1130" t="s">
        <v>8219</v>
      </c>
      <c r="C1130">
        <v>1980</v>
      </c>
      <c r="E1130" t="s">
        <v>8221</v>
      </c>
      <c r="F1130">
        <v>35</v>
      </c>
    </row>
    <row r="1131" spans="2:6" x14ac:dyDescent="0.25">
      <c r="B1131" t="s">
        <v>8219</v>
      </c>
      <c r="C1131">
        <v>57</v>
      </c>
      <c r="E1131" t="s">
        <v>8221</v>
      </c>
      <c r="F1131">
        <v>2</v>
      </c>
    </row>
    <row r="1132" spans="2:6" x14ac:dyDescent="0.25">
      <c r="B1132" t="s">
        <v>8219</v>
      </c>
      <c r="C1132">
        <v>380</v>
      </c>
      <c r="E1132" t="s">
        <v>8221</v>
      </c>
      <c r="F1132">
        <v>3</v>
      </c>
    </row>
    <row r="1133" spans="2:6" x14ac:dyDescent="0.25">
      <c r="B1133" t="s">
        <v>8219</v>
      </c>
      <c r="C1133">
        <v>128</v>
      </c>
      <c r="E1133" t="s">
        <v>8221</v>
      </c>
      <c r="F1133">
        <v>0</v>
      </c>
    </row>
    <row r="1134" spans="2:6" x14ac:dyDescent="0.25">
      <c r="B1134" t="s">
        <v>8219</v>
      </c>
      <c r="C1134">
        <v>180</v>
      </c>
      <c r="E1134" t="s">
        <v>8221</v>
      </c>
      <c r="F1134">
        <v>1</v>
      </c>
    </row>
    <row r="1135" spans="2:6" x14ac:dyDescent="0.25">
      <c r="B1135" t="s">
        <v>8219</v>
      </c>
      <c r="C1135">
        <v>571</v>
      </c>
      <c r="E1135" t="s">
        <v>8221</v>
      </c>
      <c r="F1135">
        <v>0</v>
      </c>
    </row>
    <row r="1136" spans="2:6" x14ac:dyDescent="0.25">
      <c r="B1136" t="s">
        <v>8219</v>
      </c>
      <c r="C1136">
        <v>480</v>
      </c>
      <c r="E1136" t="s">
        <v>8221</v>
      </c>
      <c r="F1136">
        <v>0</v>
      </c>
    </row>
    <row r="1137" spans="2:6" x14ac:dyDescent="0.25">
      <c r="B1137" t="s">
        <v>8219</v>
      </c>
      <c r="C1137">
        <v>249</v>
      </c>
      <c r="E1137" t="s">
        <v>8221</v>
      </c>
      <c r="F1137">
        <v>3</v>
      </c>
    </row>
    <row r="1138" spans="2:6" x14ac:dyDescent="0.25">
      <c r="B1138" t="s">
        <v>8219</v>
      </c>
      <c r="C1138">
        <v>84</v>
      </c>
      <c r="E1138" t="s">
        <v>8221</v>
      </c>
      <c r="F1138">
        <v>11</v>
      </c>
    </row>
    <row r="1139" spans="2:6" x14ac:dyDescent="0.25">
      <c r="B1139" t="s">
        <v>8219</v>
      </c>
      <c r="C1139">
        <v>197</v>
      </c>
      <c r="E1139" t="s">
        <v>8221</v>
      </c>
      <c r="F1139">
        <v>6</v>
      </c>
    </row>
    <row r="1140" spans="2:6" x14ac:dyDescent="0.25">
      <c r="B1140" t="s">
        <v>8219</v>
      </c>
      <c r="C1140">
        <v>271</v>
      </c>
      <c r="E1140" t="s">
        <v>8221</v>
      </c>
      <c r="F1140">
        <v>0</v>
      </c>
    </row>
    <row r="1141" spans="2:6" x14ac:dyDescent="0.25">
      <c r="B1141" t="s">
        <v>8219</v>
      </c>
      <c r="C1141">
        <v>50</v>
      </c>
      <c r="E1141" t="s">
        <v>8221</v>
      </c>
      <c r="F1141">
        <v>67</v>
      </c>
    </row>
    <row r="1142" spans="2:6" x14ac:dyDescent="0.25">
      <c r="B1142" t="s">
        <v>8219</v>
      </c>
      <c r="C1142">
        <v>169</v>
      </c>
      <c r="E1142" t="s">
        <v>8221</v>
      </c>
      <c r="F1142">
        <v>23</v>
      </c>
    </row>
    <row r="1143" spans="2:6" x14ac:dyDescent="0.25">
      <c r="B1143" t="s">
        <v>8219</v>
      </c>
      <c r="C1143">
        <v>205</v>
      </c>
      <c r="E1143" t="s">
        <v>8221</v>
      </c>
      <c r="F1143">
        <v>72</v>
      </c>
    </row>
    <row r="1144" spans="2:6" x14ac:dyDescent="0.25">
      <c r="B1144" t="s">
        <v>8219</v>
      </c>
      <c r="C1144">
        <v>206</v>
      </c>
      <c r="E1144" t="s">
        <v>8221</v>
      </c>
      <c r="F1144">
        <v>2</v>
      </c>
    </row>
    <row r="1145" spans="2:6" x14ac:dyDescent="0.25">
      <c r="B1145" t="s">
        <v>8219</v>
      </c>
      <c r="C1145">
        <v>84</v>
      </c>
      <c r="E1145" t="s">
        <v>8221</v>
      </c>
      <c r="F1145">
        <v>15</v>
      </c>
    </row>
    <row r="1146" spans="2:6" x14ac:dyDescent="0.25">
      <c r="B1146" t="s">
        <v>8219</v>
      </c>
      <c r="C1146">
        <v>210</v>
      </c>
      <c r="E1146" t="s">
        <v>8221</v>
      </c>
      <c r="F1146">
        <v>1</v>
      </c>
    </row>
    <row r="1147" spans="2:6" x14ac:dyDescent="0.25">
      <c r="B1147" t="s">
        <v>8219</v>
      </c>
      <c r="C1147">
        <v>181</v>
      </c>
      <c r="E1147" t="s">
        <v>8221</v>
      </c>
      <c r="F1147">
        <v>2</v>
      </c>
    </row>
    <row r="1148" spans="2:6" x14ac:dyDescent="0.25">
      <c r="B1148" t="s">
        <v>8219</v>
      </c>
      <c r="C1148">
        <v>60</v>
      </c>
      <c r="E1148" t="s">
        <v>8221</v>
      </c>
      <c r="F1148">
        <v>7</v>
      </c>
    </row>
    <row r="1149" spans="2:6" x14ac:dyDescent="0.25">
      <c r="B1149" t="s">
        <v>8219</v>
      </c>
      <c r="C1149">
        <v>445</v>
      </c>
      <c r="E1149" t="s">
        <v>8221</v>
      </c>
      <c r="F1149">
        <v>16</v>
      </c>
    </row>
    <row r="1150" spans="2:6" x14ac:dyDescent="0.25">
      <c r="B1150" t="s">
        <v>8219</v>
      </c>
      <c r="C1150">
        <v>17</v>
      </c>
      <c r="E1150" t="s">
        <v>8221</v>
      </c>
      <c r="F1150">
        <v>117</v>
      </c>
    </row>
    <row r="1151" spans="2:6" x14ac:dyDescent="0.25">
      <c r="B1151" t="s">
        <v>8219</v>
      </c>
      <c r="C1151">
        <v>194</v>
      </c>
      <c r="E1151" t="s">
        <v>8221</v>
      </c>
      <c r="F1151">
        <v>2</v>
      </c>
    </row>
    <row r="1152" spans="2:6" x14ac:dyDescent="0.25">
      <c r="B1152" t="s">
        <v>8219</v>
      </c>
      <c r="C1152">
        <v>404</v>
      </c>
      <c r="E1152" t="s">
        <v>8221</v>
      </c>
      <c r="F1152">
        <v>7</v>
      </c>
    </row>
    <row r="1153" spans="2:6" x14ac:dyDescent="0.25">
      <c r="B1153" t="s">
        <v>8219</v>
      </c>
      <c r="C1153">
        <v>194</v>
      </c>
      <c r="E1153" t="s">
        <v>8221</v>
      </c>
      <c r="F1153">
        <v>3</v>
      </c>
    </row>
    <row r="1154" spans="2:6" x14ac:dyDescent="0.25">
      <c r="B1154" t="s">
        <v>8219</v>
      </c>
      <c r="C1154">
        <v>902</v>
      </c>
      <c r="E1154" t="s">
        <v>8221</v>
      </c>
      <c r="F1154">
        <v>20</v>
      </c>
    </row>
    <row r="1155" spans="2:6" x14ac:dyDescent="0.25">
      <c r="B1155" t="s">
        <v>8219</v>
      </c>
      <c r="C1155">
        <v>1670</v>
      </c>
      <c r="E1155" t="s">
        <v>8221</v>
      </c>
      <c r="F1155">
        <v>50</v>
      </c>
    </row>
    <row r="1156" spans="2:6" x14ac:dyDescent="0.25">
      <c r="B1156" t="s">
        <v>8219</v>
      </c>
      <c r="C1156">
        <v>1328</v>
      </c>
      <c r="E1156" t="s">
        <v>8221</v>
      </c>
      <c r="F1156">
        <v>2</v>
      </c>
    </row>
    <row r="1157" spans="2:6" x14ac:dyDescent="0.25">
      <c r="B1157" t="s">
        <v>8219</v>
      </c>
      <c r="C1157">
        <v>944</v>
      </c>
      <c r="E1157" t="s">
        <v>8221</v>
      </c>
      <c r="F1157">
        <v>3</v>
      </c>
    </row>
    <row r="1158" spans="2:6" x14ac:dyDescent="0.25">
      <c r="B1158" t="s">
        <v>8219</v>
      </c>
      <c r="C1158">
        <v>147</v>
      </c>
      <c r="E1158" t="s">
        <v>8221</v>
      </c>
      <c r="F1158">
        <v>27</v>
      </c>
    </row>
    <row r="1159" spans="2:6" x14ac:dyDescent="0.25">
      <c r="B1159" t="s">
        <v>8219</v>
      </c>
      <c r="C1159">
        <v>99</v>
      </c>
      <c r="E1159" t="s">
        <v>8221</v>
      </c>
      <c r="F1159">
        <v>7</v>
      </c>
    </row>
    <row r="1160" spans="2:6" x14ac:dyDescent="0.25">
      <c r="B1160" t="s">
        <v>8219</v>
      </c>
      <c r="C1160">
        <v>79</v>
      </c>
      <c r="E1160" t="s">
        <v>8221</v>
      </c>
      <c r="F1160">
        <v>5</v>
      </c>
    </row>
    <row r="1161" spans="2:6" x14ac:dyDescent="0.25">
      <c r="B1161" t="s">
        <v>8219</v>
      </c>
      <c r="C1161">
        <v>75</v>
      </c>
      <c r="E1161" t="s">
        <v>8221</v>
      </c>
      <c r="F1161">
        <v>0</v>
      </c>
    </row>
    <row r="1162" spans="2:6" x14ac:dyDescent="0.25">
      <c r="B1162" t="s">
        <v>8219</v>
      </c>
      <c r="C1162">
        <v>207</v>
      </c>
      <c r="E1162" t="s">
        <v>8221</v>
      </c>
      <c r="F1162">
        <v>3</v>
      </c>
    </row>
    <row r="1163" spans="2:6" x14ac:dyDescent="0.25">
      <c r="B1163" t="s">
        <v>8219</v>
      </c>
      <c r="C1163">
        <v>102</v>
      </c>
      <c r="E1163" t="s">
        <v>8221</v>
      </c>
      <c r="F1163">
        <v>6</v>
      </c>
    </row>
    <row r="1164" spans="2:6" x14ac:dyDescent="0.25">
      <c r="B1164" t="s">
        <v>8219</v>
      </c>
      <c r="C1164">
        <v>32</v>
      </c>
      <c r="E1164" t="s">
        <v>8221</v>
      </c>
      <c r="F1164">
        <v>9</v>
      </c>
    </row>
    <row r="1165" spans="2:6" x14ac:dyDescent="0.25">
      <c r="B1165" t="s">
        <v>8219</v>
      </c>
      <c r="C1165">
        <v>480</v>
      </c>
      <c r="E1165" t="s">
        <v>8221</v>
      </c>
      <c r="F1165">
        <v>3</v>
      </c>
    </row>
    <row r="1166" spans="2:6" x14ac:dyDescent="0.25">
      <c r="B1166" t="s">
        <v>8219</v>
      </c>
      <c r="C1166">
        <v>11</v>
      </c>
      <c r="E1166" t="s">
        <v>8221</v>
      </c>
      <c r="F1166">
        <v>2</v>
      </c>
    </row>
    <row r="1167" spans="2:6" x14ac:dyDescent="0.25">
      <c r="B1167" t="s">
        <v>8219</v>
      </c>
      <c r="C1167">
        <v>12</v>
      </c>
      <c r="E1167" t="s">
        <v>8221</v>
      </c>
      <c r="F1167">
        <v>3</v>
      </c>
    </row>
    <row r="1168" spans="2:6" x14ac:dyDescent="0.25">
      <c r="B1168" t="s">
        <v>8219</v>
      </c>
      <c r="C1168">
        <v>48</v>
      </c>
      <c r="E1168" t="s">
        <v>8221</v>
      </c>
      <c r="F1168">
        <v>45</v>
      </c>
    </row>
    <row r="1169" spans="2:6" x14ac:dyDescent="0.25">
      <c r="B1169" t="s">
        <v>8219</v>
      </c>
      <c r="C1169">
        <v>59</v>
      </c>
      <c r="E1169" t="s">
        <v>8221</v>
      </c>
      <c r="F1169">
        <v>9</v>
      </c>
    </row>
    <row r="1170" spans="2:6" x14ac:dyDescent="0.25">
      <c r="B1170" t="s">
        <v>8219</v>
      </c>
      <c r="C1170">
        <v>79</v>
      </c>
      <c r="E1170" t="s">
        <v>8221</v>
      </c>
      <c r="F1170">
        <v>9</v>
      </c>
    </row>
    <row r="1171" spans="2:6" x14ac:dyDescent="0.25">
      <c r="B1171" t="s">
        <v>8219</v>
      </c>
      <c r="C1171">
        <v>14</v>
      </c>
      <c r="E1171" t="s">
        <v>8221</v>
      </c>
      <c r="F1171">
        <v>21</v>
      </c>
    </row>
    <row r="1172" spans="2:6" x14ac:dyDescent="0.25">
      <c r="B1172" t="s">
        <v>8219</v>
      </c>
      <c r="C1172">
        <v>106</v>
      </c>
      <c r="E1172" t="s">
        <v>8221</v>
      </c>
      <c r="F1172">
        <v>17</v>
      </c>
    </row>
    <row r="1173" spans="2:6" x14ac:dyDescent="0.25">
      <c r="B1173" t="s">
        <v>8219</v>
      </c>
      <c r="C1173">
        <v>25</v>
      </c>
      <c r="E1173" t="s">
        <v>8221</v>
      </c>
      <c r="F1173">
        <v>1</v>
      </c>
    </row>
    <row r="1174" spans="2:6" x14ac:dyDescent="0.25">
      <c r="B1174" t="s">
        <v>8219</v>
      </c>
      <c r="C1174">
        <v>25</v>
      </c>
      <c r="E1174" t="s">
        <v>8221</v>
      </c>
      <c r="F1174">
        <v>1</v>
      </c>
    </row>
    <row r="1175" spans="2:6" x14ac:dyDescent="0.25">
      <c r="B1175" t="s">
        <v>8219</v>
      </c>
      <c r="C1175">
        <v>29</v>
      </c>
      <c r="E1175" t="s">
        <v>8221</v>
      </c>
      <c r="F1175">
        <v>14</v>
      </c>
    </row>
    <row r="1176" spans="2:6" x14ac:dyDescent="0.25">
      <c r="B1176" t="s">
        <v>8219</v>
      </c>
      <c r="C1176">
        <v>43</v>
      </c>
      <c r="E1176" t="s">
        <v>8221</v>
      </c>
      <c r="F1176">
        <v>42</v>
      </c>
    </row>
    <row r="1177" spans="2:6" x14ac:dyDescent="0.25">
      <c r="B1177" t="s">
        <v>8219</v>
      </c>
      <c r="C1177">
        <v>46</v>
      </c>
      <c r="E1177" t="s">
        <v>8221</v>
      </c>
      <c r="F1177">
        <v>27</v>
      </c>
    </row>
    <row r="1178" spans="2:6" x14ac:dyDescent="0.25">
      <c r="B1178" t="s">
        <v>8219</v>
      </c>
      <c r="C1178">
        <v>27</v>
      </c>
      <c r="E1178" t="s">
        <v>8221</v>
      </c>
      <c r="F1178">
        <v>5</v>
      </c>
    </row>
    <row r="1179" spans="2:6" x14ac:dyDescent="0.25">
      <c r="B1179" t="s">
        <v>8219</v>
      </c>
      <c r="C1179">
        <v>112</v>
      </c>
      <c r="E1179" t="s">
        <v>8221</v>
      </c>
      <c r="F1179">
        <v>13</v>
      </c>
    </row>
    <row r="1180" spans="2:6" x14ac:dyDescent="0.25">
      <c r="B1180" t="s">
        <v>8219</v>
      </c>
      <c r="C1180">
        <v>34</v>
      </c>
      <c r="E1180" t="s">
        <v>8221</v>
      </c>
      <c r="F1180">
        <v>12</v>
      </c>
    </row>
    <row r="1181" spans="2:6" x14ac:dyDescent="0.25">
      <c r="B1181" t="s">
        <v>8219</v>
      </c>
      <c r="C1181">
        <v>145</v>
      </c>
      <c r="E1181" t="s">
        <v>8221</v>
      </c>
      <c r="F1181">
        <v>90</v>
      </c>
    </row>
    <row r="1182" spans="2:6" x14ac:dyDescent="0.25">
      <c r="B1182" t="s">
        <v>8219</v>
      </c>
      <c r="C1182">
        <v>19</v>
      </c>
      <c r="E1182" t="s">
        <v>8221</v>
      </c>
      <c r="F1182">
        <v>2</v>
      </c>
    </row>
    <row r="1183" spans="2:6" x14ac:dyDescent="0.25">
      <c r="B1183" t="s">
        <v>8219</v>
      </c>
      <c r="C1183">
        <v>288</v>
      </c>
      <c r="E1183" t="s">
        <v>8221</v>
      </c>
      <c r="F1183">
        <v>5</v>
      </c>
    </row>
    <row r="1184" spans="2:6" x14ac:dyDescent="0.25">
      <c r="B1184" t="s">
        <v>8219</v>
      </c>
      <c r="C1184">
        <v>14</v>
      </c>
      <c r="E1184" t="s">
        <v>8221</v>
      </c>
      <c r="F1184">
        <v>31</v>
      </c>
    </row>
    <row r="1185" spans="2:6" x14ac:dyDescent="0.25">
      <c r="B1185" t="s">
        <v>8219</v>
      </c>
      <c r="C1185">
        <v>7</v>
      </c>
      <c r="E1185" t="s">
        <v>8221</v>
      </c>
      <c r="F1185">
        <v>4</v>
      </c>
    </row>
    <row r="1186" spans="2:6" x14ac:dyDescent="0.25">
      <c r="B1186" t="s">
        <v>8219</v>
      </c>
      <c r="C1186">
        <v>211</v>
      </c>
      <c r="E1186" t="s">
        <v>8221</v>
      </c>
      <c r="F1186">
        <v>29</v>
      </c>
    </row>
    <row r="1187" spans="2:6" x14ac:dyDescent="0.25">
      <c r="B1187" t="s">
        <v>8219</v>
      </c>
      <c r="C1187">
        <v>85</v>
      </c>
      <c r="E1187" t="s">
        <v>8221</v>
      </c>
      <c r="F1187">
        <v>2</v>
      </c>
    </row>
    <row r="1188" spans="2:6" x14ac:dyDescent="0.25">
      <c r="B1188" t="s">
        <v>8219</v>
      </c>
      <c r="C1188">
        <v>103</v>
      </c>
      <c r="E1188" t="s">
        <v>8221</v>
      </c>
      <c r="F1188">
        <v>114</v>
      </c>
    </row>
    <row r="1189" spans="2:6" x14ac:dyDescent="0.25">
      <c r="B1189" t="s">
        <v>8219</v>
      </c>
      <c r="C1189">
        <v>113</v>
      </c>
      <c r="E1189" t="s">
        <v>8221</v>
      </c>
      <c r="F1189">
        <v>1</v>
      </c>
    </row>
    <row r="1190" spans="2:6" x14ac:dyDescent="0.25">
      <c r="B1190" t="s">
        <v>8219</v>
      </c>
      <c r="C1190">
        <v>167</v>
      </c>
      <c r="E1190" t="s">
        <v>8221</v>
      </c>
      <c r="F1190">
        <v>76</v>
      </c>
    </row>
    <row r="1191" spans="2:6" x14ac:dyDescent="0.25">
      <c r="B1191" t="s">
        <v>8219</v>
      </c>
      <c r="C1191">
        <v>73</v>
      </c>
      <c r="E1191" t="s">
        <v>8221</v>
      </c>
      <c r="F1191">
        <v>9</v>
      </c>
    </row>
    <row r="1192" spans="2:6" x14ac:dyDescent="0.25">
      <c r="B1192" t="s">
        <v>8219</v>
      </c>
      <c r="C1192">
        <v>75</v>
      </c>
      <c r="E1192" t="s">
        <v>8221</v>
      </c>
      <c r="F1192">
        <v>37</v>
      </c>
    </row>
    <row r="1193" spans="2:6" x14ac:dyDescent="0.25">
      <c r="B1193" t="s">
        <v>8219</v>
      </c>
      <c r="C1193">
        <v>614</v>
      </c>
      <c r="E1193" t="s">
        <v>8221</v>
      </c>
      <c r="F1193">
        <v>0</v>
      </c>
    </row>
    <row r="1194" spans="2:6" x14ac:dyDescent="0.25">
      <c r="B1194" t="s">
        <v>8219</v>
      </c>
      <c r="C1194">
        <v>107</v>
      </c>
      <c r="E1194" t="s">
        <v>8221</v>
      </c>
      <c r="F1194">
        <v>1</v>
      </c>
    </row>
    <row r="1195" spans="2:6" x14ac:dyDescent="0.25">
      <c r="B1195" t="s">
        <v>8219</v>
      </c>
      <c r="C1195">
        <v>1224</v>
      </c>
      <c r="E1195" t="s">
        <v>8221</v>
      </c>
      <c r="F1195">
        <v>10</v>
      </c>
    </row>
    <row r="1196" spans="2:6" x14ac:dyDescent="0.25">
      <c r="B1196" t="s">
        <v>8219</v>
      </c>
      <c r="C1196">
        <v>104</v>
      </c>
      <c r="E1196" t="s">
        <v>8221</v>
      </c>
      <c r="F1196">
        <v>1</v>
      </c>
    </row>
    <row r="1197" spans="2:6" x14ac:dyDescent="0.25">
      <c r="B1197" t="s">
        <v>8219</v>
      </c>
      <c r="C1197">
        <v>79</v>
      </c>
      <c r="E1197" t="s">
        <v>8221</v>
      </c>
      <c r="F1197">
        <v>2</v>
      </c>
    </row>
    <row r="1198" spans="2:6" x14ac:dyDescent="0.25">
      <c r="B1198" t="s">
        <v>8219</v>
      </c>
      <c r="C1198">
        <v>157</v>
      </c>
      <c r="E1198" t="s">
        <v>8221</v>
      </c>
      <c r="F1198">
        <v>1</v>
      </c>
    </row>
    <row r="1199" spans="2:6" x14ac:dyDescent="0.25">
      <c r="B1199" t="s">
        <v>8219</v>
      </c>
      <c r="C1199">
        <v>50</v>
      </c>
      <c r="E1199" t="s">
        <v>8221</v>
      </c>
      <c r="F1199">
        <v>10</v>
      </c>
    </row>
    <row r="1200" spans="2:6" x14ac:dyDescent="0.25">
      <c r="B1200" t="s">
        <v>8219</v>
      </c>
      <c r="C1200">
        <v>64</v>
      </c>
      <c r="E1200" t="s">
        <v>8221</v>
      </c>
      <c r="F1200">
        <v>9</v>
      </c>
    </row>
    <row r="1201" spans="2:6" x14ac:dyDescent="0.25">
      <c r="B1201" t="s">
        <v>8219</v>
      </c>
      <c r="C1201">
        <v>200</v>
      </c>
      <c r="E1201" t="s">
        <v>8221</v>
      </c>
      <c r="F1201">
        <v>19</v>
      </c>
    </row>
    <row r="1202" spans="2:6" x14ac:dyDescent="0.25">
      <c r="B1202" t="s">
        <v>8219</v>
      </c>
      <c r="C1202">
        <v>22</v>
      </c>
      <c r="E1202" t="s">
        <v>8221</v>
      </c>
      <c r="F1202">
        <v>0</v>
      </c>
    </row>
    <row r="1203" spans="2:6" x14ac:dyDescent="0.25">
      <c r="B1203" t="s">
        <v>8219</v>
      </c>
      <c r="C1203">
        <v>163</v>
      </c>
      <c r="E1203" t="s">
        <v>8221</v>
      </c>
      <c r="F1203">
        <v>4</v>
      </c>
    </row>
    <row r="1204" spans="2:6" x14ac:dyDescent="0.25">
      <c r="B1204" t="s">
        <v>8219</v>
      </c>
      <c r="C1204">
        <v>77</v>
      </c>
      <c r="E1204" t="s">
        <v>8221</v>
      </c>
      <c r="F1204">
        <v>8</v>
      </c>
    </row>
    <row r="1205" spans="2:6" x14ac:dyDescent="0.25">
      <c r="B1205" t="s">
        <v>8219</v>
      </c>
      <c r="C1205">
        <v>89</v>
      </c>
      <c r="E1205" t="s">
        <v>8221</v>
      </c>
      <c r="F1205">
        <v>24</v>
      </c>
    </row>
    <row r="1206" spans="2:6" x14ac:dyDescent="0.25">
      <c r="B1206" t="s">
        <v>8219</v>
      </c>
      <c r="C1206">
        <v>3355</v>
      </c>
      <c r="E1206" t="s">
        <v>8221</v>
      </c>
      <c r="F1206">
        <v>0</v>
      </c>
    </row>
    <row r="1207" spans="2:6" x14ac:dyDescent="0.25">
      <c r="B1207" t="s">
        <v>8219</v>
      </c>
      <c r="C1207">
        <v>537</v>
      </c>
      <c r="E1207" t="s">
        <v>8221</v>
      </c>
      <c r="F1207">
        <v>39</v>
      </c>
    </row>
    <row r="1208" spans="2:6" x14ac:dyDescent="0.25">
      <c r="B1208" t="s">
        <v>8219</v>
      </c>
      <c r="C1208">
        <v>125</v>
      </c>
      <c r="E1208" t="s">
        <v>8221</v>
      </c>
      <c r="F1208">
        <v>6</v>
      </c>
    </row>
    <row r="1209" spans="2:6" x14ac:dyDescent="0.25">
      <c r="B1209" t="s">
        <v>8219</v>
      </c>
      <c r="C1209">
        <v>163</v>
      </c>
      <c r="E1209" t="s">
        <v>8221</v>
      </c>
      <c r="F1209">
        <v>4</v>
      </c>
    </row>
    <row r="1210" spans="2:6" x14ac:dyDescent="0.25">
      <c r="B1210" t="s">
        <v>8219</v>
      </c>
      <c r="C1210">
        <v>283</v>
      </c>
      <c r="E1210" t="s">
        <v>8221</v>
      </c>
      <c r="F1210">
        <v>3</v>
      </c>
    </row>
    <row r="1211" spans="2:6" x14ac:dyDescent="0.25">
      <c r="B1211" t="s">
        <v>8219</v>
      </c>
      <c r="C1211">
        <v>352</v>
      </c>
      <c r="E1211" t="s">
        <v>8221</v>
      </c>
      <c r="F1211">
        <v>53</v>
      </c>
    </row>
    <row r="1212" spans="2:6" x14ac:dyDescent="0.25">
      <c r="B1212" t="s">
        <v>8219</v>
      </c>
      <c r="C1212">
        <v>94</v>
      </c>
      <c r="E1212" t="s">
        <v>8221</v>
      </c>
      <c r="F1212">
        <v>1</v>
      </c>
    </row>
    <row r="1213" spans="2:6" x14ac:dyDescent="0.25">
      <c r="B1213" t="s">
        <v>8219</v>
      </c>
      <c r="C1213">
        <v>67</v>
      </c>
      <c r="E1213" t="s">
        <v>8221</v>
      </c>
      <c r="F1213">
        <v>2</v>
      </c>
    </row>
    <row r="1214" spans="2:6" x14ac:dyDescent="0.25">
      <c r="B1214" t="s">
        <v>8219</v>
      </c>
      <c r="C1214">
        <v>221</v>
      </c>
      <c r="E1214" t="s">
        <v>8221</v>
      </c>
      <c r="F1214">
        <v>25</v>
      </c>
    </row>
    <row r="1215" spans="2:6" x14ac:dyDescent="0.25">
      <c r="B1215" t="s">
        <v>8219</v>
      </c>
      <c r="C1215">
        <v>2165</v>
      </c>
      <c r="E1215" t="s">
        <v>8221</v>
      </c>
      <c r="F1215">
        <v>6</v>
      </c>
    </row>
    <row r="1216" spans="2:6" x14ac:dyDescent="0.25">
      <c r="B1216" t="s">
        <v>8219</v>
      </c>
      <c r="C1216">
        <v>179</v>
      </c>
      <c r="E1216" t="s">
        <v>8221</v>
      </c>
      <c r="F1216">
        <v>0</v>
      </c>
    </row>
    <row r="1217" spans="2:6" x14ac:dyDescent="0.25">
      <c r="B1217" t="s">
        <v>8219</v>
      </c>
      <c r="C1217">
        <v>123</v>
      </c>
      <c r="E1217" t="s">
        <v>8221</v>
      </c>
      <c r="F1217">
        <v>12</v>
      </c>
    </row>
    <row r="1218" spans="2:6" x14ac:dyDescent="0.25">
      <c r="B1218" t="s">
        <v>8219</v>
      </c>
      <c r="C1218">
        <v>1104</v>
      </c>
      <c r="E1218" t="s">
        <v>8221</v>
      </c>
      <c r="F1218">
        <v>0</v>
      </c>
    </row>
    <row r="1219" spans="2:6" x14ac:dyDescent="0.25">
      <c r="B1219" t="s">
        <v>8219</v>
      </c>
      <c r="C1219">
        <v>403</v>
      </c>
      <c r="E1219" t="s">
        <v>8221</v>
      </c>
      <c r="F1219">
        <v>36</v>
      </c>
    </row>
    <row r="1220" spans="2:6" x14ac:dyDescent="0.25">
      <c r="B1220" t="s">
        <v>8219</v>
      </c>
      <c r="C1220">
        <v>109</v>
      </c>
      <c r="E1220" t="s">
        <v>8221</v>
      </c>
      <c r="F1220">
        <v>0</v>
      </c>
    </row>
    <row r="1221" spans="2:6" x14ac:dyDescent="0.25">
      <c r="B1221" t="s">
        <v>8219</v>
      </c>
      <c r="C1221">
        <v>372</v>
      </c>
      <c r="E1221" t="s">
        <v>8221</v>
      </c>
      <c r="F1221">
        <v>2</v>
      </c>
    </row>
    <row r="1222" spans="2:6" x14ac:dyDescent="0.25">
      <c r="B1222" t="s">
        <v>8219</v>
      </c>
      <c r="C1222">
        <v>311</v>
      </c>
      <c r="E1222" t="s">
        <v>8221</v>
      </c>
      <c r="F1222">
        <v>1</v>
      </c>
    </row>
    <row r="1223" spans="2:6" x14ac:dyDescent="0.25">
      <c r="B1223" t="s">
        <v>8219</v>
      </c>
      <c r="C1223">
        <v>61</v>
      </c>
      <c r="E1223" t="s">
        <v>8221</v>
      </c>
      <c r="F1223">
        <v>59</v>
      </c>
    </row>
    <row r="1224" spans="2:6" x14ac:dyDescent="0.25">
      <c r="B1224" t="s">
        <v>8219</v>
      </c>
      <c r="C1224">
        <v>115</v>
      </c>
      <c r="E1224" t="s">
        <v>8221</v>
      </c>
      <c r="F1224">
        <v>1</v>
      </c>
    </row>
    <row r="1225" spans="2:6" x14ac:dyDescent="0.25">
      <c r="B1225" t="s">
        <v>8219</v>
      </c>
      <c r="C1225">
        <v>111</v>
      </c>
      <c r="E1225" t="s">
        <v>8221</v>
      </c>
      <c r="F1225">
        <v>31</v>
      </c>
    </row>
    <row r="1226" spans="2:6" x14ac:dyDescent="0.25">
      <c r="B1226" t="s">
        <v>8219</v>
      </c>
      <c r="C1226">
        <v>337</v>
      </c>
      <c r="E1226" t="s">
        <v>8221</v>
      </c>
      <c r="F1226">
        <v>18</v>
      </c>
    </row>
    <row r="1227" spans="2:6" x14ac:dyDescent="0.25">
      <c r="B1227" t="s">
        <v>8219</v>
      </c>
      <c r="C1227">
        <v>9</v>
      </c>
      <c r="E1227" t="s">
        <v>8221</v>
      </c>
      <c r="F1227">
        <v>10</v>
      </c>
    </row>
    <row r="1228" spans="2:6" x14ac:dyDescent="0.25">
      <c r="B1228" t="s">
        <v>8219</v>
      </c>
      <c r="C1228">
        <v>120</v>
      </c>
      <c r="E1228" t="s">
        <v>8221</v>
      </c>
      <c r="F1228">
        <v>0</v>
      </c>
    </row>
    <row r="1229" spans="2:6" x14ac:dyDescent="0.25">
      <c r="B1229" t="s">
        <v>8219</v>
      </c>
      <c r="C1229">
        <v>102</v>
      </c>
      <c r="E1229" t="s">
        <v>8221</v>
      </c>
      <c r="F1229">
        <v>14</v>
      </c>
    </row>
    <row r="1230" spans="2:6" x14ac:dyDescent="0.25">
      <c r="B1230" t="s">
        <v>8219</v>
      </c>
      <c r="C1230">
        <v>186</v>
      </c>
      <c r="E1230" t="s">
        <v>8221</v>
      </c>
      <c r="F1230">
        <v>2</v>
      </c>
    </row>
    <row r="1231" spans="2:6" x14ac:dyDescent="0.25">
      <c r="B1231" t="s">
        <v>8219</v>
      </c>
      <c r="C1231">
        <v>15</v>
      </c>
      <c r="E1231" t="s">
        <v>8221</v>
      </c>
      <c r="F1231">
        <v>1</v>
      </c>
    </row>
    <row r="1232" spans="2:6" x14ac:dyDescent="0.25">
      <c r="B1232" t="s">
        <v>8219</v>
      </c>
      <c r="C1232">
        <v>67</v>
      </c>
      <c r="E1232" t="s">
        <v>8221</v>
      </c>
      <c r="F1232">
        <v>3</v>
      </c>
    </row>
    <row r="1233" spans="2:6" x14ac:dyDescent="0.25">
      <c r="B1233" t="s">
        <v>8219</v>
      </c>
      <c r="C1233">
        <v>130</v>
      </c>
      <c r="E1233" t="s">
        <v>8221</v>
      </c>
      <c r="F1233">
        <v>0</v>
      </c>
    </row>
    <row r="1234" spans="2:6" x14ac:dyDescent="0.25">
      <c r="B1234" t="s">
        <v>8219</v>
      </c>
      <c r="C1234">
        <v>16</v>
      </c>
      <c r="E1234" t="s">
        <v>8221</v>
      </c>
      <c r="F1234">
        <v>2</v>
      </c>
    </row>
    <row r="1235" spans="2:6" x14ac:dyDescent="0.25">
      <c r="B1235" t="s">
        <v>8219</v>
      </c>
      <c r="C1235">
        <v>67</v>
      </c>
      <c r="E1235" t="s">
        <v>8221</v>
      </c>
      <c r="F1235">
        <v>0</v>
      </c>
    </row>
    <row r="1236" spans="2:6" x14ac:dyDescent="0.25">
      <c r="B1236" t="s">
        <v>8219</v>
      </c>
      <c r="C1236">
        <v>124</v>
      </c>
      <c r="E1236" t="s">
        <v>8221</v>
      </c>
      <c r="F1236">
        <v>12</v>
      </c>
    </row>
    <row r="1237" spans="2:6" x14ac:dyDescent="0.25">
      <c r="B1237" t="s">
        <v>8219</v>
      </c>
      <c r="C1237">
        <v>80</v>
      </c>
      <c r="E1237" t="s">
        <v>8221</v>
      </c>
      <c r="F1237">
        <v>1</v>
      </c>
    </row>
    <row r="1238" spans="2:6" x14ac:dyDescent="0.25">
      <c r="B1238" t="s">
        <v>8219</v>
      </c>
      <c r="C1238">
        <v>282</v>
      </c>
      <c r="E1238" t="s">
        <v>8221</v>
      </c>
      <c r="F1238">
        <v>8</v>
      </c>
    </row>
    <row r="1239" spans="2:6" x14ac:dyDescent="0.25">
      <c r="B1239" t="s">
        <v>8219</v>
      </c>
      <c r="C1239">
        <v>68</v>
      </c>
      <c r="E1239" t="s">
        <v>8221</v>
      </c>
      <c r="F1239">
        <v>2</v>
      </c>
    </row>
    <row r="1240" spans="2:6" x14ac:dyDescent="0.25">
      <c r="B1240" t="s">
        <v>8219</v>
      </c>
      <c r="C1240">
        <v>86</v>
      </c>
      <c r="E1240" t="s">
        <v>8221</v>
      </c>
      <c r="F1240">
        <v>31</v>
      </c>
    </row>
    <row r="1241" spans="2:6" x14ac:dyDescent="0.25">
      <c r="B1241" t="s">
        <v>8219</v>
      </c>
      <c r="C1241">
        <v>115</v>
      </c>
      <c r="E1241" t="s">
        <v>8221</v>
      </c>
      <c r="F1241">
        <v>5</v>
      </c>
    </row>
    <row r="1242" spans="2:6" x14ac:dyDescent="0.25">
      <c r="B1242" t="s">
        <v>8219</v>
      </c>
      <c r="C1242">
        <v>75</v>
      </c>
      <c r="E1242" t="s">
        <v>8221</v>
      </c>
      <c r="F1242">
        <v>1</v>
      </c>
    </row>
    <row r="1243" spans="2:6" x14ac:dyDescent="0.25">
      <c r="B1243" t="s">
        <v>8219</v>
      </c>
      <c r="C1243">
        <v>43</v>
      </c>
      <c r="E1243" t="s">
        <v>8221</v>
      </c>
      <c r="F1243">
        <v>12</v>
      </c>
    </row>
    <row r="1244" spans="2:6" x14ac:dyDescent="0.25">
      <c r="B1244" t="s">
        <v>8219</v>
      </c>
      <c r="C1244">
        <v>48</v>
      </c>
      <c r="E1244" t="s">
        <v>8221</v>
      </c>
      <c r="F1244">
        <v>4</v>
      </c>
    </row>
    <row r="1245" spans="2:6" x14ac:dyDescent="0.25">
      <c r="B1245" t="s">
        <v>8219</v>
      </c>
      <c r="C1245">
        <v>52</v>
      </c>
      <c r="E1245" t="s">
        <v>8221</v>
      </c>
      <c r="F1245">
        <v>0</v>
      </c>
    </row>
    <row r="1246" spans="2:6" x14ac:dyDescent="0.25">
      <c r="B1246" t="s">
        <v>8219</v>
      </c>
      <c r="C1246">
        <v>43</v>
      </c>
      <c r="E1246" t="s">
        <v>8221</v>
      </c>
      <c r="F1246">
        <v>7</v>
      </c>
    </row>
    <row r="1247" spans="2:6" x14ac:dyDescent="0.25">
      <c r="B1247" t="s">
        <v>8219</v>
      </c>
      <c r="C1247">
        <v>58</v>
      </c>
      <c r="E1247" t="s">
        <v>8221</v>
      </c>
      <c r="F1247">
        <v>2</v>
      </c>
    </row>
    <row r="1248" spans="2:6" x14ac:dyDescent="0.25">
      <c r="B1248" t="s">
        <v>8219</v>
      </c>
      <c r="C1248">
        <v>47</v>
      </c>
      <c r="E1248" t="s">
        <v>8221</v>
      </c>
      <c r="F1248">
        <v>1</v>
      </c>
    </row>
    <row r="1249" spans="2:6" x14ac:dyDescent="0.25">
      <c r="B1249" t="s">
        <v>8219</v>
      </c>
      <c r="C1249">
        <v>36</v>
      </c>
      <c r="E1249" t="s">
        <v>8221</v>
      </c>
      <c r="F1249">
        <v>4</v>
      </c>
    </row>
    <row r="1250" spans="2:6" x14ac:dyDescent="0.25">
      <c r="B1250" t="s">
        <v>8219</v>
      </c>
      <c r="C1250">
        <v>17</v>
      </c>
      <c r="E1250" t="s">
        <v>8221</v>
      </c>
      <c r="F1250">
        <v>6</v>
      </c>
    </row>
    <row r="1251" spans="2:6" x14ac:dyDescent="0.25">
      <c r="B1251" t="s">
        <v>8219</v>
      </c>
      <c r="C1251">
        <v>104</v>
      </c>
      <c r="E1251" t="s">
        <v>8221</v>
      </c>
      <c r="F1251">
        <v>8</v>
      </c>
    </row>
    <row r="1252" spans="2:6" x14ac:dyDescent="0.25">
      <c r="B1252" t="s">
        <v>8219</v>
      </c>
      <c r="C1252">
        <v>47</v>
      </c>
      <c r="E1252" t="s">
        <v>8221</v>
      </c>
      <c r="F1252">
        <v>14</v>
      </c>
    </row>
    <row r="1253" spans="2:6" x14ac:dyDescent="0.25">
      <c r="B1253" t="s">
        <v>8219</v>
      </c>
      <c r="C1253">
        <v>38</v>
      </c>
      <c r="E1253" t="s">
        <v>8221</v>
      </c>
      <c r="F1253">
        <v>0</v>
      </c>
    </row>
    <row r="1254" spans="2:6" x14ac:dyDescent="0.25">
      <c r="B1254" t="s">
        <v>8219</v>
      </c>
      <c r="C1254">
        <v>81</v>
      </c>
      <c r="E1254" t="s">
        <v>8221</v>
      </c>
      <c r="F1254">
        <v>4</v>
      </c>
    </row>
    <row r="1255" spans="2:6" x14ac:dyDescent="0.25">
      <c r="B1255" t="s">
        <v>8219</v>
      </c>
      <c r="C1255">
        <v>55</v>
      </c>
      <c r="E1255" t="s">
        <v>8221</v>
      </c>
      <c r="F1255">
        <v>0</v>
      </c>
    </row>
    <row r="1256" spans="2:6" x14ac:dyDescent="0.25">
      <c r="B1256" t="s">
        <v>8219</v>
      </c>
      <c r="C1256">
        <v>41</v>
      </c>
      <c r="E1256" t="s">
        <v>8221</v>
      </c>
      <c r="F1256">
        <v>0</v>
      </c>
    </row>
    <row r="1257" spans="2:6" x14ac:dyDescent="0.25">
      <c r="B1257" t="s">
        <v>8219</v>
      </c>
      <c r="C1257">
        <v>79</v>
      </c>
      <c r="E1257" t="s">
        <v>8221</v>
      </c>
      <c r="F1257">
        <v>1</v>
      </c>
    </row>
    <row r="1258" spans="2:6" x14ac:dyDescent="0.25">
      <c r="B1258" t="s">
        <v>8219</v>
      </c>
      <c r="C1258">
        <v>16</v>
      </c>
      <c r="E1258" t="s">
        <v>8221</v>
      </c>
      <c r="F1258">
        <v>1</v>
      </c>
    </row>
    <row r="1259" spans="2:6" x14ac:dyDescent="0.25">
      <c r="B1259" t="s">
        <v>8219</v>
      </c>
      <c r="C1259">
        <v>8</v>
      </c>
      <c r="E1259" t="s">
        <v>8221</v>
      </c>
      <c r="F1259">
        <v>1</v>
      </c>
    </row>
    <row r="1260" spans="2:6" x14ac:dyDescent="0.25">
      <c r="B1260" t="s">
        <v>8219</v>
      </c>
      <c r="C1260">
        <v>95</v>
      </c>
      <c r="E1260" t="s">
        <v>8221</v>
      </c>
      <c r="F1260">
        <v>1</v>
      </c>
    </row>
    <row r="1261" spans="2:6" x14ac:dyDescent="0.25">
      <c r="B1261" t="s">
        <v>8219</v>
      </c>
      <c r="C1261">
        <v>25</v>
      </c>
      <c r="E1261" t="s">
        <v>8221</v>
      </c>
      <c r="F1261">
        <v>4</v>
      </c>
    </row>
    <row r="1262" spans="2:6" x14ac:dyDescent="0.25">
      <c r="B1262" t="s">
        <v>8219</v>
      </c>
      <c r="C1262">
        <v>19</v>
      </c>
      <c r="E1262" t="s">
        <v>8221</v>
      </c>
      <c r="F1262">
        <v>0</v>
      </c>
    </row>
    <row r="1263" spans="2:6" x14ac:dyDescent="0.25">
      <c r="B1263" t="s">
        <v>8219</v>
      </c>
      <c r="C1263">
        <v>90</v>
      </c>
      <c r="E1263" t="s">
        <v>8221</v>
      </c>
      <c r="F1263">
        <v>0</v>
      </c>
    </row>
    <row r="1264" spans="2:6" x14ac:dyDescent="0.25">
      <c r="B1264" t="s">
        <v>8219</v>
      </c>
      <c r="C1264">
        <v>41</v>
      </c>
      <c r="E1264" t="s">
        <v>8221</v>
      </c>
      <c r="F1264">
        <v>2</v>
      </c>
    </row>
    <row r="1265" spans="2:6" x14ac:dyDescent="0.25">
      <c r="B1265" t="s">
        <v>8219</v>
      </c>
      <c r="C1265">
        <v>30</v>
      </c>
      <c r="E1265" t="s">
        <v>8221</v>
      </c>
      <c r="F1265">
        <v>24</v>
      </c>
    </row>
    <row r="1266" spans="2:6" x14ac:dyDescent="0.25">
      <c r="B1266" t="s">
        <v>8219</v>
      </c>
      <c r="C1266">
        <v>38</v>
      </c>
      <c r="E1266" t="s">
        <v>8221</v>
      </c>
      <c r="F1266">
        <v>1</v>
      </c>
    </row>
    <row r="1267" spans="2:6" x14ac:dyDescent="0.25">
      <c r="B1267" t="s">
        <v>8219</v>
      </c>
      <c r="C1267">
        <v>65</v>
      </c>
      <c r="E1267" t="s">
        <v>8221</v>
      </c>
      <c r="F1267">
        <v>2</v>
      </c>
    </row>
    <row r="1268" spans="2:6" x14ac:dyDescent="0.25">
      <c r="B1268" t="s">
        <v>8219</v>
      </c>
      <c r="C1268">
        <v>75</v>
      </c>
      <c r="E1268" t="s">
        <v>8221</v>
      </c>
      <c r="F1268">
        <v>1</v>
      </c>
    </row>
    <row r="1269" spans="2:6" x14ac:dyDescent="0.25">
      <c r="B1269" t="s">
        <v>8219</v>
      </c>
      <c r="C1269">
        <v>16</v>
      </c>
      <c r="E1269" t="s">
        <v>8221</v>
      </c>
      <c r="F1269">
        <v>37</v>
      </c>
    </row>
    <row r="1270" spans="2:6" x14ac:dyDescent="0.25">
      <c r="B1270" t="s">
        <v>8219</v>
      </c>
      <c r="C1270">
        <v>10</v>
      </c>
      <c r="E1270" t="s">
        <v>8221</v>
      </c>
      <c r="F1270">
        <v>5</v>
      </c>
    </row>
    <row r="1271" spans="2:6" x14ac:dyDescent="0.25">
      <c r="B1271" t="s">
        <v>8219</v>
      </c>
      <c r="C1271">
        <v>27</v>
      </c>
      <c r="E1271" t="s">
        <v>8221</v>
      </c>
      <c r="F1271">
        <v>4</v>
      </c>
    </row>
    <row r="1272" spans="2:6" x14ac:dyDescent="0.25">
      <c r="B1272" t="s">
        <v>8219</v>
      </c>
      <c r="C1272">
        <v>259</v>
      </c>
      <c r="E1272" t="s">
        <v>8221</v>
      </c>
      <c r="F1272">
        <v>16</v>
      </c>
    </row>
    <row r="1273" spans="2:6" x14ac:dyDescent="0.25">
      <c r="B1273" t="s">
        <v>8219</v>
      </c>
      <c r="C1273">
        <v>39</v>
      </c>
      <c r="E1273" t="s">
        <v>8221</v>
      </c>
      <c r="F1273">
        <v>9</v>
      </c>
    </row>
    <row r="1274" spans="2:6" x14ac:dyDescent="0.25">
      <c r="B1274" t="s">
        <v>8219</v>
      </c>
      <c r="C1274">
        <v>42</v>
      </c>
      <c r="E1274" t="s">
        <v>8221</v>
      </c>
      <c r="F1274">
        <v>0</v>
      </c>
    </row>
    <row r="1275" spans="2:6" x14ac:dyDescent="0.25">
      <c r="B1275" t="s">
        <v>8219</v>
      </c>
      <c r="C1275">
        <v>10</v>
      </c>
      <c r="E1275" t="s">
        <v>8221</v>
      </c>
      <c r="F1275">
        <v>40</v>
      </c>
    </row>
    <row r="1276" spans="2:6" x14ac:dyDescent="0.25">
      <c r="B1276" t="s">
        <v>8219</v>
      </c>
      <c r="C1276">
        <v>56</v>
      </c>
      <c r="E1276" t="s">
        <v>8221</v>
      </c>
      <c r="F1276">
        <v>0</v>
      </c>
    </row>
    <row r="1277" spans="2:6" x14ac:dyDescent="0.25">
      <c r="B1277" t="s">
        <v>8219</v>
      </c>
      <c r="C1277">
        <v>20</v>
      </c>
      <c r="E1277" t="s">
        <v>8221</v>
      </c>
      <c r="F1277">
        <v>2</v>
      </c>
    </row>
    <row r="1278" spans="2:6" x14ac:dyDescent="0.25">
      <c r="B1278" t="s">
        <v>8219</v>
      </c>
      <c r="C1278">
        <v>170</v>
      </c>
      <c r="E1278" t="s">
        <v>8221</v>
      </c>
      <c r="F1278">
        <v>1</v>
      </c>
    </row>
    <row r="1279" spans="2:6" x14ac:dyDescent="0.25">
      <c r="B1279" t="s">
        <v>8219</v>
      </c>
      <c r="C1279">
        <v>29</v>
      </c>
      <c r="E1279" t="s">
        <v>8221</v>
      </c>
      <c r="F1279">
        <v>9</v>
      </c>
    </row>
    <row r="1280" spans="2:6" x14ac:dyDescent="0.25">
      <c r="B1280" t="s">
        <v>8219</v>
      </c>
      <c r="C1280">
        <v>132</v>
      </c>
      <c r="E1280" t="s">
        <v>8221</v>
      </c>
      <c r="F1280">
        <v>34</v>
      </c>
    </row>
    <row r="1281" spans="2:6" x14ac:dyDescent="0.25">
      <c r="B1281" t="s">
        <v>8219</v>
      </c>
      <c r="C1281">
        <v>27</v>
      </c>
      <c r="E1281" t="s">
        <v>8221</v>
      </c>
      <c r="F1281">
        <v>23</v>
      </c>
    </row>
    <row r="1282" spans="2:6" x14ac:dyDescent="0.25">
      <c r="B1282" t="s">
        <v>8219</v>
      </c>
      <c r="C1282">
        <v>26</v>
      </c>
      <c r="E1282" t="s">
        <v>8221</v>
      </c>
      <c r="F1282">
        <v>19</v>
      </c>
    </row>
    <row r="1283" spans="2:6" x14ac:dyDescent="0.25">
      <c r="B1283" t="s">
        <v>8219</v>
      </c>
      <c r="C1283">
        <v>43</v>
      </c>
      <c r="E1283" t="s">
        <v>8221</v>
      </c>
      <c r="F1283">
        <v>50</v>
      </c>
    </row>
    <row r="1284" spans="2:6" x14ac:dyDescent="0.25">
      <c r="B1284" t="s">
        <v>8219</v>
      </c>
      <c r="C1284">
        <v>80</v>
      </c>
      <c r="E1284" t="s">
        <v>8221</v>
      </c>
      <c r="F1284">
        <v>12</v>
      </c>
    </row>
    <row r="1285" spans="2:6" x14ac:dyDescent="0.25">
      <c r="B1285" t="s">
        <v>8219</v>
      </c>
      <c r="C1285">
        <v>33</v>
      </c>
      <c r="E1285" t="s">
        <v>8221</v>
      </c>
      <c r="F1285">
        <v>8</v>
      </c>
    </row>
    <row r="1286" spans="2:6" x14ac:dyDescent="0.25">
      <c r="B1286" t="s">
        <v>8219</v>
      </c>
      <c r="C1286">
        <v>71</v>
      </c>
      <c r="E1286" t="s">
        <v>8221</v>
      </c>
      <c r="F1286">
        <v>9</v>
      </c>
    </row>
    <row r="1287" spans="2:6" x14ac:dyDescent="0.25">
      <c r="B1287" t="s">
        <v>8219</v>
      </c>
      <c r="C1287">
        <v>81</v>
      </c>
      <c r="E1287" t="s">
        <v>8221</v>
      </c>
      <c r="F1287">
        <v>43</v>
      </c>
    </row>
    <row r="1288" spans="2:6" x14ac:dyDescent="0.25">
      <c r="B1288" t="s">
        <v>8219</v>
      </c>
      <c r="C1288">
        <v>76</v>
      </c>
      <c r="E1288" t="s">
        <v>8221</v>
      </c>
      <c r="F1288">
        <v>28</v>
      </c>
    </row>
    <row r="1289" spans="2:6" x14ac:dyDescent="0.25">
      <c r="B1289" t="s">
        <v>8219</v>
      </c>
      <c r="C1289">
        <v>48</v>
      </c>
      <c r="E1289" t="s">
        <v>8221</v>
      </c>
      <c r="F1289">
        <v>4</v>
      </c>
    </row>
    <row r="1290" spans="2:6" x14ac:dyDescent="0.25">
      <c r="B1290" t="s">
        <v>8219</v>
      </c>
      <c r="C1290">
        <v>61</v>
      </c>
      <c r="E1290" t="s">
        <v>8221</v>
      </c>
      <c r="F1290">
        <v>24</v>
      </c>
    </row>
    <row r="1291" spans="2:6" x14ac:dyDescent="0.25">
      <c r="B1291" t="s">
        <v>8219</v>
      </c>
      <c r="C1291">
        <v>60</v>
      </c>
      <c r="E1291" t="s">
        <v>8221</v>
      </c>
      <c r="F1291">
        <v>2</v>
      </c>
    </row>
    <row r="1292" spans="2:6" x14ac:dyDescent="0.25">
      <c r="B1292" t="s">
        <v>8219</v>
      </c>
      <c r="C1292">
        <v>136</v>
      </c>
      <c r="E1292" t="s">
        <v>8221</v>
      </c>
      <c r="F1292">
        <v>2</v>
      </c>
    </row>
    <row r="1293" spans="2:6" x14ac:dyDescent="0.25">
      <c r="B1293" t="s">
        <v>8219</v>
      </c>
      <c r="C1293">
        <v>14</v>
      </c>
      <c r="E1293" t="s">
        <v>8221</v>
      </c>
      <c r="F1293">
        <v>20</v>
      </c>
    </row>
    <row r="1294" spans="2:6" x14ac:dyDescent="0.25">
      <c r="B1294" t="s">
        <v>8219</v>
      </c>
      <c r="C1294">
        <v>78</v>
      </c>
      <c r="E1294" t="s">
        <v>8221</v>
      </c>
      <c r="F1294">
        <v>1</v>
      </c>
    </row>
    <row r="1295" spans="2:6" x14ac:dyDescent="0.25">
      <c r="B1295" t="s">
        <v>8219</v>
      </c>
      <c r="C1295">
        <v>4</v>
      </c>
      <c r="E1295" t="s">
        <v>8221</v>
      </c>
      <c r="F1295">
        <v>1</v>
      </c>
    </row>
    <row r="1296" spans="2:6" x14ac:dyDescent="0.25">
      <c r="B1296" t="s">
        <v>8219</v>
      </c>
      <c r="C1296">
        <v>11</v>
      </c>
      <c r="E1296" t="s">
        <v>8221</v>
      </c>
      <c r="F1296">
        <v>4</v>
      </c>
    </row>
    <row r="1297" spans="2:6" x14ac:dyDescent="0.25">
      <c r="B1297" t="s">
        <v>8219</v>
      </c>
      <c r="C1297">
        <v>185</v>
      </c>
      <c r="E1297" t="s">
        <v>8221</v>
      </c>
      <c r="F1297">
        <v>1</v>
      </c>
    </row>
    <row r="1298" spans="2:6" x14ac:dyDescent="0.25">
      <c r="B1298" t="s">
        <v>8219</v>
      </c>
      <c r="C1298">
        <v>59</v>
      </c>
      <c r="E1298" t="s">
        <v>8221</v>
      </c>
      <c r="F1298">
        <v>1</v>
      </c>
    </row>
    <row r="1299" spans="2:6" x14ac:dyDescent="0.25">
      <c r="B1299" t="s">
        <v>8219</v>
      </c>
      <c r="C1299">
        <v>27</v>
      </c>
      <c r="E1299" t="s">
        <v>8221</v>
      </c>
      <c r="F1299">
        <v>13</v>
      </c>
    </row>
    <row r="1300" spans="2:6" x14ac:dyDescent="0.25">
      <c r="B1300" t="s">
        <v>8219</v>
      </c>
      <c r="C1300">
        <v>63</v>
      </c>
      <c r="E1300" t="s">
        <v>8221</v>
      </c>
      <c r="F1300">
        <v>1</v>
      </c>
    </row>
    <row r="1301" spans="2:6" x14ac:dyDescent="0.25">
      <c r="B1301" t="s">
        <v>8219</v>
      </c>
      <c r="C1301">
        <v>13</v>
      </c>
      <c r="E1301" t="s">
        <v>8221</v>
      </c>
      <c r="F1301">
        <v>1</v>
      </c>
    </row>
    <row r="1302" spans="2:6" x14ac:dyDescent="0.25">
      <c r="B1302" t="s">
        <v>8219</v>
      </c>
      <c r="C1302">
        <v>13</v>
      </c>
      <c r="E1302" t="s">
        <v>8221</v>
      </c>
      <c r="F1302">
        <v>0</v>
      </c>
    </row>
    <row r="1303" spans="2:6" x14ac:dyDescent="0.25">
      <c r="B1303" t="s">
        <v>8219</v>
      </c>
      <c r="C1303">
        <v>57</v>
      </c>
      <c r="E1303" t="s">
        <v>8221</v>
      </c>
      <c r="F1303">
        <v>3</v>
      </c>
    </row>
    <row r="1304" spans="2:6" x14ac:dyDescent="0.25">
      <c r="B1304" t="s">
        <v>8219</v>
      </c>
      <c r="C1304">
        <v>61</v>
      </c>
      <c r="E1304" t="s">
        <v>8221</v>
      </c>
      <c r="F1304">
        <v>14</v>
      </c>
    </row>
    <row r="1305" spans="2:6" x14ac:dyDescent="0.25">
      <c r="B1305" t="s">
        <v>8219</v>
      </c>
      <c r="C1305">
        <v>65</v>
      </c>
      <c r="E1305" t="s">
        <v>8221</v>
      </c>
      <c r="F1305">
        <v>2</v>
      </c>
    </row>
    <row r="1306" spans="2:6" x14ac:dyDescent="0.25">
      <c r="B1306" t="s">
        <v>8219</v>
      </c>
      <c r="C1306">
        <v>134</v>
      </c>
      <c r="E1306" t="s">
        <v>8221</v>
      </c>
      <c r="F1306">
        <v>5</v>
      </c>
    </row>
    <row r="1307" spans="2:6" x14ac:dyDescent="0.25">
      <c r="B1307" t="s">
        <v>8219</v>
      </c>
      <c r="C1307">
        <v>37</v>
      </c>
      <c r="E1307" t="s">
        <v>8221</v>
      </c>
      <c r="F1307">
        <v>14</v>
      </c>
    </row>
    <row r="1308" spans="2:6" x14ac:dyDescent="0.25">
      <c r="B1308" t="s">
        <v>8219</v>
      </c>
      <c r="C1308">
        <v>37</v>
      </c>
      <c r="E1308" t="s">
        <v>8221</v>
      </c>
      <c r="F1308">
        <v>9</v>
      </c>
    </row>
    <row r="1309" spans="2:6" x14ac:dyDescent="0.25">
      <c r="B1309" t="s">
        <v>8219</v>
      </c>
      <c r="C1309">
        <v>150</v>
      </c>
      <c r="E1309" t="s">
        <v>8221</v>
      </c>
      <c r="F1309">
        <v>8</v>
      </c>
    </row>
    <row r="1310" spans="2:6" x14ac:dyDescent="0.25">
      <c r="B1310" t="s">
        <v>8219</v>
      </c>
      <c r="C1310">
        <v>56</v>
      </c>
      <c r="E1310" t="s">
        <v>8221</v>
      </c>
      <c r="F1310">
        <v>7</v>
      </c>
    </row>
    <row r="1311" spans="2:6" x14ac:dyDescent="0.25">
      <c r="B1311" t="s">
        <v>8219</v>
      </c>
      <c r="C1311">
        <v>18</v>
      </c>
      <c r="E1311" t="s">
        <v>8221</v>
      </c>
      <c r="F1311">
        <v>0</v>
      </c>
    </row>
    <row r="1312" spans="2:6" x14ac:dyDescent="0.25">
      <c r="B1312" t="s">
        <v>8219</v>
      </c>
      <c r="C1312">
        <v>60</v>
      </c>
      <c r="E1312" t="s">
        <v>8221</v>
      </c>
      <c r="F1312">
        <v>84</v>
      </c>
    </row>
    <row r="1313" spans="2:6" x14ac:dyDescent="0.25">
      <c r="B1313" t="s">
        <v>8219</v>
      </c>
      <c r="C1313">
        <v>67</v>
      </c>
      <c r="E1313" t="s">
        <v>8221</v>
      </c>
      <c r="F1313">
        <v>11</v>
      </c>
    </row>
    <row r="1314" spans="2:6" x14ac:dyDescent="0.25">
      <c r="B1314" t="s">
        <v>8219</v>
      </c>
      <c r="C1314">
        <v>35</v>
      </c>
      <c r="E1314" t="s">
        <v>8221</v>
      </c>
      <c r="F1314">
        <v>1</v>
      </c>
    </row>
    <row r="1315" spans="2:6" x14ac:dyDescent="0.25">
      <c r="B1315" t="s">
        <v>8219</v>
      </c>
      <c r="C1315">
        <v>34</v>
      </c>
      <c r="E1315" t="s">
        <v>8221</v>
      </c>
      <c r="F1315">
        <v>4</v>
      </c>
    </row>
    <row r="1316" spans="2:6" x14ac:dyDescent="0.25">
      <c r="B1316" t="s">
        <v>8219</v>
      </c>
      <c r="C1316">
        <v>36</v>
      </c>
      <c r="E1316" t="s">
        <v>8221</v>
      </c>
      <c r="F1316">
        <v>10</v>
      </c>
    </row>
    <row r="1317" spans="2:6" x14ac:dyDescent="0.25">
      <c r="B1317" t="s">
        <v>8219</v>
      </c>
      <c r="C1317">
        <v>18</v>
      </c>
      <c r="E1317" t="s">
        <v>8221</v>
      </c>
      <c r="F1317">
        <v>16</v>
      </c>
    </row>
    <row r="1318" spans="2:6" x14ac:dyDescent="0.25">
      <c r="B1318" t="s">
        <v>8219</v>
      </c>
      <c r="C1318">
        <v>25</v>
      </c>
      <c r="E1318" t="s">
        <v>8221</v>
      </c>
      <c r="F1318">
        <v>2</v>
      </c>
    </row>
    <row r="1319" spans="2:6" x14ac:dyDescent="0.25">
      <c r="B1319" t="s">
        <v>8219</v>
      </c>
      <c r="C1319">
        <v>21</v>
      </c>
      <c r="E1319" t="s">
        <v>8221</v>
      </c>
      <c r="F1319">
        <v>5</v>
      </c>
    </row>
    <row r="1320" spans="2:6" x14ac:dyDescent="0.25">
      <c r="B1320" t="s">
        <v>8219</v>
      </c>
      <c r="C1320">
        <v>151</v>
      </c>
      <c r="E1320" t="s">
        <v>8221</v>
      </c>
      <c r="F1320">
        <v>1</v>
      </c>
    </row>
    <row r="1321" spans="2:6" x14ac:dyDescent="0.25">
      <c r="B1321" t="s">
        <v>8219</v>
      </c>
      <c r="C1321">
        <v>489</v>
      </c>
      <c r="E1321" t="s">
        <v>8221</v>
      </c>
      <c r="F1321">
        <v>31</v>
      </c>
    </row>
    <row r="1322" spans="2:6" x14ac:dyDescent="0.25">
      <c r="B1322" t="s">
        <v>8219</v>
      </c>
      <c r="C1322">
        <v>50</v>
      </c>
      <c r="E1322" t="s">
        <v>8221</v>
      </c>
      <c r="F1322">
        <v>0</v>
      </c>
    </row>
    <row r="1323" spans="2:6" x14ac:dyDescent="0.25">
      <c r="B1323" t="s">
        <v>8219</v>
      </c>
      <c r="C1323">
        <v>321</v>
      </c>
      <c r="E1323" t="s">
        <v>8221</v>
      </c>
      <c r="F1323">
        <v>2</v>
      </c>
    </row>
    <row r="1324" spans="2:6" x14ac:dyDescent="0.25">
      <c r="B1324" t="s">
        <v>8219</v>
      </c>
      <c r="C1324">
        <v>1762</v>
      </c>
      <c r="E1324" t="s">
        <v>8221</v>
      </c>
      <c r="F1324">
        <v>7</v>
      </c>
    </row>
    <row r="1325" spans="2:6" x14ac:dyDescent="0.25">
      <c r="B1325" t="s">
        <v>8219</v>
      </c>
      <c r="C1325">
        <v>385</v>
      </c>
      <c r="E1325" t="s">
        <v>8221</v>
      </c>
      <c r="F1325">
        <v>16</v>
      </c>
    </row>
    <row r="1326" spans="2:6" x14ac:dyDescent="0.25">
      <c r="B1326" t="s">
        <v>8219</v>
      </c>
      <c r="C1326">
        <v>398</v>
      </c>
      <c r="E1326" t="s">
        <v>8221</v>
      </c>
      <c r="F1326">
        <v>4</v>
      </c>
    </row>
    <row r="1327" spans="2:6" x14ac:dyDescent="0.25">
      <c r="B1327" t="s">
        <v>8219</v>
      </c>
      <c r="C1327">
        <v>304</v>
      </c>
      <c r="E1327" t="s">
        <v>8221</v>
      </c>
      <c r="F1327">
        <v>4</v>
      </c>
    </row>
    <row r="1328" spans="2:6" x14ac:dyDescent="0.25">
      <c r="B1328" t="s">
        <v>8219</v>
      </c>
      <c r="C1328">
        <v>676</v>
      </c>
      <c r="E1328" t="s">
        <v>8221</v>
      </c>
      <c r="F1328">
        <v>4</v>
      </c>
    </row>
    <row r="1329" spans="2:6" x14ac:dyDescent="0.25">
      <c r="B1329" t="s">
        <v>8219</v>
      </c>
      <c r="C1329">
        <v>577</v>
      </c>
      <c r="E1329" t="s">
        <v>8221</v>
      </c>
      <c r="F1329">
        <v>3</v>
      </c>
    </row>
    <row r="1330" spans="2:6" x14ac:dyDescent="0.25">
      <c r="B1330" t="s">
        <v>8219</v>
      </c>
      <c r="C1330">
        <v>3663</v>
      </c>
      <c r="E1330" t="s">
        <v>8221</v>
      </c>
      <c r="F1330">
        <v>36</v>
      </c>
    </row>
    <row r="1331" spans="2:6" x14ac:dyDescent="0.25">
      <c r="B1331" t="s">
        <v>8219</v>
      </c>
      <c r="C1331">
        <v>294</v>
      </c>
      <c r="E1331" t="s">
        <v>8221</v>
      </c>
      <c r="F1331">
        <v>1</v>
      </c>
    </row>
    <row r="1332" spans="2:6" x14ac:dyDescent="0.25">
      <c r="B1332" t="s">
        <v>8219</v>
      </c>
      <c r="C1332">
        <v>28</v>
      </c>
      <c r="E1332" t="s">
        <v>8221</v>
      </c>
      <c r="F1332">
        <v>7</v>
      </c>
    </row>
    <row r="1333" spans="2:6" x14ac:dyDescent="0.25">
      <c r="B1333" t="s">
        <v>8219</v>
      </c>
      <c r="C1333">
        <v>100</v>
      </c>
      <c r="E1333" t="s">
        <v>8221</v>
      </c>
      <c r="F1333">
        <v>27</v>
      </c>
    </row>
    <row r="1334" spans="2:6" x14ac:dyDescent="0.25">
      <c r="B1334" t="s">
        <v>8219</v>
      </c>
      <c r="C1334">
        <v>72</v>
      </c>
      <c r="E1334" t="s">
        <v>8221</v>
      </c>
      <c r="F1334">
        <v>1</v>
      </c>
    </row>
    <row r="1335" spans="2:6" x14ac:dyDescent="0.25">
      <c r="B1335" t="s">
        <v>8219</v>
      </c>
      <c r="C1335">
        <v>238</v>
      </c>
      <c r="E1335" t="s">
        <v>8221</v>
      </c>
      <c r="F1335">
        <v>0</v>
      </c>
    </row>
    <row r="1336" spans="2:6" x14ac:dyDescent="0.25">
      <c r="B1336" t="s">
        <v>8219</v>
      </c>
      <c r="C1336">
        <v>159</v>
      </c>
      <c r="E1336" t="s">
        <v>8221</v>
      </c>
      <c r="F1336">
        <v>1</v>
      </c>
    </row>
    <row r="1337" spans="2:6" x14ac:dyDescent="0.25">
      <c r="B1337" t="s">
        <v>8219</v>
      </c>
      <c r="C1337">
        <v>77</v>
      </c>
      <c r="E1337" t="s">
        <v>8221</v>
      </c>
      <c r="F1337">
        <v>3</v>
      </c>
    </row>
    <row r="1338" spans="2:6" x14ac:dyDescent="0.25">
      <c r="B1338" t="s">
        <v>8219</v>
      </c>
      <c r="C1338">
        <v>53</v>
      </c>
      <c r="E1338" t="s">
        <v>8221</v>
      </c>
      <c r="F1338">
        <v>3</v>
      </c>
    </row>
    <row r="1339" spans="2:6" x14ac:dyDescent="0.25">
      <c r="B1339" t="s">
        <v>8219</v>
      </c>
      <c r="C1339">
        <v>1251</v>
      </c>
      <c r="E1339" t="s">
        <v>8221</v>
      </c>
      <c r="F1339">
        <v>3</v>
      </c>
    </row>
    <row r="1340" spans="2:6" x14ac:dyDescent="0.25">
      <c r="B1340" t="s">
        <v>8219</v>
      </c>
      <c r="C1340">
        <v>465</v>
      </c>
      <c r="E1340" t="s">
        <v>8221</v>
      </c>
      <c r="F1340">
        <v>0</v>
      </c>
    </row>
    <row r="1341" spans="2:6" x14ac:dyDescent="0.25">
      <c r="B1341" t="s">
        <v>8219</v>
      </c>
      <c r="C1341">
        <v>74</v>
      </c>
      <c r="E1341" t="s">
        <v>8221</v>
      </c>
      <c r="F1341">
        <v>6</v>
      </c>
    </row>
    <row r="1342" spans="2:6" x14ac:dyDescent="0.25">
      <c r="B1342" t="s">
        <v>8219</v>
      </c>
      <c r="C1342">
        <v>62</v>
      </c>
      <c r="E1342" t="s">
        <v>8221</v>
      </c>
      <c r="F1342">
        <v>17</v>
      </c>
    </row>
    <row r="1343" spans="2:6" x14ac:dyDescent="0.25">
      <c r="B1343" t="s">
        <v>8219</v>
      </c>
      <c r="C1343">
        <v>3468</v>
      </c>
      <c r="E1343" t="s">
        <v>8221</v>
      </c>
      <c r="F1343">
        <v>40</v>
      </c>
    </row>
    <row r="1344" spans="2:6" x14ac:dyDescent="0.25">
      <c r="B1344" t="s">
        <v>8219</v>
      </c>
      <c r="C1344">
        <v>52</v>
      </c>
      <c r="E1344" t="s">
        <v>8221</v>
      </c>
      <c r="F1344">
        <v>3</v>
      </c>
    </row>
    <row r="1345" spans="2:6" x14ac:dyDescent="0.25">
      <c r="B1345" t="s">
        <v>8219</v>
      </c>
      <c r="C1345">
        <v>50</v>
      </c>
      <c r="E1345" t="s">
        <v>8221</v>
      </c>
      <c r="F1345">
        <v>1</v>
      </c>
    </row>
    <row r="1346" spans="2:6" x14ac:dyDescent="0.25">
      <c r="B1346" t="s">
        <v>8219</v>
      </c>
      <c r="C1346">
        <v>45</v>
      </c>
      <c r="E1346" t="s">
        <v>8221</v>
      </c>
      <c r="F1346">
        <v>2</v>
      </c>
    </row>
    <row r="1347" spans="2:6" x14ac:dyDescent="0.25">
      <c r="B1347" t="s">
        <v>8219</v>
      </c>
      <c r="C1347">
        <v>21</v>
      </c>
      <c r="E1347" t="s">
        <v>8221</v>
      </c>
      <c r="F1347">
        <v>7</v>
      </c>
    </row>
    <row r="1348" spans="2:6" x14ac:dyDescent="0.25">
      <c r="B1348" t="s">
        <v>8219</v>
      </c>
      <c r="C1348">
        <v>100</v>
      </c>
      <c r="E1348" t="s">
        <v>8221</v>
      </c>
      <c r="F1348">
        <v>14</v>
      </c>
    </row>
    <row r="1349" spans="2:6" x14ac:dyDescent="0.25">
      <c r="B1349" t="s">
        <v>8219</v>
      </c>
      <c r="C1349">
        <v>81</v>
      </c>
      <c r="E1349" t="s">
        <v>8221</v>
      </c>
      <c r="F1349">
        <v>0</v>
      </c>
    </row>
    <row r="1350" spans="2:6" x14ac:dyDescent="0.25">
      <c r="B1350" t="s">
        <v>8219</v>
      </c>
      <c r="C1350">
        <v>286</v>
      </c>
      <c r="E1350" t="s">
        <v>8221</v>
      </c>
      <c r="F1350">
        <v>0</v>
      </c>
    </row>
    <row r="1351" spans="2:6" x14ac:dyDescent="0.25">
      <c r="B1351" t="s">
        <v>8219</v>
      </c>
      <c r="C1351">
        <v>42</v>
      </c>
      <c r="E1351" t="s">
        <v>8221</v>
      </c>
      <c r="F1351">
        <v>1</v>
      </c>
    </row>
    <row r="1352" spans="2:6" x14ac:dyDescent="0.25">
      <c r="B1352" t="s">
        <v>8219</v>
      </c>
      <c r="C1352">
        <v>199</v>
      </c>
      <c r="E1352" t="s">
        <v>8221</v>
      </c>
      <c r="F1352">
        <v>12</v>
      </c>
    </row>
    <row r="1353" spans="2:6" x14ac:dyDescent="0.25">
      <c r="B1353" t="s">
        <v>8219</v>
      </c>
      <c r="C1353">
        <v>25</v>
      </c>
      <c r="E1353" t="s">
        <v>8221</v>
      </c>
      <c r="F1353">
        <v>12</v>
      </c>
    </row>
    <row r="1354" spans="2:6" x14ac:dyDescent="0.25">
      <c r="B1354" t="s">
        <v>8219</v>
      </c>
      <c r="C1354">
        <v>84</v>
      </c>
      <c r="E1354" t="s">
        <v>8221</v>
      </c>
      <c r="F1354">
        <v>23</v>
      </c>
    </row>
    <row r="1355" spans="2:6" x14ac:dyDescent="0.25">
      <c r="B1355" t="s">
        <v>8219</v>
      </c>
      <c r="C1355">
        <v>50</v>
      </c>
      <c r="E1355" t="s">
        <v>8221</v>
      </c>
      <c r="F1355">
        <v>0</v>
      </c>
    </row>
    <row r="1356" spans="2:6" x14ac:dyDescent="0.25">
      <c r="B1356" t="s">
        <v>8219</v>
      </c>
      <c r="C1356">
        <v>26</v>
      </c>
      <c r="E1356" t="s">
        <v>8221</v>
      </c>
      <c r="F1356">
        <v>10</v>
      </c>
    </row>
    <row r="1357" spans="2:6" x14ac:dyDescent="0.25">
      <c r="B1357" t="s">
        <v>8219</v>
      </c>
      <c r="C1357">
        <v>14</v>
      </c>
      <c r="E1357" t="s">
        <v>8221</v>
      </c>
      <c r="F1357">
        <v>5</v>
      </c>
    </row>
    <row r="1358" spans="2:6" x14ac:dyDescent="0.25">
      <c r="B1358" t="s">
        <v>8219</v>
      </c>
      <c r="C1358">
        <v>49</v>
      </c>
      <c r="E1358" t="s">
        <v>8221</v>
      </c>
      <c r="F1358">
        <v>1</v>
      </c>
    </row>
    <row r="1359" spans="2:6" x14ac:dyDescent="0.25">
      <c r="B1359" t="s">
        <v>8219</v>
      </c>
      <c r="C1359">
        <v>69</v>
      </c>
      <c r="E1359" t="s">
        <v>8221</v>
      </c>
      <c r="F1359">
        <v>2</v>
      </c>
    </row>
    <row r="1360" spans="2:6" x14ac:dyDescent="0.25">
      <c r="B1360" t="s">
        <v>8219</v>
      </c>
      <c r="C1360">
        <v>60</v>
      </c>
      <c r="E1360" t="s">
        <v>8221</v>
      </c>
      <c r="F1360">
        <v>2</v>
      </c>
    </row>
    <row r="1361" spans="2:6" x14ac:dyDescent="0.25">
      <c r="B1361" t="s">
        <v>8219</v>
      </c>
      <c r="C1361">
        <v>80</v>
      </c>
      <c r="E1361" t="s">
        <v>8221</v>
      </c>
      <c r="F1361">
        <v>0</v>
      </c>
    </row>
    <row r="1362" spans="2:6" x14ac:dyDescent="0.25">
      <c r="B1362" t="s">
        <v>8219</v>
      </c>
      <c r="C1362">
        <v>56</v>
      </c>
      <c r="E1362" t="s">
        <v>8221</v>
      </c>
      <c r="F1362">
        <v>13</v>
      </c>
    </row>
    <row r="1363" spans="2:6" x14ac:dyDescent="0.25">
      <c r="B1363" t="s">
        <v>8219</v>
      </c>
      <c r="C1363">
        <v>104</v>
      </c>
      <c r="E1363" t="s">
        <v>8221</v>
      </c>
      <c r="F1363">
        <v>0</v>
      </c>
    </row>
    <row r="1364" spans="2:6" x14ac:dyDescent="0.25">
      <c r="B1364" t="s">
        <v>8219</v>
      </c>
      <c r="C1364">
        <v>46</v>
      </c>
      <c r="E1364" t="s">
        <v>8221</v>
      </c>
      <c r="F1364">
        <v>1</v>
      </c>
    </row>
    <row r="1365" spans="2:6" x14ac:dyDescent="0.25">
      <c r="B1365" t="s">
        <v>8219</v>
      </c>
      <c r="C1365">
        <v>206</v>
      </c>
      <c r="E1365" t="s">
        <v>8221</v>
      </c>
      <c r="F1365">
        <v>5</v>
      </c>
    </row>
    <row r="1366" spans="2:6" x14ac:dyDescent="0.25">
      <c r="B1366" t="s">
        <v>8219</v>
      </c>
      <c r="C1366">
        <v>18</v>
      </c>
      <c r="E1366" t="s">
        <v>8221</v>
      </c>
      <c r="F1366">
        <v>2</v>
      </c>
    </row>
    <row r="1367" spans="2:6" x14ac:dyDescent="0.25">
      <c r="B1367" t="s">
        <v>8219</v>
      </c>
      <c r="C1367">
        <v>28</v>
      </c>
      <c r="E1367" t="s">
        <v>8221</v>
      </c>
      <c r="F1367">
        <v>0</v>
      </c>
    </row>
    <row r="1368" spans="2:6" x14ac:dyDescent="0.25">
      <c r="B1368" t="s">
        <v>8219</v>
      </c>
      <c r="C1368">
        <v>11</v>
      </c>
      <c r="E1368" t="s">
        <v>8221</v>
      </c>
      <c r="F1368">
        <v>32</v>
      </c>
    </row>
    <row r="1369" spans="2:6" x14ac:dyDescent="0.25">
      <c r="B1369" t="s">
        <v>8219</v>
      </c>
      <c r="C1369">
        <v>263</v>
      </c>
      <c r="E1369" t="s">
        <v>8221</v>
      </c>
      <c r="F1369">
        <v>1</v>
      </c>
    </row>
    <row r="1370" spans="2:6" x14ac:dyDescent="0.25">
      <c r="B1370" t="s">
        <v>8219</v>
      </c>
      <c r="C1370">
        <v>394</v>
      </c>
      <c r="E1370" t="s">
        <v>8221</v>
      </c>
      <c r="F1370">
        <v>1</v>
      </c>
    </row>
    <row r="1371" spans="2:6" x14ac:dyDescent="0.25">
      <c r="B1371" t="s">
        <v>8219</v>
      </c>
      <c r="C1371">
        <v>1049</v>
      </c>
      <c r="E1371" t="s">
        <v>8221</v>
      </c>
      <c r="F1371">
        <v>1</v>
      </c>
    </row>
    <row r="1372" spans="2:6" x14ac:dyDescent="0.25">
      <c r="B1372" t="s">
        <v>8219</v>
      </c>
      <c r="C1372">
        <v>308</v>
      </c>
      <c r="E1372" t="s">
        <v>8221</v>
      </c>
      <c r="F1372">
        <v>0</v>
      </c>
    </row>
    <row r="1373" spans="2:6" x14ac:dyDescent="0.25">
      <c r="B1373" t="s">
        <v>8219</v>
      </c>
      <c r="C1373">
        <v>1088</v>
      </c>
      <c r="E1373" t="s">
        <v>8221</v>
      </c>
      <c r="F1373">
        <v>0</v>
      </c>
    </row>
    <row r="1374" spans="2:6" x14ac:dyDescent="0.25">
      <c r="B1374" t="s">
        <v>8219</v>
      </c>
      <c r="C1374">
        <v>73</v>
      </c>
      <c r="E1374" t="s">
        <v>8221</v>
      </c>
      <c r="F1374">
        <v>8</v>
      </c>
    </row>
    <row r="1375" spans="2:6" x14ac:dyDescent="0.25">
      <c r="B1375" t="s">
        <v>8219</v>
      </c>
      <c r="C1375">
        <v>143</v>
      </c>
      <c r="E1375" t="s">
        <v>8221</v>
      </c>
      <c r="F1375">
        <v>0</v>
      </c>
    </row>
    <row r="1376" spans="2:6" x14ac:dyDescent="0.25">
      <c r="B1376" t="s">
        <v>8219</v>
      </c>
      <c r="C1376">
        <v>1420</v>
      </c>
      <c r="E1376" t="s">
        <v>8221</v>
      </c>
      <c r="F1376">
        <v>1</v>
      </c>
    </row>
    <row r="1377" spans="2:6" x14ac:dyDescent="0.25">
      <c r="B1377" t="s">
        <v>8219</v>
      </c>
      <c r="C1377">
        <v>305</v>
      </c>
      <c r="E1377" t="s">
        <v>8221</v>
      </c>
      <c r="F1377">
        <v>16</v>
      </c>
    </row>
    <row r="1378" spans="2:6" x14ac:dyDescent="0.25">
      <c r="B1378" t="s">
        <v>8219</v>
      </c>
      <c r="C1378">
        <v>551</v>
      </c>
      <c r="E1378" t="s">
        <v>8221</v>
      </c>
      <c r="F1378">
        <v>12</v>
      </c>
    </row>
    <row r="1379" spans="2:6" x14ac:dyDescent="0.25">
      <c r="B1379" t="s">
        <v>8219</v>
      </c>
      <c r="C1379">
        <v>187</v>
      </c>
      <c r="E1379" t="s">
        <v>8221</v>
      </c>
      <c r="F1379">
        <v>4</v>
      </c>
    </row>
    <row r="1380" spans="2:6" x14ac:dyDescent="0.25">
      <c r="B1380" t="s">
        <v>8219</v>
      </c>
      <c r="C1380">
        <v>325</v>
      </c>
      <c r="E1380" t="s">
        <v>8221</v>
      </c>
      <c r="F1380">
        <v>2</v>
      </c>
    </row>
    <row r="1381" spans="2:6" x14ac:dyDescent="0.25">
      <c r="B1381" t="s">
        <v>8219</v>
      </c>
      <c r="C1381">
        <v>148</v>
      </c>
      <c r="E1381" t="s">
        <v>8221</v>
      </c>
      <c r="F1381">
        <v>3</v>
      </c>
    </row>
    <row r="1382" spans="2:6" x14ac:dyDescent="0.25">
      <c r="B1382" t="s">
        <v>8219</v>
      </c>
      <c r="C1382">
        <v>69</v>
      </c>
      <c r="E1382" t="s">
        <v>8221</v>
      </c>
      <c r="F1382">
        <v>0</v>
      </c>
    </row>
    <row r="1383" spans="2:6" x14ac:dyDescent="0.25">
      <c r="B1383" t="s">
        <v>8219</v>
      </c>
      <c r="C1383">
        <v>173</v>
      </c>
      <c r="E1383" t="s">
        <v>8221</v>
      </c>
      <c r="F1383">
        <v>3</v>
      </c>
    </row>
    <row r="1384" spans="2:6" x14ac:dyDescent="0.25">
      <c r="B1384" t="s">
        <v>8219</v>
      </c>
      <c r="C1384">
        <v>269</v>
      </c>
      <c r="E1384" t="s">
        <v>8221</v>
      </c>
      <c r="F1384">
        <v>4</v>
      </c>
    </row>
    <row r="1385" spans="2:6" x14ac:dyDescent="0.25">
      <c r="B1385" t="s">
        <v>8219</v>
      </c>
      <c r="C1385">
        <v>185</v>
      </c>
      <c r="E1385" t="s">
        <v>8221</v>
      </c>
      <c r="F1385">
        <v>2</v>
      </c>
    </row>
    <row r="1386" spans="2:6" x14ac:dyDescent="0.25">
      <c r="B1386" t="s">
        <v>8219</v>
      </c>
      <c r="C1386">
        <v>176</v>
      </c>
      <c r="E1386" t="s">
        <v>8221</v>
      </c>
      <c r="F1386">
        <v>10</v>
      </c>
    </row>
    <row r="1387" spans="2:6" x14ac:dyDescent="0.25">
      <c r="B1387" t="s">
        <v>8219</v>
      </c>
      <c r="C1387">
        <v>1019</v>
      </c>
      <c r="E1387" t="s">
        <v>8221</v>
      </c>
      <c r="F1387">
        <v>11</v>
      </c>
    </row>
    <row r="1388" spans="2:6" x14ac:dyDescent="0.25">
      <c r="B1388" t="s">
        <v>8219</v>
      </c>
      <c r="C1388">
        <v>113</v>
      </c>
      <c r="E1388" t="s">
        <v>8221</v>
      </c>
      <c r="F1388">
        <v>6</v>
      </c>
    </row>
    <row r="1389" spans="2:6" x14ac:dyDescent="0.25">
      <c r="B1389" t="s">
        <v>8219</v>
      </c>
      <c r="C1389">
        <v>404</v>
      </c>
      <c r="E1389" t="s">
        <v>8221</v>
      </c>
      <c r="F1389">
        <v>2</v>
      </c>
    </row>
    <row r="1390" spans="2:6" x14ac:dyDescent="0.25">
      <c r="B1390" t="s">
        <v>8219</v>
      </c>
      <c r="C1390">
        <v>707</v>
      </c>
      <c r="E1390" t="s">
        <v>8221</v>
      </c>
      <c r="F1390">
        <v>6</v>
      </c>
    </row>
    <row r="1391" spans="2:6" x14ac:dyDescent="0.25">
      <c r="B1391" t="s">
        <v>8219</v>
      </c>
      <c r="C1391">
        <v>392</v>
      </c>
      <c r="E1391" t="s">
        <v>8221</v>
      </c>
      <c r="F1391">
        <v>8</v>
      </c>
    </row>
    <row r="1392" spans="2:6" x14ac:dyDescent="0.25">
      <c r="B1392" t="s">
        <v>8219</v>
      </c>
      <c r="C1392">
        <v>23</v>
      </c>
      <c r="E1392" t="s">
        <v>8221</v>
      </c>
      <c r="F1392">
        <v>37</v>
      </c>
    </row>
    <row r="1393" spans="2:6" x14ac:dyDescent="0.25">
      <c r="B1393" t="s">
        <v>8219</v>
      </c>
      <c r="C1393">
        <v>682</v>
      </c>
      <c r="E1393" t="s">
        <v>8221</v>
      </c>
      <c r="F1393">
        <v>11</v>
      </c>
    </row>
    <row r="1394" spans="2:6" x14ac:dyDescent="0.25">
      <c r="B1394" t="s">
        <v>8219</v>
      </c>
      <c r="C1394">
        <v>37</v>
      </c>
      <c r="E1394" t="s">
        <v>8221</v>
      </c>
      <c r="F1394">
        <v>0</v>
      </c>
    </row>
    <row r="1395" spans="2:6" x14ac:dyDescent="0.25">
      <c r="B1395" t="s">
        <v>8219</v>
      </c>
      <c r="C1395">
        <v>146</v>
      </c>
      <c r="E1395" t="s">
        <v>8221</v>
      </c>
      <c r="F1395">
        <v>10</v>
      </c>
    </row>
    <row r="1396" spans="2:6" x14ac:dyDescent="0.25">
      <c r="B1396" t="s">
        <v>8219</v>
      </c>
      <c r="C1396">
        <v>119</v>
      </c>
      <c r="E1396" t="s">
        <v>8221</v>
      </c>
      <c r="F1396">
        <v>6</v>
      </c>
    </row>
    <row r="1397" spans="2:6" x14ac:dyDescent="0.25">
      <c r="B1397" t="s">
        <v>8219</v>
      </c>
      <c r="C1397">
        <v>163</v>
      </c>
      <c r="E1397" t="s">
        <v>8221</v>
      </c>
      <c r="F1397">
        <v>8</v>
      </c>
    </row>
    <row r="1398" spans="2:6" x14ac:dyDescent="0.25">
      <c r="B1398" t="s">
        <v>8219</v>
      </c>
      <c r="C1398">
        <v>339</v>
      </c>
      <c r="E1398" t="s">
        <v>8221</v>
      </c>
      <c r="F1398">
        <v>6</v>
      </c>
    </row>
    <row r="1399" spans="2:6" x14ac:dyDescent="0.25">
      <c r="B1399" t="s">
        <v>8219</v>
      </c>
      <c r="C1399">
        <v>58</v>
      </c>
      <c r="E1399" t="s">
        <v>8221</v>
      </c>
      <c r="F1399">
        <v>7</v>
      </c>
    </row>
    <row r="1400" spans="2:6" x14ac:dyDescent="0.25">
      <c r="B1400" t="s">
        <v>8219</v>
      </c>
      <c r="C1400">
        <v>456</v>
      </c>
      <c r="E1400" t="s">
        <v>8221</v>
      </c>
      <c r="F1400">
        <v>7</v>
      </c>
    </row>
    <row r="1401" spans="2:6" x14ac:dyDescent="0.25">
      <c r="B1401" t="s">
        <v>8219</v>
      </c>
      <c r="C1401">
        <v>15</v>
      </c>
      <c r="E1401" t="s">
        <v>8221</v>
      </c>
      <c r="F1401">
        <v>5</v>
      </c>
    </row>
    <row r="1402" spans="2:6" x14ac:dyDescent="0.25">
      <c r="B1402" t="s">
        <v>8219</v>
      </c>
      <c r="C1402">
        <v>191</v>
      </c>
      <c r="E1402" t="s">
        <v>8221</v>
      </c>
      <c r="F1402">
        <v>46</v>
      </c>
    </row>
    <row r="1403" spans="2:6" x14ac:dyDescent="0.25">
      <c r="B1403" t="s">
        <v>8219</v>
      </c>
      <c r="C1403">
        <v>17</v>
      </c>
      <c r="E1403" t="s">
        <v>8221</v>
      </c>
      <c r="F1403">
        <v>10</v>
      </c>
    </row>
    <row r="1404" spans="2:6" x14ac:dyDescent="0.25">
      <c r="B1404" t="s">
        <v>8219</v>
      </c>
      <c r="C1404">
        <v>28</v>
      </c>
      <c r="E1404" t="s">
        <v>8221</v>
      </c>
      <c r="F1404">
        <v>19</v>
      </c>
    </row>
    <row r="1405" spans="2:6" x14ac:dyDescent="0.25">
      <c r="B1405" t="s">
        <v>8219</v>
      </c>
      <c r="C1405">
        <v>18</v>
      </c>
      <c r="E1405" t="s">
        <v>8221</v>
      </c>
      <c r="F1405">
        <v>13</v>
      </c>
    </row>
    <row r="1406" spans="2:6" x14ac:dyDescent="0.25">
      <c r="B1406" t="s">
        <v>8219</v>
      </c>
      <c r="C1406">
        <v>61</v>
      </c>
      <c r="E1406" t="s">
        <v>8221</v>
      </c>
      <c r="F1406">
        <v>13</v>
      </c>
    </row>
    <row r="1407" spans="2:6" x14ac:dyDescent="0.25">
      <c r="B1407" t="s">
        <v>8219</v>
      </c>
      <c r="C1407">
        <v>108</v>
      </c>
      <c r="E1407" t="s">
        <v>8221</v>
      </c>
      <c r="F1407">
        <v>4</v>
      </c>
    </row>
    <row r="1408" spans="2:6" x14ac:dyDescent="0.25">
      <c r="B1408" t="s">
        <v>8219</v>
      </c>
      <c r="C1408">
        <v>142</v>
      </c>
      <c r="E1408" t="s">
        <v>8221</v>
      </c>
      <c r="F1408">
        <v>0</v>
      </c>
    </row>
    <row r="1409" spans="2:6" x14ac:dyDescent="0.25">
      <c r="B1409" t="s">
        <v>8219</v>
      </c>
      <c r="C1409">
        <v>74</v>
      </c>
      <c r="E1409" t="s">
        <v>8221</v>
      </c>
      <c r="F1409">
        <v>3</v>
      </c>
    </row>
    <row r="1410" spans="2:6" x14ac:dyDescent="0.25">
      <c r="B1410" t="s">
        <v>8219</v>
      </c>
      <c r="C1410">
        <v>38</v>
      </c>
      <c r="E1410" t="s">
        <v>8221</v>
      </c>
      <c r="F1410">
        <v>1</v>
      </c>
    </row>
    <row r="1411" spans="2:6" x14ac:dyDescent="0.25">
      <c r="B1411" t="s">
        <v>8219</v>
      </c>
      <c r="C1411">
        <v>20</v>
      </c>
      <c r="E1411" t="s">
        <v>8221</v>
      </c>
      <c r="F1411">
        <v>9</v>
      </c>
    </row>
    <row r="1412" spans="2:6" x14ac:dyDescent="0.25">
      <c r="B1412" t="s">
        <v>8219</v>
      </c>
      <c r="C1412">
        <v>24</v>
      </c>
      <c r="E1412" t="s">
        <v>8221</v>
      </c>
      <c r="F1412">
        <v>1</v>
      </c>
    </row>
    <row r="1413" spans="2:6" x14ac:dyDescent="0.25">
      <c r="B1413" t="s">
        <v>8219</v>
      </c>
      <c r="C1413">
        <v>66</v>
      </c>
      <c r="E1413" t="s">
        <v>8221</v>
      </c>
      <c r="F1413">
        <v>1</v>
      </c>
    </row>
    <row r="1414" spans="2:6" x14ac:dyDescent="0.25">
      <c r="B1414" t="s">
        <v>8219</v>
      </c>
      <c r="C1414">
        <v>28</v>
      </c>
      <c r="E1414" t="s">
        <v>8221</v>
      </c>
      <c r="F1414">
        <v>4</v>
      </c>
    </row>
    <row r="1415" spans="2:6" x14ac:dyDescent="0.25">
      <c r="B1415" t="s">
        <v>8219</v>
      </c>
      <c r="C1415">
        <v>24</v>
      </c>
      <c r="E1415" t="s">
        <v>8221</v>
      </c>
      <c r="F1415">
        <v>17</v>
      </c>
    </row>
    <row r="1416" spans="2:6" x14ac:dyDescent="0.25">
      <c r="B1416" t="s">
        <v>8219</v>
      </c>
      <c r="C1416">
        <v>73</v>
      </c>
      <c r="E1416" t="s">
        <v>8221</v>
      </c>
      <c r="F1416">
        <v>0</v>
      </c>
    </row>
    <row r="1417" spans="2:6" x14ac:dyDescent="0.25">
      <c r="B1417" t="s">
        <v>8219</v>
      </c>
      <c r="C1417">
        <v>3</v>
      </c>
      <c r="E1417" t="s">
        <v>8221</v>
      </c>
      <c r="F1417">
        <v>12</v>
      </c>
    </row>
    <row r="1418" spans="2:6" x14ac:dyDescent="0.25">
      <c r="B1418" t="s">
        <v>8219</v>
      </c>
      <c r="C1418">
        <v>20</v>
      </c>
      <c r="E1418" t="s">
        <v>8221</v>
      </c>
      <c r="F1418">
        <v>14</v>
      </c>
    </row>
    <row r="1419" spans="2:6" x14ac:dyDescent="0.25">
      <c r="B1419" t="s">
        <v>8219</v>
      </c>
      <c r="C1419">
        <v>21</v>
      </c>
      <c r="E1419" t="s">
        <v>8221</v>
      </c>
      <c r="F1419">
        <v>1</v>
      </c>
    </row>
    <row r="1420" spans="2:6" x14ac:dyDescent="0.25">
      <c r="B1420" t="s">
        <v>8219</v>
      </c>
      <c r="C1420">
        <v>94</v>
      </c>
      <c r="E1420" t="s">
        <v>8221</v>
      </c>
      <c r="F1420">
        <v>14</v>
      </c>
    </row>
    <row r="1421" spans="2:6" x14ac:dyDescent="0.25">
      <c r="B1421" t="s">
        <v>8219</v>
      </c>
      <c r="C1421">
        <v>139</v>
      </c>
      <c r="E1421" t="s">
        <v>8221</v>
      </c>
      <c r="F1421">
        <v>4</v>
      </c>
    </row>
    <row r="1422" spans="2:6" x14ac:dyDescent="0.25">
      <c r="B1422" t="s">
        <v>8219</v>
      </c>
      <c r="C1422">
        <v>130</v>
      </c>
      <c r="E1422" t="s">
        <v>8221</v>
      </c>
      <c r="F1422">
        <v>2</v>
      </c>
    </row>
    <row r="1423" spans="2:6" x14ac:dyDescent="0.25">
      <c r="B1423" t="s">
        <v>8219</v>
      </c>
      <c r="C1423">
        <v>31</v>
      </c>
      <c r="E1423" t="s">
        <v>8221</v>
      </c>
      <c r="F1423">
        <v>1</v>
      </c>
    </row>
    <row r="1424" spans="2:6" x14ac:dyDescent="0.25">
      <c r="B1424" t="s">
        <v>8219</v>
      </c>
      <c r="C1424">
        <v>13</v>
      </c>
      <c r="E1424" t="s">
        <v>8221</v>
      </c>
      <c r="F1424">
        <v>2</v>
      </c>
    </row>
    <row r="1425" spans="2:6" x14ac:dyDescent="0.25">
      <c r="B1425" t="s">
        <v>8219</v>
      </c>
      <c r="C1425">
        <v>90</v>
      </c>
      <c r="E1425" t="s">
        <v>8221</v>
      </c>
      <c r="F1425">
        <v>1</v>
      </c>
    </row>
    <row r="1426" spans="2:6" x14ac:dyDescent="0.25">
      <c r="B1426" t="s">
        <v>8219</v>
      </c>
      <c r="C1426">
        <v>141</v>
      </c>
      <c r="E1426" t="s">
        <v>8221</v>
      </c>
      <c r="F1426">
        <v>1</v>
      </c>
    </row>
    <row r="1427" spans="2:6" x14ac:dyDescent="0.25">
      <c r="B1427" t="s">
        <v>8219</v>
      </c>
      <c r="C1427">
        <v>23</v>
      </c>
      <c r="E1427" t="s">
        <v>8221</v>
      </c>
      <c r="F1427">
        <v>4</v>
      </c>
    </row>
    <row r="1428" spans="2:6" x14ac:dyDescent="0.25">
      <c r="B1428" t="s">
        <v>8219</v>
      </c>
      <c r="C1428">
        <v>18</v>
      </c>
      <c r="E1428" t="s">
        <v>8221</v>
      </c>
      <c r="F1428">
        <v>3</v>
      </c>
    </row>
    <row r="1429" spans="2:6" x14ac:dyDescent="0.25">
      <c r="B1429" t="s">
        <v>8219</v>
      </c>
      <c r="C1429">
        <v>76</v>
      </c>
      <c r="E1429" t="s">
        <v>8221</v>
      </c>
      <c r="F1429">
        <v>38</v>
      </c>
    </row>
    <row r="1430" spans="2:6" x14ac:dyDescent="0.25">
      <c r="B1430" t="s">
        <v>8219</v>
      </c>
      <c r="C1430">
        <v>93</v>
      </c>
      <c r="E1430" t="s">
        <v>8221</v>
      </c>
      <c r="F1430">
        <v>4</v>
      </c>
    </row>
    <row r="1431" spans="2:6" x14ac:dyDescent="0.25">
      <c r="B1431" t="s">
        <v>8219</v>
      </c>
      <c r="C1431">
        <v>69</v>
      </c>
      <c r="E1431" t="s">
        <v>8221</v>
      </c>
      <c r="F1431">
        <v>0</v>
      </c>
    </row>
    <row r="1432" spans="2:6" x14ac:dyDescent="0.25">
      <c r="B1432" t="s">
        <v>8219</v>
      </c>
      <c r="C1432">
        <v>21</v>
      </c>
      <c r="E1432" t="s">
        <v>8221</v>
      </c>
      <c r="F1432">
        <v>2</v>
      </c>
    </row>
    <row r="1433" spans="2:6" x14ac:dyDescent="0.25">
      <c r="B1433" t="s">
        <v>8219</v>
      </c>
      <c r="C1433">
        <v>57</v>
      </c>
      <c r="E1433" t="s">
        <v>8221</v>
      </c>
      <c r="F1433">
        <v>0</v>
      </c>
    </row>
    <row r="1434" spans="2:6" x14ac:dyDescent="0.25">
      <c r="B1434" t="s">
        <v>8219</v>
      </c>
      <c r="C1434">
        <v>108</v>
      </c>
      <c r="E1434" t="s">
        <v>8221</v>
      </c>
      <c r="F1434">
        <v>1</v>
      </c>
    </row>
    <row r="1435" spans="2:6" x14ac:dyDescent="0.25">
      <c r="B1435" t="s">
        <v>8219</v>
      </c>
      <c r="C1435">
        <v>83</v>
      </c>
      <c r="E1435" t="s">
        <v>8221</v>
      </c>
      <c r="F1435">
        <v>7</v>
      </c>
    </row>
    <row r="1436" spans="2:6" x14ac:dyDescent="0.25">
      <c r="B1436" t="s">
        <v>8219</v>
      </c>
      <c r="C1436">
        <v>96</v>
      </c>
      <c r="E1436" t="s">
        <v>8221</v>
      </c>
      <c r="F1436">
        <v>2</v>
      </c>
    </row>
    <row r="1437" spans="2:6" x14ac:dyDescent="0.25">
      <c r="B1437" t="s">
        <v>8219</v>
      </c>
      <c r="C1437">
        <v>64</v>
      </c>
      <c r="E1437" t="s">
        <v>8221</v>
      </c>
      <c r="F1437">
        <v>4</v>
      </c>
    </row>
    <row r="1438" spans="2:6" x14ac:dyDescent="0.25">
      <c r="B1438" t="s">
        <v>8219</v>
      </c>
      <c r="C1438">
        <v>14</v>
      </c>
      <c r="E1438" t="s">
        <v>8221</v>
      </c>
      <c r="F1438">
        <v>4</v>
      </c>
    </row>
    <row r="1439" spans="2:6" x14ac:dyDescent="0.25">
      <c r="B1439" t="s">
        <v>8219</v>
      </c>
      <c r="C1439">
        <v>169</v>
      </c>
      <c r="E1439" t="s">
        <v>8221</v>
      </c>
      <c r="F1439">
        <v>3</v>
      </c>
    </row>
    <row r="1440" spans="2:6" x14ac:dyDescent="0.25">
      <c r="B1440" t="s">
        <v>8219</v>
      </c>
      <c r="C1440">
        <v>33</v>
      </c>
      <c r="E1440" t="s">
        <v>8221</v>
      </c>
      <c r="F1440">
        <v>2</v>
      </c>
    </row>
    <row r="1441" spans="2:6" x14ac:dyDescent="0.25">
      <c r="B1441" t="s">
        <v>8219</v>
      </c>
      <c r="C1441">
        <v>102</v>
      </c>
      <c r="E1441" t="s">
        <v>8221</v>
      </c>
      <c r="F1441">
        <v>197</v>
      </c>
    </row>
    <row r="1442" spans="2:6" x14ac:dyDescent="0.25">
      <c r="B1442" t="s">
        <v>8219</v>
      </c>
      <c r="C1442">
        <v>104</v>
      </c>
      <c r="E1442" t="s">
        <v>8221</v>
      </c>
      <c r="F1442">
        <v>0</v>
      </c>
    </row>
    <row r="1443" spans="2:6" x14ac:dyDescent="0.25">
      <c r="B1443" t="s">
        <v>8219</v>
      </c>
      <c r="C1443">
        <v>20</v>
      </c>
      <c r="E1443" t="s">
        <v>8221</v>
      </c>
      <c r="F1443">
        <v>1</v>
      </c>
    </row>
    <row r="1444" spans="2:6" x14ac:dyDescent="0.25">
      <c r="B1444" t="s">
        <v>8219</v>
      </c>
      <c r="C1444">
        <v>35</v>
      </c>
      <c r="E1444" t="s">
        <v>8221</v>
      </c>
      <c r="F1444">
        <v>4</v>
      </c>
    </row>
    <row r="1445" spans="2:6" x14ac:dyDescent="0.25">
      <c r="B1445" t="s">
        <v>8219</v>
      </c>
      <c r="C1445">
        <v>94</v>
      </c>
      <c r="E1445" t="s">
        <v>8221</v>
      </c>
      <c r="F1445">
        <v>0</v>
      </c>
    </row>
    <row r="1446" spans="2:6" x14ac:dyDescent="0.25">
      <c r="B1446" t="s">
        <v>8219</v>
      </c>
      <c r="C1446">
        <v>14</v>
      </c>
      <c r="E1446" t="s">
        <v>8221</v>
      </c>
      <c r="F1446">
        <v>7</v>
      </c>
    </row>
    <row r="1447" spans="2:6" x14ac:dyDescent="0.25">
      <c r="B1447" t="s">
        <v>8219</v>
      </c>
      <c r="C1447">
        <v>15</v>
      </c>
      <c r="E1447" t="s">
        <v>8221</v>
      </c>
      <c r="F1447">
        <v>11</v>
      </c>
    </row>
    <row r="1448" spans="2:6" x14ac:dyDescent="0.25">
      <c r="B1448" t="s">
        <v>8219</v>
      </c>
      <c r="C1448">
        <v>51</v>
      </c>
      <c r="E1448" t="s">
        <v>8221</v>
      </c>
      <c r="F1448">
        <v>0</v>
      </c>
    </row>
    <row r="1449" spans="2:6" x14ac:dyDescent="0.25">
      <c r="B1449" t="s">
        <v>8219</v>
      </c>
      <c r="C1449">
        <v>19</v>
      </c>
      <c r="E1449" t="s">
        <v>8221</v>
      </c>
      <c r="F1449">
        <v>6</v>
      </c>
    </row>
    <row r="1450" spans="2:6" x14ac:dyDescent="0.25">
      <c r="B1450" t="s">
        <v>8219</v>
      </c>
      <c r="C1450">
        <v>23</v>
      </c>
      <c r="E1450" t="s">
        <v>8221</v>
      </c>
      <c r="F1450">
        <v>0</v>
      </c>
    </row>
    <row r="1451" spans="2:6" x14ac:dyDescent="0.25">
      <c r="B1451" t="s">
        <v>8219</v>
      </c>
      <c r="C1451">
        <v>97</v>
      </c>
      <c r="E1451" t="s">
        <v>8221</v>
      </c>
      <c r="F1451">
        <v>7</v>
      </c>
    </row>
    <row r="1452" spans="2:6" x14ac:dyDescent="0.25">
      <c r="B1452" t="s">
        <v>8219</v>
      </c>
      <c r="C1452">
        <v>76</v>
      </c>
      <c r="E1452" t="s">
        <v>8221</v>
      </c>
      <c r="F1452">
        <v>94</v>
      </c>
    </row>
    <row r="1453" spans="2:6" x14ac:dyDescent="0.25">
      <c r="B1453" t="s">
        <v>8219</v>
      </c>
      <c r="C1453">
        <v>11</v>
      </c>
      <c r="E1453" t="s">
        <v>8221</v>
      </c>
      <c r="F1453">
        <v>2</v>
      </c>
    </row>
    <row r="1454" spans="2:6" x14ac:dyDescent="0.25">
      <c r="B1454" t="s">
        <v>8219</v>
      </c>
      <c r="C1454">
        <v>52</v>
      </c>
      <c r="E1454" t="s">
        <v>8221</v>
      </c>
      <c r="F1454">
        <v>25</v>
      </c>
    </row>
    <row r="1455" spans="2:6" x14ac:dyDescent="0.25">
      <c r="B1455" t="s">
        <v>8219</v>
      </c>
      <c r="C1455">
        <v>95</v>
      </c>
      <c r="E1455" t="s">
        <v>8221</v>
      </c>
      <c r="F1455">
        <v>17</v>
      </c>
    </row>
    <row r="1456" spans="2:6" x14ac:dyDescent="0.25">
      <c r="B1456" t="s">
        <v>8219</v>
      </c>
      <c r="C1456">
        <v>35</v>
      </c>
      <c r="E1456" t="s">
        <v>8221</v>
      </c>
      <c r="F1456">
        <v>2</v>
      </c>
    </row>
    <row r="1457" spans="2:6" x14ac:dyDescent="0.25">
      <c r="B1457" t="s">
        <v>8219</v>
      </c>
      <c r="C1457">
        <v>21</v>
      </c>
      <c r="E1457" t="s">
        <v>8221</v>
      </c>
      <c r="F1457">
        <v>4</v>
      </c>
    </row>
    <row r="1458" spans="2:6" x14ac:dyDescent="0.25">
      <c r="B1458" t="s">
        <v>8219</v>
      </c>
      <c r="C1458">
        <v>93</v>
      </c>
      <c r="E1458" t="s">
        <v>8221</v>
      </c>
      <c r="F1458">
        <v>5</v>
      </c>
    </row>
    <row r="1459" spans="2:6" x14ac:dyDescent="0.25">
      <c r="B1459" t="s">
        <v>8219</v>
      </c>
      <c r="C1459">
        <v>11</v>
      </c>
      <c r="E1459" t="s">
        <v>8221</v>
      </c>
      <c r="F1459">
        <v>2</v>
      </c>
    </row>
    <row r="1460" spans="2:6" x14ac:dyDescent="0.25">
      <c r="B1460" t="s">
        <v>8219</v>
      </c>
      <c r="C1460">
        <v>21</v>
      </c>
      <c r="E1460" t="s">
        <v>8221</v>
      </c>
      <c r="F1460">
        <v>2</v>
      </c>
    </row>
    <row r="1461" spans="2:6" x14ac:dyDescent="0.25">
      <c r="B1461" t="s">
        <v>8219</v>
      </c>
      <c r="C1461">
        <v>54</v>
      </c>
      <c r="E1461" t="s">
        <v>8221</v>
      </c>
      <c r="F1461">
        <v>3</v>
      </c>
    </row>
    <row r="1462" spans="2:6" x14ac:dyDescent="0.25">
      <c r="B1462" t="s">
        <v>8219</v>
      </c>
      <c r="C1462">
        <v>31</v>
      </c>
      <c r="E1462" t="s">
        <v>8221</v>
      </c>
      <c r="F1462">
        <v>0</v>
      </c>
    </row>
    <row r="1463" spans="2:6" x14ac:dyDescent="0.25">
      <c r="B1463" t="s">
        <v>8219</v>
      </c>
      <c r="C1463">
        <v>132</v>
      </c>
      <c r="E1463" t="s">
        <v>8221</v>
      </c>
      <c r="F1463">
        <v>4</v>
      </c>
    </row>
    <row r="1464" spans="2:6" x14ac:dyDescent="0.25">
      <c r="B1464" t="s">
        <v>8219</v>
      </c>
      <c r="C1464">
        <v>3</v>
      </c>
      <c r="E1464" t="s">
        <v>8221</v>
      </c>
      <c r="F1464">
        <v>1</v>
      </c>
    </row>
    <row r="1465" spans="2:6" x14ac:dyDescent="0.25">
      <c r="B1465" t="s">
        <v>8219</v>
      </c>
      <c r="C1465">
        <v>6</v>
      </c>
      <c r="E1465" t="s">
        <v>8221</v>
      </c>
      <c r="F1465">
        <v>12</v>
      </c>
    </row>
    <row r="1466" spans="2:6" x14ac:dyDescent="0.25">
      <c r="B1466" t="s">
        <v>8219</v>
      </c>
      <c r="C1466">
        <v>10</v>
      </c>
      <c r="E1466" t="s">
        <v>8221</v>
      </c>
      <c r="F1466">
        <v>4</v>
      </c>
    </row>
    <row r="1467" spans="2:6" x14ac:dyDescent="0.25">
      <c r="B1467" t="s">
        <v>8219</v>
      </c>
      <c r="C1467">
        <v>147</v>
      </c>
      <c r="E1467" t="s">
        <v>8221</v>
      </c>
      <c r="F1467">
        <v>91</v>
      </c>
    </row>
    <row r="1468" spans="2:6" x14ac:dyDescent="0.25">
      <c r="B1468" t="s">
        <v>8219</v>
      </c>
      <c r="C1468">
        <v>199</v>
      </c>
      <c r="E1468" t="s">
        <v>8221</v>
      </c>
      <c r="F1468">
        <v>1</v>
      </c>
    </row>
    <row r="1469" spans="2:6" x14ac:dyDescent="0.25">
      <c r="B1469" t="s">
        <v>8219</v>
      </c>
      <c r="C1469">
        <v>50</v>
      </c>
      <c r="E1469" t="s">
        <v>8221</v>
      </c>
      <c r="F1469">
        <v>1</v>
      </c>
    </row>
    <row r="1470" spans="2:6" x14ac:dyDescent="0.25">
      <c r="B1470" t="s">
        <v>8219</v>
      </c>
      <c r="C1470">
        <v>21</v>
      </c>
      <c r="E1470" t="s">
        <v>8221</v>
      </c>
      <c r="F1470">
        <v>0</v>
      </c>
    </row>
    <row r="1471" spans="2:6" x14ac:dyDescent="0.25">
      <c r="B1471" t="s">
        <v>8219</v>
      </c>
      <c r="C1471">
        <v>24</v>
      </c>
      <c r="E1471" t="s">
        <v>8221</v>
      </c>
      <c r="F1471">
        <v>13</v>
      </c>
    </row>
    <row r="1472" spans="2:6" x14ac:dyDescent="0.25">
      <c r="B1472" t="s">
        <v>8219</v>
      </c>
      <c r="C1472">
        <v>32</v>
      </c>
      <c r="E1472" t="s">
        <v>8221</v>
      </c>
      <c r="F1472">
        <v>2</v>
      </c>
    </row>
    <row r="1473" spans="2:6" x14ac:dyDescent="0.25">
      <c r="B1473" t="s">
        <v>8219</v>
      </c>
      <c r="C1473">
        <v>62</v>
      </c>
      <c r="E1473" t="s">
        <v>8221</v>
      </c>
      <c r="F1473">
        <v>0</v>
      </c>
    </row>
    <row r="1474" spans="2:6" x14ac:dyDescent="0.25">
      <c r="B1474" t="s">
        <v>8219</v>
      </c>
      <c r="C1474">
        <v>9</v>
      </c>
      <c r="E1474" t="s">
        <v>8221</v>
      </c>
      <c r="F1474">
        <v>21</v>
      </c>
    </row>
    <row r="1475" spans="2:6" x14ac:dyDescent="0.25">
      <c r="B1475" t="s">
        <v>8219</v>
      </c>
      <c r="C1475">
        <v>38</v>
      </c>
      <c r="E1475" t="s">
        <v>8221</v>
      </c>
      <c r="F1475">
        <v>9</v>
      </c>
    </row>
    <row r="1476" spans="2:6" x14ac:dyDescent="0.25">
      <c r="B1476" t="s">
        <v>8219</v>
      </c>
      <c r="C1476">
        <v>54</v>
      </c>
      <c r="E1476" t="s">
        <v>8221</v>
      </c>
      <c r="F1476">
        <v>6</v>
      </c>
    </row>
    <row r="1477" spans="2:6" x14ac:dyDescent="0.25">
      <c r="B1477" t="s">
        <v>8219</v>
      </c>
      <c r="C1477">
        <v>37</v>
      </c>
      <c r="E1477" t="s">
        <v>8221</v>
      </c>
      <c r="F1477">
        <v>4</v>
      </c>
    </row>
    <row r="1478" spans="2:6" x14ac:dyDescent="0.25">
      <c r="B1478" t="s">
        <v>8219</v>
      </c>
      <c r="C1478">
        <v>39</v>
      </c>
      <c r="E1478" t="s">
        <v>8221</v>
      </c>
      <c r="F1478">
        <v>7</v>
      </c>
    </row>
    <row r="1479" spans="2:6" x14ac:dyDescent="0.25">
      <c r="B1479" t="s">
        <v>8219</v>
      </c>
      <c r="C1479">
        <v>34</v>
      </c>
      <c r="E1479" t="s">
        <v>8221</v>
      </c>
      <c r="F1479">
        <v>5</v>
      </c>
    </row>
    <row r="1480" spans="2:6" x14ac:dyDescent="0.25">
      <c r="B1480" t="s">
        <v>8219</v>
      </c>
      <c r="C1480">
        <v>55</v>
      </c>
      <c r="E1480" t="s">
        <v>8221</v>
      </c>
      <c r="F1480">
        <v>0</v>
      </c>
    </row>
    <row r="1481" spans="2:6" x14ac:dyDescent="0.25">
      <c r="B1481" t="s">
        <v>8219</v>
      </c>
      <c r="C1481">
        <v>32</v>
      </c>
      <c r="E1481" t="s">
        <v>8221</v>
      </c>
      <c r="F1481">
        <v>3</v>
      </c>
    </row>
    <row r="1482" spans="2:6" x14ac:dyDescent="0.25">
      <c r="B1482" t="s">
        <v>8219</v>
      </c>
      <c r="C1482">
        <v>25</v>
      </c>
      <c r="E1482" t="s">
        <v>8221</v>
      </c>
      <c r="F1482">
        <v>9</v>
      </c>
    </row>
    <row r="1483" spans="2:6" x14ac:dyDescent="0.25">
      <c r="B1483" t="s">
        <v>8219</v>
      </c>
      <c r="C1483">
        <v>33</v>
      </c>
      <c r="E1483" t="s">
        <v>8221</v>
      </c>
      <c r="F1483">
        <v>6</v>
      </c>
    </row>
    <row r="1484" spans="2:6" x14ac:dyDescent="0.25">
      <c r="B1484" t="s">
        <v>8219</v>
      </c>
      <c r="C1484">
        <v>108</v>
      </c>
      <c r="E1484" t="s">
        <v>8221</v>
      </c>
      <c r="F1484">
        <v>4</v>
      </c>
    </row>
    <row r="1485" spans="2:6" x14ac:dyDescent="0.25">
      <c r="B1485" t="s">
        <v>8219</v>
      </c>
      <c r="C1485">
        <v>20</v>
      </c>
      <c r="E1485" t="s">
        <v>8221</v>
      </c>
      <c r="F1485">
        <v>1</v>
      </c>
    </row>
    <row r="1486" spans="2:6" x14ac:dyDescent="0.25">
      <c r="B1486" t="s">
        <v>8219</v>
      </c>
      <c r="C1486">
        <v>98</v>
      </c>
      <c r="E1486" t="s">
        <v>8221</v>
      </c>
      <c r="F1486">
        <v>17</v>
      </c>
    </row>
    <row r="1487" spans="2:6" x14ac:dyDescent="0.25">
      <c r="B1487" t="s">
        <v>8219</v>
      </c>
      <c r="C1487">
        <v>196</v>
      </c>
      <c r="E1487" t="s">
        <v>8221</v>
      </c>
      <c r="F1487">
        <v>1</v>
      </c>
    </row>
    <row r="1488" spans="2:6" x14ac:dyDescent="0.25">
      <c r="B1488" t="s">
        <v>8219</v>
      </c>
      <c r="C1488">
        <v>39</v>
      </c>
      <c r="E1488" t="s">
        <v>8221</v>
      </c>
      <c r="F1488">
        <v>13</v>
      </c>
    </row>
    <row r="1489" spans="2:6" x14ac:dyDescent="0.25">
      <c r="B1489" t="s">
        <v>8219</v>
      </c>
      <c r="C1489">
        <v>128</v>
      </c>
      <c r="E1489" t="s">
        <v>8221</v>
      </c>
      <c r="F1489">
        <v>6</v>
      </c>
    </row>
    <row r="1490" spans="2:6" x14ac:dyDescent="0.25">
      <c r="B1490" t="s">
        <v>8219</v>
      </c>
      <c r="C1490">
        <v>71</v>
      </c>
      <c r="E1490" t="s">
        <v>8221</v>
      </c>
      <c r="F1490">
        <v>0</v>
      </c>
    </row>
    <row r="1491" spans="2:6" x14ac:dyDescent="0.25">
      <c r="B1491" t="s">
        <v>8219</v>
      </c>
      <c r="C1491">
        <v>47</v>
      </c>
      <c r="E1491" t="s">
        <v>8221</v>
      </c>
      <c r="F1491">
        <v>2</v>
      </c>
    </row>
    <row r="1492" spans="2:6" x14ac:dyDescent="0.25">
      <c r="B1492" t="s">
        <v>8219</v>
      </c>
      <c r="C1492">
        <v>17</v>
      </c>
      <c r="E1492" t="s">
        <v>8221</v>
      </c>
      <c r="F1492">
        <v>2</v>
      </c>
    </row>
    <row r="1493" spans="2:6" x14ac:dyDescent="0.25">
      <c r="B1493" t="s">
        <v>8219</v>
      </c>
      <c r="C1493">
        <v>91</v>
      </c>
      <c r="E1493" t="s">
        <v>8221</v>
      </c>
      <c r="F1493">
        <v>21</v>
      </c>
    </row>
    <row r="1494" spans="2:6" x14ac:dyDescent="0.25">
      <c r="B1494" t="s">
        <v>8219</v>
      </c>
      <c r="C1494">
        <v>43</v>
      </c>
      <c r="E1494" t="s">
        <v>8221</v>
      </c>
      <c r="F1494">
        <v>13</v>
      </c>
    </row>
    <row r="1495" spans="2:6" x14ac:dyDescent="0.25">
      <c r="B1495" t="s">
        <v>8219</v>
      </c>
      <c r="C1495">
        <v>17</v>
      </c>
      <c r="E1495" t="s">
        <v>8221</v>
      </c>
      <c r="F1495">
        <v>0</v>
      </c>
    </row>
    <row r="1496" spans="2:6" x14ac:dyDescent="0.25">
      <c r="B1496" t="s">
        <v>8219</v>
      </c>
      <c r="C1496">
        <v>33</v>
      </c>
      <c r="E1496" t="s">
        <v>8221</v>
      </c>
      <c r="F1496">
        <v>6</v>
      </c>
    </row>
    <row r="1497" spans="2:6" x14ac:dyDescent="0.25">
      <c r="B1497" t="s">
        <v>8219</v>
      </c>
      <c r="C1497">
        <v>87</v>
      </c>
      <c r="E1497" t="s">
        <v>8221</v>
      </c>
      <c r="F1497">
        <v>0</v>
      </c>
    </row>
    <row r="1498" spans="2:6" x14ac:dyDescent="0.25">
      <c r="B1498" t="s">
        <v>8219</v>
      </c>
      <c r="C1498">
        <v>113</v>
      </c>
      <c r="E1498" t="s">
        <v>8221</v>
      </c>
      <c r="F1498">
        <v>1</v>
      </c>
    </row>
    <row r="1499" spans="2:6" x14ac:dyDescent="0.25">
      <c r="B1499" t="s">
        <v>8219</v>
      </c>
      <c r="C1499">
        <v>14</v>
      </c>
      <c r="E1499" t="s">
        <v>8221</v>
      </c>
      <c r="F1499">
        <v>0</v>
      </c>
    </row>
    <row r="1500" spans="2:6" x14ac:dyDescent="0.25">
      <c r="B1500" t="s">
        <v>8219</v>
      </c>
      <c r="C1500">
        <v>30</v>
      </c>
      <c r="E1500" t="s">
        <v>8221</v>
      </c>
      <c r="F1500">
        <v>12</v>
      </c>
    </row>
    <row r="1501" spans="2:6" x14ac:dyDescent="0.25">
      <c r="B1501" t="s">
        <v>8219</v>
      </c>
      <c r="C1501">
        <v>16</v>
      </c>
      <c r="E1501" t="s">
        <v>8221</v>
      </c>
      <c r="F1501">
        <v>2</v>
      </c>
    </row>
    <row r="1502" spans="2:6" x14ac:dyDescent="0.25">
      <c r="B1502" t="s">
        <v>8219</v>
      </c>
      <c r="C1502">
        <v>46</v>
      </c>
      <c r="E1502" t="s">
        <v>8221</v>
      </c>
      <c r="F1502">
        <v>6</v>
      </c>
    </row>
    <row r="1503" spans="2:6" x14ac:dyDescent="0.25">
      <c r="B1503" t="s">
        <v>8219</v>
      </c>
      <c r="C1503">
        <v>24</v>
      </c>
      <c r="E1503" t="s">
        <v>8221</v>
      </c>
      <c r="F1503">
        <v>1</v>
      </c>
    </row>
    <row r="1504" spans="2:6" x14ac:dyDescent="0.25">
      <c r="B1504" t="s">
        <v>8219</v>
      </c>
      <c r="C1504">
        <v>97</v>
      </c>
      <c r="E1504" t="s">
        <v>8221</v>
      </c>
      <c r="F1504">
        <v>1</v>
      </c>
    </row>
    <row r="1505" spans="2:6" x14ac:dyDescent="0.25">
      <c r="B1505" t="s">
        <v>8219</v>
      </c>
      <c r="C1505">
        <v>59</v>
      </c>
      <c r="E1505" t="s">
        <v>8221</v>
      </c>
      <c r="F1505">
        <v>5</v>
      </c>
    </row>
    <row r="1506" spans="2:6" x14ac:dyDescent="0.25">
      <c r="B1506" t="s">
        <v>8219</v>
      </c>
      <c r="C1506">
        <v>1095</v>
      </c>
      <c r="E1506" t="s">
        <v>8221</v>
      </c>
      <c r="F1506">
        <v>0</v>
      </c>
    </row>
    <row r="1507" spans="2:6" x14ac:dyDescent="0.25">
      <c r="B1507" t="s">
        <v>8219</v>
      </c>
      <c r="C1507">
        <v>218</v>
      </c>
      <c r="E1507" t="s">
        <v>8221</v>
      </c>
      <c r="F1507">
        <v>3</v>
      </c>
    </row>
    <row r="1508" spans="2:6" x14ac:dyDescent="0.25">
      <c r="B1508" t="s">
        <v>8219</v>
      </c>
      <c r="C1508">
        <v>111</v>
      </c>
      <c r="E1508" t="s">
        <v>8221</v>
      </c>
      <c r="F1508">
        <v>8</v>
      </c>
    </row>
    <row r="1509" spans="2:6" x14ac:dyDescent="0.25">
      <c r="B1509" t="s">
        <v>8219</v>
      </c>
      <c r="C1509">
        <v>56</v>
      </c>
      <c r="E1509" t="s">
        <v>8221</v>
      </c>
      <c r="F1509">
        <v>3</v>
      </c>
    </row>
    <row r="1510" spans="2:6" x14ac:dyDescent="0.25">
      <c r="B1510" t="s">
        <v>8219</v>
      </c>
      <c r="C1510">
        <v>265</v>
      </c>
      <c r="E1510" t="s">
        <v>8221</v>
      </c>
      <c r="F1510">
        <v>8</v>
      </c>
    </row>
    <row r="1511" spans="2:6" x14ac:dyDescent="0.25">
      <c r="B1511" t="s">
        <v>8219</v>
      </c>
      <c r="C1511">
        <v>28</v>
      </c>
      <c r="E1511" t="s">
        <v>8221</v>
      </c>
      <c r="F1511">
        <v>1</v>
      </c>
    </row>
    <row r="1512" spans="2:6" x14ac:dyDescent="0.25">
      <c r="B1512" t="s">
        <v>8219</v>
      </c>
      <c r="C1512">
        <v>364</v>
      </c>
      <c r="E1512" t="s">
        <v>8221</v>
      </c>
      <c r="F1512">
        <v>4</v>
      </c>
    </row>
    <row r="1513" spans="2:6" x14ac:dyDescent="0.25">
      <c r="B1513" t="s">
        <v>8219</v>
      </c>
      <c r="C1513">
        <v>27</v>
      </c>
      <c r="E1513" t="s">
        <v>8221</v>
      </c>
      <c r="F1513">
        <v>8</v>
      </c>
    </row>
    <row r="1514" spans="2:6" x14ac:dyDescent="0.25">
      <c r="B1514" t="s">
        <v>8219</v>
      </c>
      <c r="C1514">
        <v>93</v>
      </c>
      <c r="E1514" t="s">
        <v>8221</v>
      </c>
      <c r="F1514">
        <v>1</v>
      </c>
    </row>
    <row r="1515" spans="2:6" x14ac:dyDescent="0.25">
      <c r="B1515" t="s">
        <v>8219</v>
      </c>
      <c r="C1515">
        <v>64</v>
      </c>
      <c r="E1515" t="s">
        <v>8221</v>
      </c>
      <c r="F1515">
        <v>5</v>
      </c>
    </row>
    <row r="1516" spans="2:6" x14ac:dyDescent="0.25">
      <c r="B1516" t="s">
        <v>8219</v>
      </c>
      <c r="C1516">
        <v>22</v>
      </c>
      <c r="E1516" t="s">
        <v>8221</v>
      </c>
      <c r="F1516">
        <v>0</v>
      </c>
    </row>
    <row r="1517" spans="2:6" x14ac:dyDescent="0.25">
      <c r="B1517" t="s">
        <v>8219</v>
      </c>
      <c r="C1517">
        <v>59</v>
      </c>
      <c r="E1517" t="s">
        <v>8221</v>
      </c>
      <c r="F1517">
        <v>0</v>
      </c>
    </row>
    <row r="1518" spans="2:6" x14ac:dyDescent="0.25">
      <c r="B1518" t="s">
        <v>8219</v>
      </c>
      <c r="C1518">
        <v>249</v>
      </c>
      <c r="E1518" t="s">
        <v>8221</v>
      </c>
      <c r="F1518">
        <v>1</v>
      </c>
    </row>
    <row r="1519" spans="2:6" x14ac:dyDescent="0.25">
      <c r="B1519" t="s">
        <v>8219</v>
      </c>
      <c r="C1519">
        <v>392</v>
      </c>
      <c r="E1519" t="s">
        <v>8221</v>
      </c>
      <c r="F1519">
        <v>0</v>
      </c>
    </row>
    <row r="1520" spans="2:6" x14ac:dyDescent="0.25">
      <c r="B1520" t="s">
        <v>8219</v>
      </c>
      <c r="C1520">
        <v>115</v>
      </c>
      <c r="E1520" t="s">
        <v>8221</v>
      </c>
      <c r="F1520">
        <v>0</v>
      </c>
    </row>
    <row r="1521" spans="2:6" x14ac:dyDescent="0.25">
      <c r="B1521" t="s">
        <v>8219</v>
      </c>
      <c r="C1521">
        <v>433</v>
      </c>
      <c r="E1521" t="s">
        <v>8221</v>
      </c>
      <c r="F1521">
        <v>6</v>
      </c>
    </row>
    <row r="1522" spans="2:6" x14ac:dyDescent="0.25">
      <c r="B1522" t="s">
        <v>8219</v>
      </c>
      <c r="C1522">
        <v>20</v>
      </c>
      <c r="E1522" t="s">
        <v>8221</v>
      </c>
      <c r="F1522">
        <v>6</v>
      </c>
    </row>
    <row r="1523" spans="2:6" x14ac:dyDescent="0.25">
      <c r="B1523" t="s">
        <v>8219</v>
      </c>
      <c r="C1523">
        <v>8</v>
      </c>
      <c r="E1523" t="s">
        <v>8221</v>
      </c>
      <c r="F1523">
        <v>14</v>
      </c>
    </row>
    <row r="1524" spans="2:6" x14ac:dyDescent="0.25">
      <c r="B1524" t="s">
        <v>8219</v>
      </c>
      <c r="C1524">
        <v>175</v>
      </c>
      <c r="E1524" t="s">
        <v>8221</v>
      </c>
      <c r="F1524">
        <v>6</v>
      </c>
    </row>
    <row r="1525" spans="2:6" x14ac:dyDescent="0.25">
      <c r="B1525" t="s">
        <v>8219</v>
      </c>
      <c r="C1525">
        <v>104</v>
      </c>
      <c r="E1525" t="s">
        <v>8221</v>
      </c>
      <c r="F1525">
        <v>33</v>
      </c>
    </row>
    <row r="1526" spans="2:6" x14ac:dyDescent="0.25">
      <c r="B1526" t="s">
        <v>8219</v>
      </c>
      <c r="C1526">
        <v>17</v>
      </c>
      <c r="E1526" t="s">
        <v>8221</v>
      </c>
      <c r="F1526">
        <v>4</v>
      </c>
    </row>
    <row r="1527" spans="2:6" x14ac:dyDescent="0.25">
      <c r="B1527" t="s">
        <v>8219</v>
      </c>
      <c r="C1527">
        <v>277</v>
      </c>
      <c r="E1527" t="s">
        <v>8221</v>
      </c>
      <c r="F1527">
        <v>1</v>
      </c>
    </row>
    <row r="1528" spans="2:6" x14ac:dyDescent="0.25">
      <c r="B1528" t="s">
        <v>8219</v>
      </c>
      <c r="C1528">
        <v>118</v>
      </c>
      <c r="E1528" t="s">
        <v>8221</v>
      </c>
      <c r="F1528">
        <v>0</v>
      </c>
    </row>
    <row r="1529" spans="2:6" x14ac:dyDescent="0.25">
      <c r="B1529" t="s">
        <v>8219</v>
      </c>
      <c r="C1529">
        <v>97</v>
      </c>
      <c r="E1529" t="s">
        <v>8221</v>
      </c>
      <c r="F1529">
        <v>6</v>
      </c>
    </row>
    <row r="1530" spans="2:6" x14ac:dyDescent="0.25">
      <c r="B1530" t="s">
        <v>8219</v>
      </c>
      <c r="C1530">
        <v>20</v>
      </c>
      <c r="E1530" t="s">
        <v>8221</v>
      </c>
      <c r="F1530">
        <v>6</v>
      </c>
    </row>
    <row r="1531" spans="2:6" x14ac:dyDescent="0.25">
      <c r="B1531" t="s">
        <v>8219</v>
      </c>
      <c r="C1531">
        <v>26</v>
      </c>
      <c r="E1531" t="s">
        <v>8221</v>
      </c>
      <c r="F1531">
        <v>1</v>
      </c>
    </row>
    <row r="1532" spans="2:6" x14ac:dyDescent="0.25">
      <c r="B1532" t="s">
        <v>8219</v>
      </c>
      <c r="C1532">
        <v>128</v>
      </c>
      <c r="E1532" t="s">
        <v>8221</v>
      </c>
      <c r="F1532">
        <v>3</v>
      </c>
    </row>
    <row r="1533" spans="2:6" x14ac:dyDescent="0.25">
      <c r="B1533" t="s">
        <v>8219</v>
      </c>
      <c r="C1533">
        <v>15</v>
      </c>
    </row>
    <row r="1534" spans="2:6" x14ac:dyDescent="0.25">
      <c r="B1534" t="s">
        <v>8219</v>
      </c>
      <c r="C1534">
        <v>25</v>
      </c>
    </row>
    <row r="1535" spans="2:6" x14ac:dyDescent="0.25">
      <c r="B1535" t="s">
        <v>8219</v>
      </c>
      <c r="C1535">
        <v>55</v>
      </c>
    </row>
    <row r="1536" spans="2:6" x14ac:dyDescent="0.25">
      <c r="B1536" t="s">
        <v>8219</v>
      </c>
      <c r="C1536">
        <v>107</v>
      </c>
    </row>
    <row r="1537" spans="2:3" x14ac:dyDescent="0.25">
      <c r="B1537" t="s">
        <v>8219</v>
      </c>
      <c r="C1537">
        <v>557</v>
      </c>
    </row>
    <row r="1538" spans="2:3" x14ac:dyDescent="0.25">
      <c r="B1538" t="s">
        <v>8219</v>
      </c>
      <c r="C1538">
        <v>40</v>
      </c>
    </row>
    <row r="1539" spans="2:3" x14ac:dyDescent="0.25">
      <c r="B1539" t="s">
        <v>8219</v>
      </c>
      <c r="C1539">
        <v>36</v>
      </c>
    </row>
    <row r="1540" spans="2:3" x14ac:dyDescent="0.25">
      <c r="B1540" t="s">
        <v>8219</v>
      </c>
      <c r="C1540">
        <v>159</v>
      </c>
    </row>
    <row r="1541" spans="2:3" x14ac:dyDescent="0.25">
      <c r="B1541" t="s">
        <v>8219</v>
      </c>
      <c r="C1541">
        <v>41</v>
      </c>
    </row>
    <row r="1542" spans="2:3" x14ac:dyDescent="0.25">
      <c r="B1542" t="s">
        <v>8219</v>
      </c>
      <c r="C1542">
        <v>226</v>
      </c>
    </row>
    <row r="1543" spans="2:3" x14ac:dyDescent="0.25">
      <c r="B1543" t="s">
        <v>8219</v>
      </c>
      <c r="C1543">
        <v>30</v>
      </c>
    </row>
    <row r="1544" spans="2:3" x14ac:dyDescent="0.25">
      <c r="B1544" t="s">
        <v>8219</v>
      </c>
      <c r="C1544">
        <v>103</v>
      </c>
    </row>
    <row r="1545" spans="2:3" x14ac:dyDescent="0.25">
      <c r="B1545" t="s">
        <v>8219</v>
      </c>
      <c r="C1545">
        <v>62</v>
      </c>
    </row>
    <row r="1546" spans="2:3" x14ac:dyDescent="0.25">
      <c r="B1546" t="s">
        <v>8219</v>
      </c>
      <c r="C1546">
        <v>6</v>
      </c>
    </row>
    <row r="1547" spans="2:3" x14ac:dyDescent="0.25">
      <c r="B1547" t="s">
        <v>8219</v>
      </c>
      <c r="C1547">
        <v>182</v>
      </c>
    </row>
    <row r="1548" spans="2:3" x14ac:dyDescent="0.25">
      <c r="B1548" t="s">
        <v>8219</v>
      </c>
      <c r="C1548">
        <v>145</v>
      </c>
    </row>
    <row r="1549" spans="2:3" x14ac:dyDescent="0.25">
      <c r="B1549" t="s">
        <v>8219</v>
      </c>
      <c r="C1549">
        <v>25</v>
      </c>
    </row>
    <row r="1550" spans="2:3" x14ac:dyDescent="0.25">
      <c r="B1550" t="s">
        <v>8219</v>
      </c>
      <c r="C1550">
        <v>320</v>
      </c>
    </row>
    <row r="1551" spans="2:3" x14ac:dyDescent="0.25">
      <c r="B1551" t="s">
        <v>8219</v>
      </c>
      <c r="C1551">
        <v>99</v>
      </c>
    </row>
    <row r="1552" spans="2:3" x14ac:dyDescent="0.25">
      <c r="B1552" t="s">
        <v>8219</v>
      </c>
      <c r="C1552">
        <v>348</v>
      </c>
    </row>
    <row r="1553" spans="2:3" x14ac:dyDescent="0.25">
      <c r="B1553" t="s">
        <v>8219</v>
      </c>
      <c r="C1553">
        <v>41</v>
      </c>
    </row>
    <row r="1554" spans="2:3" x14ac:dyDescent="0.25">
      <c r="B1554" t="s">
        <v>8219</v>
      </c>
      <c r="C1554">
        <v>29</v>
      </c>
    </row>
    <row r="1555" spans="2:3" x14ac:dyDescent="0.25">
      <c r="B1555" t="s">
        <v>8219</v>
      </c>
      <c r="C1555">
        <v>25</v>
      </c>
    </row>
    <row r="1556" spans="2:3" x14ac:dyDescent="0.25">
      <c r="B1556" t="s">
        <v>8219</v>
      </c>
      <c r="C1556">
        <v>23</v>
      </c>
    </row>
    <row r="1557" spans="2:3" x14ac:dyDescent="0.25">
      <c r="B1557" t="s">
        <v>8219</v>
      </c>
      <c r="C1557">
        <v>1260</v>
      </c>
    </row>
    <row r="1558" spans="2:3" x14ac:dyDescent="0.25">
      <c r="B1558" t="s">
        <v>8219</v>
      </c>
      <c r="C1558">
        <v>307</v>
      </c>
    </row>
    <row r="1559" spans="2:3" x14ac:dyDescent="0.25">
      <c r="B1559" t="s">
        <v>8219</v>
      </c>
      <c r="C1559">
        <v>329</v>
      </c>
    </row>
    <row r="1560" spans="2:3" x14ac:dyDescent="0.25">
      <c r="B1560" t="s">
        <v>8219</v>
      </c>
      <c r="C1560">
        <v>32</v>
      </c>
    </row>
    <row r="1561" spans="2:3" x14ac:dyDescent="0.25">
      <c r="B1561" t="s">
        <v>8219</v>
      </c>
      <c r="C1561">
        <v>27</v>
      </c>
    </row>
    <row r="1562" spans="2:3" x14ac:dyDescent="0.25">
      <c r="B1562" t="s">
        <v>8219</v>
      </c>
      <c r="C1562">
        <v>236</v>
      </c>
    </row>
    <row r="1563" spans="2:3" x14ac:dyDescent="0.25">
      <c r="B1563" t="s">
        <v>8219</v>
      </c>
      <c r="C1563">
        <v>42</v>
      </c>
    </row>
    <row r="1564" spans="2:3" x14ac:dyDescent="0.25">
      <c r="B1564" t="s">
        <v>8219</v>
      </c>
      <c r="C1564">
        <v>95</v>
      </c>
    </row>
    <row r="1565" spans="2:3" x14ac:dyDescent="0.25">
      <c r="B1565" t="s">
        <v>8219</v>
      </c>
      <c r="C1565">
        <v>37</v>
      </c>
    </row>
    <row r="1566" spans="2:3" x14ac:dyDescent="0.25">
      <c r="B1566" t="s">
        <v>8219</v>
      </c>
      <c r="C1566">
        <v>128</v>
      </c>
    </row>
    <row r="1567" spans="2:3" x14ac:dyDescent="0.25">
      <c r="B1567" t="s">
        <v>8219</v>
      </c>
      <c r="C1567">
        <v>156</v>
      </c>
    </row>
    <row r="1568" spans="2:3" x14ac:dyDescent="0.25">
      <c r="B1568" t="s">
        <v>8219</v>
      </c>
      <c r="C1568">
        <v>64</v>
      </c>
    </row>
    <row r="1569" spans="2:3" x14ac:dyDescent="0.25">
      <c r="B1569" t="s">
        <v>8219</v>
      </c>
      <c r="C1569">
        <v>58</v>
      </c>
    </row>
    <row r="1570" spans="2:3" x14ac:dyDescent="0.25">
      <c r="B1570" t="s">
        <v>8219</v>
      </c>
      <c r="C1570">
        <v>20</v>
      </c>
    </row>
    <row r="1571" spans="2:3" x14ac:dyDescent="0.25">
      <c r="B1571" t="s">
        <v>8219</v>
      </c>
      <c r="C1571">
        <v>47</v>
      </c>
    </row>
    <row r="1572" spans="2:3" x14ac:dyDescent="0.25">
      <c r="B1572" t="s">
        <v>8219</v>
      </c>
      <c r="C1572">
        <v>54</v>
      </c>
    </row>
    <row r="1573" spans="2:3" x14ac:dyDescent="0.25">
      <c r="B1573" t="s">
        <v>8219</v>
      </c>
      <c r="C1573">
        <v>9</v>
      </c>
    </row>
    <row r="1574" spans="2:3" x14ac:dyDescent="0.25">
      <c r="B1574" t="s">
        <v>8219</v>
      </c>
      <c r="C1574">
        <v>213</v>
      </c>
    </row>
    <row r="1575" spans="2:3" x14ac:dyDescent="0.25">
      <c r="B1575" t="s">
        <v>8219</v>
      </c>
      <c r="C1575">
        <v>57</v>
      </c>
    </row>
    <row r="1576" spans="2:3" x14ac:dyDescent="0.25">
      <c r="B1576" t="s">
        <v>8219</v>
      </c>
      <c r="C1576">
        <v>25</v>
      </c>
    </row>
    <row r="1577" spans="2:3" x14ac:dyDescent="0.25">
      <c r="B1577" t="s">
        <v>8219</v>
      </c>
      <c r="C1577">
        <v>104</v>
      </c>
    </row>
    <row r="1578" spans="2:3" x14ac:dyDescent="0.25">
      <c r="B1578" t="s">
        <v>8219</v>
      </c>
      <c r="C1578">
        <v>34</v>
      </c>
    </row>
    <row r="1579" spans="2:3" x14ac:dyDescent="0.25">
      <c r="B1579" t="s">
        <v>8219</v>
      </c>
      <c r="C1579">
        <v>67</v>
      </c>
    </row>
    <row r="1580" spans="2:3" x14ac:dyDescent="0.25">
      <c r="B1580" t="s">
        <v>8219</v>
      </c>
      <c r="C1580">
        <v>241</v>
      </c>
    </row>
    <row r="1581" spans="2:3" x14ac:dyDescent="0.25">
      <c r="B1581" t="s">
        <v>8219</v>
      </c>
      <c r="C1581">
        <v>123</v>
      </c>
    </row>
    <row r="1582" spans="2:3" x14ac:dyDescent="0.25">
      <c r="B1582" t="s">
        <v>8219</v>
      </c>
      <c r="C1582">
        <v>302</v>
      </c>
    </row>
    <row r="1583" spans="2:3" x14ac:dyDescent="0.25">
      <c r="B1583" t="s">
        <v>8219</v>
      </c>
      <c r="C1583">
        <v>89</v>
      </c>
    </row>
    <row r="1584" spans="2:3" x14ac:dyDescent="0.25">
      <c r="B1584" t="s">
        <v>8219</v>
      </c>
      <c r="C1584">
        <v>41</v>
      </c>
    </row>
    <row r="1585" spans="2:3" x14ac:dyDescent="0.25">
      <c r="B1585" t="s">
        <v>8219</v>
      </c>
      <c r="C1585">
        <v>69</v>
      </c>
    </row>
    <row r="1586" spans="2:3" x14ac:dyDescent="0.25">
      <c r="B1586" t="s">
        <v>8219</v>
      </c>
      <c r="C1586">
        <v>52</v>
      </c>
    </row>
    <row r="1587" spans="2:3" x14ac:dyDescent="0.25">
      <c r="B1587" t="s">
        <v>8219</v>
      </c>
      <c r="C1587">
        <v>57</v>
      </c>
    </row>
    <row r="1588" spans="2:3" x14ac:dyDescent="0.25">
      <c r="B1588" t="s">
        <v>8219</v>
      </c>
      <c r="C1588">
        <v>74</v>
      </c>
    </row>
    <row r="1589" spans="2:3" x14ac:dyDescent="0.25">
      <c r="B1589" t="s">
        <v>8219</v>
      </c>
      <c r="C1589">
        <v>63</v>
      </c>
    </row>
    <row r="1590" spans="2:3" x14ac:dyDescent="0.25">
      <c r="B1590" t="s">
        <v>8219</v>
      </c>
      <c r="C1590">
        <v>72</v>
      </c>
    </row>
    <row r="1591" spans="2:3" x14ac:dyDescent="0.25">
      <c r="B1591" t="s">
        <v>8219</v>
      </c>
      <c r="C1591">
        <v>71</v>
      </c>
    </row>
    <row r="1592" spans="2:3" x14ac:dyDescent="0.25">
      <c r="B1592" t="s">
        <v>8219</v>
      </c>
      <c r="C1592">
        <v>21</v>
      </c>
    </row>
    <row r="1593" spans="2:3" x14ac:dyDescent="0.25">
      <c r="B1593" t="s">
        <v>8219</v>
      </c>
      <c r="C1593">
        <v>930</v>
      </c>
    </row>
    <row r="1594" spans="2:3" x14ac:dyDescent="0.25">
      <c r="B1594" t="s">
        <v>8219</v>
      </c>
      <c r="C1594">
        <v>55</v>
      </c>
    </row>
    <row r="1595" spans="2:3" x14ac:dyDescent="0.25">
      <c r="B1595" t="s">
        <v>8219</v>
      </c>
      <c r="C1595">
        <v>61</v>
      </c>
    </row>
    <row r="1596" spans="2:3" x14ac:dyDescent="0.25">
      <c r="B1596" t="s">
        <v>8219</v>
      </c>
      <c r="C1596">
        <v>82</v>
      </c>
    </row>
    <row r="1597" spans="2:3" x14ac:dyDescent="0.25">
      <c r="B1597" t="s">
        <v>8219</v>
      </c>
      <c r="C1597">
        <v>71</v>
      </c>
    </row>
    <row r="1598" spans="2:3" x14ac:dyDescent="0.25">
      <c r="B1598" t="s">
        <v>8219</v>
      </c>
      <c r="C1598">
        <v>117</v>
      </c>
    </row>
    <row r="1599" spans="2:3" x14ac:dyDescent="0.25">
      <c r="B1599" t="s">
        <v>8219</v>
      </c>
      <c r="C1599">
        <v>29</v>
      </c>
    </row>
    <row r="1600" spans="2:3" x14ac:dyDescent="0.25">
      <c r="B1600" t="s">
        <v>8219</v>
      </c>
      <c r="C1600">
        <v>74</v>
      </c>
    </row>
    <row r="1601" spans="2:3" x14ac:dyDescent="0.25">
      <c r="B1601" t="s">
        <v>8219</v>
      </c>
      <c r="C1601">
        <v>23</v>
      </c>
    </row>
    <row r="1602" spans="2:3" x14ac:dyDescent="0.25">
      <c r="B1602" t="s">
        <v>8219</v>
      </c>
      <c r="C1602">
        <v>60</v>
      </c>
    </row>
    <row r="1603" spans="2:3" x14ac:dyDescent="0.25">
      <c r="B1603" t="s">
        <v>8219</v>
      </c>
      <c r="C1603">
        <v>55</v>
      </c>
    </row>
    <row r="1604" spans="2:3" x14ac:dyDescent="0.25">
      <c r="B1604" t="s">
        <v>8219</v>
      </c>
      <c r="C1604">
        <v>51</v>
      </c>
    </row>
    <row r="1605" spans="2:3" x14ac:dyDescent="0.25">
      <c r="B1605" t="s">
        <v>8219</v>
      </c>
      <c r="C1605">
        <v>78</v>
      </c>
    </row>
    <row r="1606" spans="2:3" x14ac:dyDescent="0.25">
      <c r="B1606" t="s">
        <v>8219</v>
      </c>
      <c r="C1606">
        <v>62</v>
      </c>
    </row>
    <row r="1607" spans="2:3" x14ac:dyDescent="0.25">
      <c r="B1607" t="s">
        <v>8219</v>
      </c>
      <c r="C1607">
        <v>45</v>
      </c>
    </row>
    <row r="1608" spans="2:3" x14ac:dyDescent="0.25">
      <c r="B1608" t="s">
        <v>8219</v>
      </c>
      <c r="C1608">
        <v>15</v>
      </c>
    </row>
    <row r="1609" spans="2:3" x14ac:dyDescent="0.25">
      <c r="B1609" t="s">
        <v>8219</v>
      </c>
      <c r="C1609">
        <v>151</v>
      </c>
    </row>
    <row r="1610" spans="2:3" x14ac:dyDescent="0.25">
      <c r="B1610" t="s">
        <v>8219</v>
      </c>
      <c r="C1610">
        <v>68</v>
      </c>
    </row>
    <row r="1611" spans="2:3" x14ac:dyDescent="0.25">
      <c r="B1611" t="s">
        <v>8219</v>
      </c>
      <c r="C1611">
        <v>46</v>
      </c>
    </row>
    <row r="1612" spans="2:3" x14ac:dyDescent="0.25">
      <c r="B1612" t="s">
        <v>8219</v>
      </c>
      <c r="C1612">
        <v>24</v>
      </c>
    </row>
    <row r="1613" spans="2:3" x14ac:dyDescent="0.25">
      <c r="B1613" t="s">
        <v>8219</v>
      </c>
      <c r="C1613">
        <v>70</v>
      </c>
    </row>
    <row r="1614" spans="2:3" x14ac:dyDescent="0.25">
      <c r="B1614" t="s">
        <v>8219</v>
      </c>
      <c r="C1614">
        <v>244</v>
      </c>
    </row>
    <row r="1615" spans="2:3" x14ac:dyDescent="0.25">
      <c r="B1615" t="s">
        <v>8219</v>
      </c>
      <c r="C1615">
        <v>82</v>
      </c>
    </row>
    <row r="1616" spans="2:3" x14ac:dyDescent="0.25">
      <c r="B1616" t="s">
        <v>8219</v>
      </c>
      <c r="C1616">
        <v>226</v>
      </c>
    </row>
    <row r="1617" spans="2:3" x14ac:dyDescent="0.25">
      <c r="B1617" t="s">
        <v>8219</v>
      </c>
      <c r="C1617">
        <v>60</v>
      </c>
    </row>
    <row r="1618" spans="2:3" x14ac:dyDescent="0.25">
      <c r="B1618" t="s">
        <v>8219</v>
      </c>
      <c r="C1618">
        <v>322</v>
      </c>
    </row>
    <row r="1619" spans="2:3" x14ac:dyDescent="0.25">
      <c r="B1619" t="s">
        <v>8219</v>
      </c>
      <c r="C1619">
        <v>94</v>
      </c>
    </row>
    <row r="1620" spans="2:3" x14ac:dyDescent="0.25">
      <c r="B1620" t="s">
        <v>8219</v>
      </c>
      <c r="C1620">
        <v>47</v>
      </c>
    </row>
    <row r="1621" spans="2:3" x14ac:dyDescent="0.25">
      <c r="B1621" t="s">
        <v>8219</v>
      </c>
      <c r="C1621">
        <v>115</v>
      </c>
    </row>
    <row r="1622" spans="2:3" x14ac:dyDescent="0.25">
      <c r="B1622" t="s">
        <v>8219</v>
      </c>
      <c r="C1622">
        <v>134</v>
      </c>
    </row>
    <row r="1623" spans="2:3" x14ac:dyDescent="0.25">
      <c r="B1623" t="s">
        <v>8219</v>
      </c>
      <c r="C1623">
        <v>35</v>
      </c>
    </row>
    <row r="1624" spans="2:3" x14ac:dyDescent="0.25">
      <c r="B1624" t="s">
        <v>8219</v>
      </c>
      <c r="C1624">
        <v>104</v>
      </c>
    </row>
    <row r="1625" spans="2:3" x14ac:dyDescent="0.25">
      <c r="B1625" t="s">
        <v>8219</v>
      </c>
      <c r="C1625">
        <v>184</v>
      </c>
    </row>
    <row r="1626" spans="2:3" x14ac:dyDescent="0.25">
      <c r="B1626" t="s">
        <v>8219</v>
      </c>
      <c r="C1626">
        <v>119</v>
      </c>
    </row>
    <row r="1627" spans="2:3" x14ac:dyDescent="0.25">
      <c r="B1627" t="s">
        <v>8219</v>
      </c>
      <c r="C1627">
        <v>59</v>
      </c>
    </row>
    <row r="1628" spans="2:3" x14ac:dyDescent="0.25">
      <c r="B1628" t="s">
        <v>8219</v>
      </c>
      <c r="C1628">
        <v>113</v>
      </c>
    </row>
    <row r="1629" spans="2:3" x14ac:dyDescent="0.25">
      <c r="B1629" t="s">
        <v>8219</v>
      </c>
      <c r="C1629">
        <v>84</v>
      </c>
    </row>
    <row r="1630" spans="2:3" x14ac:dyDescent="0.25">
      <c r="B1630" t="s">
        <v>8219</v>
      </c>
      <c r="C1630">
        <v>74</v>
      </c>
    </row>
    <row r="1631" spans="2:3" x14ac:dyDescent="0.25">
      <c r="B1631" t="s">
        <v>8219</v>
      </c>
      <c r="C1631">
        <v>216</v>
      </c>
    </row>
    <row r="1632" spans="2:3" x14ac:dyDescent="0.25">
      <c r="B1632" t="s">
        <v>8219</v>
      </c>
      <c r="C1632">
        <v>39</v>
      </c>
    </row>
    <row r="1633" spans="2:3" x14ac:dyDescent="0.25">
      <c r="B1633" t="s">
        <v>8219</v>
      </c>
      <c r="C1633">
        <v>21</v>
      </c>
    </row>
    <row r="1634" spans="2:3" x14ac:dyDescent="0.25">
      <c r="B1634" t="s">
        <v>8219</v>
      </c>
      <c r="C1634">
        <v>30</v>
      </c>
    </row>
    <row r="1635" spans="2:3" x14ac:dyDescent="0.25">
      <c r="B1635" t="s">
        <v>8219</v>
      </c>
      <c r="C1635">
        <v>37</v>
      </c>
    </row>
    <row r="1636" spans="2:3" x14ac:dyDescent="0.25">
      <c r="B1636" t="s">
        <v>8219</v>
      </c>
      <c r="C1636">
        <v>202</v>
      </c>
    </row>
    <row r="1637" spans="2:3" x14ac:dyDescent="0.25">
      <c r="B1637" t="s">
        <v>8219</v>
      </c>
      <c r="C1637">
        <v>37</v>
      </c>
    </row>
    <row r="1638" spans="2:3" x14ac:dyDescent="0.25">
      <c r="B1638" t="s">
        <v>8219</v>
      </c>
      <c r="C1638">
        <v>28</v>
      </c>
    </row>
    <row r="1639" spans="2:3" x14ac:dyDescent="0.25">
      <c r="B1639" t="s">
        <v>8219</v>
      </c>
      <c r="C1639">
        <v>26</v>
      </c>
    </row>
    <row r="1640" spans="2:3" x14ac:dyDescent="0.25">
      <c r="B1640" t="s">
        <v>8219</v>
      </c>
      <c r="C1640">
        <v>61</v>
      </c>
    </row>
    <row r="1641" spans="2:3" x14ac:dyDescent="0.25">
      <c r="B1641" t="s">
        <v>8219</v>
      </c>
      <c r="C1641">
        <v>115</v>
      </c>
    </row>
    <row r="1642" spans="2:3" x14ac:dyDescent="0.25">
      <c r="B1642" t="s">
        <v>8219</v>
      </c>
      <c r="C1642">
        <v>181</v>
      </c>
    </row>
    <row r="1643" spans="2:3" x14ac:dyDescent="0.25">
      <c r="B1643" t="s">
        <v>8219</v>
      </c>
      <c r="C1643">
        <v>110</v>
      </c>
    </row>
    <row r="1644" spans="2:3" x14ac:dyDescent="0.25">
      <c r="B1644" t="s">
        <v>8219</v>
      </c>
      <c r="C1644">
        <v>269</v>
      </c>
    </row>
    <row r="1645" spans="2:3" x14ac:dyDescent="0.25">
      <c r="B1645" t="s">
        <v>8219</v>
      </c>
      <c r="C1645">
        <v>79</v>
      </c>
    </row>
    <row r="1646" spans="2:3" x14ac:dyDescent="0.25">
      <c r="B1646" t="s">
        <v>8219</v>
      </c>
      <c r="C1646">
        <v>104</v>
      </c>
    </row>
    <row r="1647" spans="2:3" x14ac:dyDescent="0.25">
      <c r="B1647" t="s">
        <v>8219</v>
      </c>
      <c r="C1647">
        <v>34</v>
      </c>
    </row>
    <row r="1648" spans="2:3" x14ac:dyDescent="0.25">
      <c r="B1648" t="s">
        <v>8219</v>
      </c>
      <c r="C1648">
        <v>167</v>
      </c>
    </row>
    <row r="1649" spans="2:3" x14ac:dyDescent="0.25">
      <c r="B1649" t="s">
        <v>8219</v>
      </c>
      <c r="C1649">
        <v>183</v>
      </c>
    </row>
    <row r="1650" spans="2:3" x14ac:dyDescent="0.25">
      <c r="B1650" t="s">
        <v>8219</v>
      </c>
      <c r="C1650">
        <v>71</v>
      </c>
    </row>
    <row r="1651" spans="2:3" x14ac:dyDescent="0.25">
      <c r="B1651" t="s">
        <v>8219</v>
      </c>
      <c r="C1651">
        <v>69</v>
      </c>
    </row>
    <row r="1652" spans="2:3" x14ac:dyDescent="0.25">
      <c r="B1652" t="s">
        <v>8219</v>
      </c>
      <c r="C1652">
        <v>270</v>
      </c>
    </row>
    <row r="1653" spans="2:3" x14ac:dyDescent="0.25">
      <c r="B1653" t="s">
        <v>8219</v>
      </c>
      <c r="C1653">
        <v>193</v>
      </c>
    </row>
    <row r="1654" spans="2:3" x14ac:dyDescent="0.25">
      <c r="B1654" t="s">
        <v>8219</v>
      </c>
      <c r="C1654">
        <v>57</v>
      </c>
    </row>
    <row r="1655" spans="2:3" x14ac:dyDescent="0.25">
      <c r="B1655" t="s">
        <v>8219</v>
      </c>
      <c r="C1655">
        <v>200</v>
      </c>
    </row>
    <row r="1656" spans="2:3" x14ac:dyDescent="0.25">
      <c r="B1656" t="s">
        <v>8219</v>
      </c>
      <c r="C1656">
        <v>88</v>
      </c>
    </row>
    <row r="1657" spans="2:3" x14ac:dyDescent="0.25">
      <c r="B1657" t="s">
        <v>8219</v>
      </c>
      <c r="C1657">
        <v>213</v>
      </c>
    </row>
    <row r="1658" spans="2:3" x14ac:dyDescent="0.25">
      <c r="B1658" t="s">
        <v>8219</v>
      </c>
      <c r="C1658">
        <v>20</v>
      </c>
    </row>
    <row r="1659" spans="2:3" x14ac:dyDescent="0.25">
      <c r="B1659" t="s">
        <v>8219</v>
      </c>
      <c r="C1659">
        <v>50</v>
      </c>
    </row>
    <row r="1660" spans="2:3" x14ac:dyDescent="0.25">
      <c r="B1660" t="s">
        <v>8219</v>
      </c>
      <c r="C1660">
        <v>115</v>
      </c>
    </row>
    <row r="1661" spans="2:3" x14ac:dyDescent="0.25">
      <c r="B1661" t="s">
        <v>8219</v>
      </c>
      <c r="C1661">
        <v>186</v>
      </c>
    </row>
    <row r="1662" spans="2:3" x14ac:dyDescent="0.25">
      <c r="B1662" t="s">
        <v>8219</v>
      </c>
      <c r="C1662">
        <v>18</v>
      </c>
    </row>
    <row r="1663" spans="2:3" x14ac:dyDescent="0.25">
      <c r="B1663" t="s">
        <v>8219</v>
      </c>
      <c r="C1663">
        <v>176</v>
      </c>
    </row>
    <row r="1664" spans="2:3" x14ac:dyDescent="0.25">
      <c r="B1664" t="s">
        <v>8219</v>
      </c>
      <c r="C1664">
        <v>41</v>
      </c>
    </row>
    <row r="1665" spans="2:3" x14ac:dyDescent="0.25">
      <c r="B1665" t="s">
        <v>8219</v>
      </c>
      <c r="C1665">
        <v>75</v>
      </c>
    </row>
    <row r="1666" spans="2:3" x14ac:dyDescent="0.25">
      <c r="B1666" t="s">
        <v>8219</v>
      </c>
      <c r="C1666">
        <v>97</v>
      </c>
    </row>
    <row r="1667" spans="2:3" x14ac:dyDescent="0.25">
      <c r="B1667" t="s">
        <v>8219</v>
      </c>
      <c r="C1667">
        <v>73</v>
      </c>
    </row>
    <row r="1668" spans="2:3" x14ac:dyDescent="0.25">
      <c r="B1668" t="s">
        <v>8219</v>
      </c>
      <c r="C1668">
        <v>49</v>
      </c>
    </row>
    <row r="1669" spans="2:3" x14ac:dyDescent="0.25">
      <c r="B1669" t="s">
        <v>8219</v>
      </c>
      <c r="C1669">
        <v>134</v>
      </c>
    </row>
    <row r="1670" spans="2:3" x14ac:dyDescent="0.25">
      <c r="B1670" t="s">
        <v>8219</v>
      </c>
      <c r="C1670">
        <v>68</v>
      </c>
    </row>
    <row r="1671" spans="2:3" x14ac:dyDescent="0.25">
      <c r="B1671" t="s">
        <v>8219</v>
      </c>
      <c r="C1671">
        <v>49</v>
      </c>
    </row>
    <row r="1672" spans="2:3" x14ac:dyDescent="0.25">
      <c r="B1672" t="s">
        <v>8219</v>
      </c>
      <c r="C1672">
        <v>63</v>
      </c>
    </row>
    <row r="1673" spans="2:3" x14ac:dyDescent="0.25">
      <c r="B1673" t="s">
        <v>8219</v>
      </c>
      <c r="C1673">
        <v>163</v>
      </c>
    </row>
    <row r="1674" spans="2:3" x14ac:dyDescent="0.25">
      <c r="B1674" t="s">
        <v>8219</v>
      </c>
      <c r="C1674">
        <v>288</v>
      </c>
    </row>
    <row r="1675" spans="2:3" x14ac:dyDescent="0.25">
      <c r="B1675" t="s">
        <v>8219</v>
      </c>
      <c r="C1675">
        <v>42</v>
      </c>
    </row>
    <row r="1676" spans="2:3" x14ac:dyDescent="0.25">
      <c r="B1676" t="s">
        <v>8219</v>
      </c>
      <c r="C1676">
        <v>70</v>
      </c>
    </row>
    <row r="1677" spans="2:3" x14ac:dyDescent="0.25">
      <c r="B1677" t="s">
        <v>8219</v>
      </c>
      <c r="C1677">
        <v>30</v>
      </c>
    </row>
    <row r="1678" spans="2:3" x14ac:dyDescent="0.25">
      <c r="B1678" t="s">
        <v>8219</v>
      </c>
      <c r="C1678">
        <v>51</v>
      </c>
    </row>
    <row r="1679" spans="2:3" x14ac:dyDescent="0.25">
      <c r="B1679" t="s">
        <v>8219</v>
      </c>
      <c r="C1679">
        <v>145</v>
      </c>
    </row>
    <row r="1680" spans="2:3" x14ac:dyDescent="0.25">
      <c r="B1680" t="s">
        <v>8219</v>
      </c>
      <c r="C1680">
        <v>21</v>
      </c>
    </row>
    <row r="1681" spans="2:3" x14ac:dyDescent="0.25">
      <c r="B1681" t="s">
        <v>8219</v>
      </c>
      <c r="C1681">
        <v>286</v>
      </c>
    </row>
    <row r="1682" spans="2:3" x14ac:dyDescent="0.25">
      <c r="B1682" t="s">
        <v>8219</v>
      </c>
      <c r="C1682">
        <v>12</v>
      </c>
    </row>
    <row r="1683" spans="2:3" x14ac:dyDescent="0.25">
      <c r="B1683" t="s">
        <v>8219</v>
      </c>
      <c r="C1683">
        <v>100</v>
      </c>
    </row>
    <row r="1684" spans="2:3" x14ac:dyDescent="0.25">
      <c r="B1684" t="s">
        <v>8219</v>
      </c>
      <c r="C1684">
        <v>100</v>
      </c>
    </row>
    <row r="1685" spans="2:3" x14ac:dyDescent="0.25">
      <c r="B1685" t="s">
        <v>8219</v>
      </c>
      <c r="C1685">
        <v>34</v>
      </c>
    </row>
    <row r="1686" spans="2:3" x14ac:dyDescent="0.25">
      <c r="B1686" t="s">
        <v>8219</v>
      </c>
      <c r="C1686">
        <v>63</v>
      </c>
    </row>
    <row r="1687" spans="2:3" x14ac:dyDescent="0.25">
      <c r="B1687" t="s">
        <v>8219</v>
      </c>
      <c r="C1687">
        <v>30</v>
      </c>
    </row>
    <row r="1688" spans="2:3" x14ac:dyDescent="0.25">
      <c r="B1688" t="s">
        <v>8219</v>
      </c>
      <c r="C1688">
        <v>47</v>
      </c>
    </row>
    <row r="1689" spans="2:3" x14ac:dyDescent="0.25">
      <c r="B1689" t="s">
        <v>8219</v>
      </c>
      <c r="C1689">
        <v>237</v>
      </c>
    </row>
    <row r="1690" spans="2:3" x14ac:dyDescent="0.25">
      <c r="B1690" t="s">
        <v>8219</v>
      </c>
      <c r="C1690">
        <v>47</v>
      </c>
    </row>
    <row r="1691" spans="2:3" x14ac:dyDescent="0.25">
      <c r="B1691" t="s">
        <v>8219</v>
      </c>
      <c r="C1691">
        <v>15</v>
      </c>
    </row>
    <row r="1692" spans="2:3" x14ac:dyDescent="0.25">
      <c r="B1692" t="s">
        <v>8219</v>
      </c>
      <c r="C1692">
        <v>81</v>
      </c>
    </row>
    <row r="1693" spans="2:3" x14ac:dyDescent="0.25">
      <c r="B1693" t="s">
        <v>8219</v>
      </c>
      <c r="C1693">
        <v>122</v>
      </c>
    </row>
    <row r="1694" spans="2:3" x14ac:dyDescent="0.25">
      <c r="B1694" t="s">
        <v>8219</v>
      </c>
      <c r="C1694">
        <v>34</v>
      </c>
    </row>
    <row r="1695" spans="2:3" x14ac:dyDescent="0.25">
      <c r="B1695" t="s">
        <v>8219</v>
      </c>
      <c r="C1695">
        <v>207</v>
      </c>
    </row>
    <row r="1696" spans="2:3" x14ac:dyDescent="0.25">
      <c r="B1696" t="s">
        <v>8219</v>
      </c>
      <c r="C1696">
        <v>25</v>
      </c>
    </row>
    <row r="1697" spans="2:3" x14ac:dyDescent="0.25">
      <c r="B1697" t="s">
        <v>8219</v>
      </c>
      <c r="C1697">
        <v>72</v>
      </c>
    </row>
    <row r="1698" spans="2:3" x14ac:dyDescent="0.25">
      <c r="B1698" t="s">
        <v>8219</v>
      </c>
      <c r="C1698">
        <v>14</v>
      </c>
    </row>
    <row r="1699" spans="2:3" x14ac:dyDescent="0.25">
      <c r="B1699" t="s">
        <v>8219</v>
      </c>
      <c r="C1699">
        <v>15</v>
      </c>
    </row>
    <row r="1700" spans="2:3" x14ac:dyDescent="0.25">
      <c r="B1700" t="s">
        <v>8219</v>
      </c>
      <c r="C1700">
        <v>91</v>
      </c>
    </row>
    <row r="1701" spans="2:3" x14ac:dyDescent="0.25">
      <c r="B1701" t="s">
        <v>8219</v>
      </c>
      <c r="C1701">
        <v>24</v>
      </c>
    </row>
    <row r="1702" spans="2:3" x14ac:dyDescent="0.25">
      <c r="B1702" t="s">
        <v>8219</v>
      </c>
      <c r="C1702">
        <v>27</v>
      </c>
    </row>
    <row r="1703" spans="2:3" x14ac:dyDescent="0.25">
      <c r="B1703" t="s">
        <v>8219</v>
      </c>
      <c r="C1703">
        <v>47</v>
      </c>
    </row>
    <row r="1704" spans="2:3" x14ac:dyDescent="0.25">
      <c r="B1704" t="s">
        <v>8219</v>
      </c>
      <c r="C1704">
        <v>44</v>
      </c>
    </row>
    <row r="1705" spans="2:3" x14ac:dyDescent="0.25">
      <c r="B1705" t="s">
        <v>8219</v>
      </c>
      <c r="C1705">
        <v>72</v>
      </c>
    </row>
    <row r="1706" spans="2:3" x14ac:dyDescent="0.25">
      <c r="B1706" t="s">
        <v>8219</v>
      </c>
      <c r="C1706">
        <v>63</v>
      </c>
    </row>
    <row r="1707" spans="2:3" x14ac:dyDescent="0.25">
      <c r="B1707" t="s">
        <v>8219</v>
      </c>
      <c r="C1707">
        <v>88</v>
      </c>
    </row>
    <row r="1708" spans="2:3" x14ac:dyDescent="0.25">
      <c r="B1708" t="s">
        <v>8219</v>
      </c>
      <c r="C1708">
        <v>70</v>
      </c>
    </row>
    <row r="1709" spans="2:3" x14ac:dyDescent="0.25">
      <c r="B1709" t="s">
        <v>8219</v>
      </c>
      <c r="C1709">
        <v>50</v>
      </c>
    </row>
    <row r="1710" spans="2:3" x14ac:dyDescent="0.25">
      <c r="B1710" t="s">
        <v>8219</v>
      </c>
      <c r="C1710">
        <v>35</v>
      </c>
    </row>
    <row r="1711" spans="2:3" x14ac:dyDescent="0.25">
      <c r="B1711" t="s">
        <v>8219</v>
      </c>
      <c r="C1711">
        <v>175</v>
      </c>
    </row>
    <row r="1712" spans="2:3" x14ac:dyDescent="0.25">
      <c r="B1712" t="s">
        <v>8219</v>
      </c>
      <c r="C1712">
        <v>20</v>
      </c>
    </row>
    <row r="1713" spans="2:3" x14ac:dyDescent="0.25">
      <c r="B1713" t="s">
        <v>8219</v>
      </c>
      <c r="C1713">
        <v>54</v>
      </c>
    </row>
    <row r="1714" spans="2:3" x14ac:dyDescent="0.25">
      <c r="B1714" t="s">
        <v>8219</v>
      </c>
      <c r="C1714">
        <v>20</v>
      </c>
    </row>
    <row r="1715" spans="2:3" x14ac:dyDescent="0.25">
      <c r="B1715" t="s">
        <v>8219</v>
      </c>
      <c r="C1715">
        <v>57</v>
      </c>
    </row>
    <row r="1716" spans="2:3" x14ac:dyDescent="0.25">
      <c r="B1716" t="s">
        <v>8219</v>
      </c>
      <c r="C1716">
        <v>31</v>
      </c>
    </row>
    <row r="1717" spans="2:3" x14ac:dyDescent="0.25">
      <c r="B1717" t="s">
        <v>8219</v>
      </c>
      <c r="C1717">
        <v>31</v>
      </c>
    </row>
    <row r="1718" spans="2:3" x14ac:dyDescent="0.25">
      <c r="B1718" t="s">
        <v>8219</v>
      </c>
      <c r="C1718">
        <v>45</v>
      </c>
    </row>
    <row r="1719" spans="2:3" x14ac:dyDescent="0.25">
      <c r="B1719" t="s">
        <v>8219</v>
      </c>
      <c r="C1719">
        <v>41</v>
      </c>
    </row>
    <row r="1720" spans="2:3" x14ac:dyDescent="0.25">
      <c r="B1720" t="s">
        <v>8219</v>
      </c>
      <c r="C1720">
        <v>29</v>
      </c>
    </row>
    <row r="1721" spans="2:3" x14ac:dyDescent="0.25">
      <c r="B1721" t="s">
        <v>8219</v>
      </c>
      <c r="C1721">
        <v>58</v>
      </c>
    </row>
    <row r="1722" spans="2:3" x14ac:dyDescent="0.25">
      <c r="B1722" t="s">
        <v>8219</v>
      </c>
      <c r="C1722">
        <v>89</v>
      </c>
    </row>
    <row r="1723" spans="2:3" x14ac:dyDescent="0.25">
      <c r="B1723" t="s">
        <v>8219</v>
      </c>
      <c r="C1723">
        <v>125</v>
      </c>
    </row>
    <row r="1724" spans="2:3" x14ac:dyDescent="0.25">
      <c r="B1724" t="s">
        <v>8219</v>
      </c>
      <c r="C1724">
        <v>18</v>
      </c>
    </row>
    <row r="1725" spans="2:3" x14ac:dyDescent="0.25">
      <c r="B1725" t="s">
        <v>8219</v>
      </c>
      <c r="C1725">
        <v>32</v>
      </c>
    </row>
    <row r="1726" spans="2:3" x14ac:dyDescent="0.25">
      <c r="B1726" t="s">
        <v>8219</v>
      </c>
      <c r="C1726">
        <v>16</v>
      </c>
    </row>
    <row r="1727" spans="2:3" x14ac:dyDescent="0.25">
      <c r="B1727" t="s">
        <v>8219</v>
      </c>
      <c r="C1727">
        <v>38</v>
      </c>
    </row>
    <row r="1728" spans="2:3" x14ac:dyDescent="0.25">
      <c r="B1728" t="s">
        <v>8219</v>
      </c>
      <c r="C1728">
        <v>15</v>
      </c>
    </row>
    <row r="1729" spans="2:3" x14ac:dyDescent="0.25">
      <c r="B1729" t="s">
        <v>8219</v>
      </c>
      <c r="C1729">
        <v>23</v>
      </c>
    </row>
    <row r="1730" spans="2:3" x14ac:dyDescent="0.25">
      <c r="B1730" t="s">
        <v>8219</v>
      </c>
      <c r="C1730">
        <v>49</v>
      </c>
    </row>
    <row r="1731" spans="2:3" x14ac:dyDescent="0.25">
      <c r="B1731" t="s">
        <v>8219</v>
      </c>
      <c r="C1731">
        <v>10</v>
      </c>
    </row>
    <row r="1732" spans="2:3" x14ac:dyDescent="0.25">
      <c r="B1732" t="s">
        <v>8219</v>
      </c>
      <c r="C1732">
        <v>15</v>
      </c>
    </row>
    <row r="1733" spans="2:3" x14ac:dyDescent="0.25">
      <c r="B1733" t="s">
        <v>8219</v>
      </c>
      <c r="C1733">
        <v>57</v>
      </c>
    </row>
    <row r="1734" spans="2:3" x14ac:dyDescent="0.25">
      <c r="B1734" t="s">
        <v>8219</v>
      </c>
      <c r="C1734">
        <v>33</v>
      </c>
    </row>
    <row r="1735" spans="2:3" x14ac:dyDescent="0.25">
      <c r="B1735" t="s">
        <v>8219</v>
      </c>
      <c r="C1735">
        <v>9</v>
      </c>
    </row>
    <row r="1736" spans="2:3" x14ac:dyDescent="0.25">
      <c r="B1736" t="s">
        <v>8219</v>
      </c>
      <c r="C1736">
        <v>26</v>
      </c>
    </row>
    <row r="1737" spans="2:3" x14ac:dyDescent="0.25">
      <c r="B1737" t="s">
        <v>8219</v>
      </c>
      <c r="C1737">
        <v>69</v>
      </c>
    </row>
    <row r="1738" spans="2:3" x14ac:dyDescent="0.25">
      <c r="B1738" t="s">
        <v>8219</v>
      </c>
      <c r="C1738">
        <v>65</v>
      </c>
    </row>
    <row r="1739" spans="2:3" x14ac:dyDescent="0.25">
      <c r="B1739" t="s">
        <v>8219</v>
      </c>
      <c r="C1739">
        <v>83</v>
      </c>
    </row>
    <row r="1740" spans="2:3" x14ac:dyDescent="0.25">
      <c r="B1740" t="s">
        <v>8219</v>
      </c>
      <c r="C1740">
        <v>111</v>
      </c>
    </row>
    <row r="1741" spans="2:3" x14ac:dyDescent="0.25">
      <c r="B1741" t="s">
        <v>8219</v>
      </c>
      <c r="C1741">
        <v>46</v>
      </c>
    </row>
    <row r="1742" spans="2:3" x14ac:dyDescent="0.25">
      <c r="B1742" t="s">
        <v>8219</v>
      </c>
      <c r="C1742">
        <v>63</v>
      </c>
    </row>
    <row r="1743" spans="2:3" x14ac:dyDescent="0.25">
      <c r="B1743" t="s">
        <v>8219</v>
      </c>
      <c r="C1743">
        <v>9</v>
      </c>
    </row>
    <row r="1744" spans="2:3" x14ac:dyDescent="0.25">
      <c r="B1744" t="s">
        <v>8219</v>
      </c>
      <c r="C1744">
        <v>34</v>
      </c>
    </row>
    <row r="1745" spans="2:3" x14ac:dyDescent="0.25">
      <c r="B1745" t="s">
        <v>8219</v>
      </c>
      <c r="C1745">
        <v>112</v>
      </c>
    </row>
    <row r="1746" spans="2:3" x14ac:dyDescent="0.25">
      <c r="B1746" t="s">
        <v>8219</v>
      </c>
      <c r="C1746">
        <v>47</v>
      </c>
    </row>
    <row r="1747" spans="2:3" x14ac:dyDescent="0.25">
      <c r="B1747" t="s">
        <v>8219</v>
      </c>
      <c r="C1747">
        <v>38</v>
      </c>
    </row>
    <row r="1748" spans="2:3" x14ac:dyDescent="0.25">
      <c r="B1748" t="s">
        <v>8219</v>
      </c>
      <c r="C1748">
        <v>28</v>
      </c>
    </row>
    <row r="1749" spans="2:3" x14ac:dyDescent="0.25">
      <c r="B1749" t="s">
        <v>8219</v>
      </c>
      <c r="C1749">
        <v>78</v>
      </c>
    </row>
    <row r="1750" spans="2:3" x14ac:dyDescent="0.25">
      <c r="B1750" t="s">
        <v>8219</v>
      </c>
      <c r="C1750">
        <v>23</v>
      </c>
    </row>
    <row r="1751" spans="2:3" x14ac:dyDescent="0.25">
      <c r="B1751" t="s">
        <v>8219</v>
      </c>
      <c r="C1751">
        <v>40</v>
      </c>
    </row>
    <row r="1752" spans="2:3" x14ac:dyDescent="0.25">
      <c r="B1752" t="s">
        <v>8219</v>
      </c>
      <c r="C1752">
        <v>13</v>
      </c>
    </row>
    <row r="1753" spans="2:3" x14ac:dyDescent="0.25">
      <c r="B1753" t="s">
        <v>8219</v>
      </c>
      <c r="C1753">
        <v>18</v>
      </c>
    </row>
    <row r="1754" spans="2:3" x14ac:dyDescent="0.25">
      <c r="B1754" t="s">
        <v>8219</v>
      </c>
      <c r="C1754">
        <v>22</v>
      </c>
    </row>
    <row r="1755" spans="2:3" x14ac:dyDescent="0.25">
      <c r="B1755" t="s">
        <v>8219</v>
      </c>
      <c r="C1755">
        <v>79</v>
      </c>
    </row>
    <row r="1756" spans="2:3" x14ac:dyDescent="0.25">
      <c r="B1756" t="s">
        <v>8219</v>
      </c>
      <c r="C1756">
        <v>14</v>
      </c>
    </row>
    <row r="1757" spans="2:3" x14ac:dyDescent="0.25">
      <c r="B1757" t="s">
        <v>8219</v>
      </c>
      <c r="C1757">
        <v>51</v>
      </c>
    </row>
    <row r="1758" spans="2:3" x14ac:dyDescent="0.25">
      <c r="B1758" t="s">
        <v>8219</v>
      </c>
      <c r="C1758">
        <v>54</v>
      </c>
    </row>
    <row r="1759" spans="2:3" x14ac:dyDescent="0.25">
      <c r="B1759" t="s">
        <v>8219</v>
      </c>
      <c r="C1759">
        <v>70</v>
      </c>
    </row>
    <row r="1760" spans="2:3" x14ac:dyDescent="0.25">
      <c r="B1760" t="s">
        <v>8219</v>
      </c>
      <c r="C1760">
        <v>44</v>
      </c>
    </row>
    <row r="1761" spans="2:3" x14ac:dyDescent="0.25">
      <c r="B1761" t="s">
        <v>8219</v>
      </c>
      <c r="C1761">
        <v>55</v>
      </c>
    </row>
    <row r="1762" spans="2:3" x14ac:dyDescent="0.25">
      <c r="B1762" t="s">
        <v>8219</v>
      </c>
      <c r="C1762">
        <v>15</v>
      </c>
    </row>
    <row r="1763" spans="2:3" x14ac:dyDescent="0.25">
      <c r="B1763" t="s">
        <v>8219</v>
      </c>
      <c r="C1763">
        <v>27</v>
      </c>
    </row>
    <row r="1764" spans="2:3" x14ac:dyDescent="0.25">
      <c r="B1764" t="s">
        <v>8219</v>
      </c>
      <c r="C1764">
        <v>21</v>
      </c>
    </row>
    <row r="1765" spans="2:3" x14ac:dyDescent="0.25">
      <c r="B1765" t="s">
        <v>8219</v>
      </c>
      <c r="C1765">
        <v>162</v>
      </c>
    </row>
    <row r="1766" spans="2:3" x14ac:dyDescent="0.25">
      <c r="B1766" t="s">
        <v>8219</v>
      </c>
      <c r="C1766">
        <v>23</v>
      </c>
    </row>
    <row r="1767" spans="2:3" x14ac:dyDescent="0.25">
      <c r="B1767" t="s">
        <v>8219</v>
      </c>
      <c r="C1767">
        <v>72</v>
      </c>
    </row>
    <row r="1768" spans="2:3" x14ac:dyDescent="0.25">
      <c r="B1768" t="s">
        <v>8219</v>
      </c>
      <c r="C1768">
        <v>68</v>
      </c>
    </row>
    <row r="1769" spans="2:3" x14ac:dyDescent="0.25">
      <c r="B1769" t="s">
        <v>8219</v>
      </c>
      <c r="C1769">
        <v>20</v>
      </c>
    </row>
    <row r="1770" spans="2:3" x14ac:dyDescent="0.25">
      <c r="B1770" t="s">
        <v>8219</v>
      </c>
      <c r="C1770">
        <v>26</v>
      </c>
    </row>
    <row r="1771" spans="2:3" x14ac:dyDescent="0.25">
      <c r="B1771" t="s">
        <v>8219</v>
      </c>
      <c r="C1771">
        <v>72</v>
      </c>
    </row>
    <row r="1772" spans="2:3" x14ac:dyDescent="0.25">
      <c r="B1772" t="s">
        <v>8219</v>
      </c>
      <c r="C1772">
        <v>3</v>
      </c>
    </row>
    <row r="1773" spans="2:3" x14ac:dyDescent="0.25">
      <c r="B1773" t="s">
        <v>8219</v>
      </c>
      <c r="C1773">
        <v>18</v>
      </c>
    </row>
    <row r="1774" spans="2:3" x14ac:dyDescent="0.25">
      <c r="B1774" t="s">
        <v>8219</v>
      </c>
      <c r="C1774">
        <v>30</v>
      </c>
    </row>
    <row r="1775" spans="2:3" x14ac:dyDescent="0.25">
      <c r="B1775" t="s">
        <v>8219</v>
      </c>
      <c r="C1775">
        <v>23</v>
      </c>
    </row>
    <row r="1776" spans="2:3" x14ac:dyDescent="0.25">
      <c r="B1776" t="s">
        <v>8219</v>
      </c>
      <c r="C1776">
        <v>54</v>
      </c>
    </row>
    <row r="1777" spans="2:3" x14ac:dyDescent="0.25">
      <c r="B1777" t="s">
        <v>8219</v>
      </c>
      <c r="C1777">
        <v>26</v>
      </c>
    </row>
    <row r="1778" spans="2:3" x14ac:dyDescent="0.25">
      <c r="B1778" t="s">
        <v>8219</v>
      </c>
      <c r="C1778">
        <v>9</v>
      </c>
    </row>
    <row r="1779" spans="2:3" x14ac:dyDescent="0.25">
      <c r="B1779" t="s">
        <v>8219</v>
      </c>
      <c r="C1779">
        <v>27</v>
      </c>
    </row>
    <row r="1780" spans="2:3" x14ac:dyDescent="0.25">
      <c r="B1780" t="s">
        <v>8219</v>
      </c>
      <c r="C1780">
        <v>30</v>
      </c>
    </row>
    <row r="1781" spans="2:3" x14ac:dyDescent="0.25">
      <c r="B1781" t="s">
        <v>8219</v>
      </c>
      <c r="C1781">
        <v>52</v>
      </c>
    </row>
    <row r="1782" spans="2:3" x14ac:dyDescent="0.25">
      <c r="B1782" t="s">
        <v>8219</v>
      </c>
      <c r="C1782">
        <v>17</v>
      </c>
    </row>
    <row r="1783" spans="2:3" x14ac:dyDescent="0.25">
      <c r="B1783" t="s">
        <v>8219</v>
      </c>
      <c r="C1783">
        <v>19</v>
      </c>
    </row>
    <row r="1784" spans="2:3" x14ac:dyDescent="0.25">
      <c r="B1784" t="s">
        <v>8219</v>
      </c>
      <c r="C1784">
        <v>77</v>
      </c>
    </row>
    <row r="1785" spans="2:3" x14ac:dyDescent="0.25">
      <c r="B1785" t="s">
        <v>8219</v>
      </c>
      <c r="C1785">
        <v>21</v>
      </c>
    </row>
    <row r="1786" spans="2:3" x14ac:dyDescent="0.25">
      <c r="B1786" t="s">
        <v>8219</v>
      </c>
      <c r="C1786">
        <v>38</v>
      </c>
    </row>
    <row r="1787" spans="2:3" x14ac:dyDescent="0.25">
      <c r="B1787" t="s">
        <v>8219</v>
      </c>
      <c r="C1787">
        <v>28</v>
      </c>
    </row>
    <row r="1788" spans="2:3" x14ac:dyDescent="0.25">
      <c r="B1788" t="s">
        <v>8219</v>
      </c>
      <c r="C1788">
        <v>48</v>
      </c>
    </row>
    <row r="1789" spans="2:3" x14ac:dyDescent="0.25">
      <c r="B1789" t="s">
        <v>8219</v>
      </c>
      <c r="C1789">
        <v>46</v>
      </c>
    </row>
    <row r="1790" spans="2:3" x14ac:dyDescent="0.25">
      <c r="B1790" t="s">
        <v>8219</v>
      </c>
      <c r="C1790">
        <v>30</v>
      </c>
    </row>
    <row r="1791" spans="2:3" x14ac:dyDescent="0.25">
      <c r="B1791" t="s">
        <v>8219</v>
      </c>
      <c r="C1791">
        <v>64</v>
      </c>
    </row>
    <row r="1792" spans="2:3" x14ac:dyDescent="0.25">
      <c r="B1792" t="s">
        <v>8219</v>
      </c>
      <c r="C1792">
        <v>15</v>
      </c>
    </row>
    <row r="1793" spans="2:3" x14ac:dyDescent="0.25">
      <c r="B1793" t="s">
        <v>8219</v>
      </c>
      <c r="C1793">
        <v>41</v>
      </c>
    </row>
    <row r="1794" spans="2:3" x14ac:dyDescent="0.25">
      <c r="B1794" t="s">
        <v>8219</v>
      </c>
      <c r="C1794">
        <v>35</v>
      </c>
    </row>
    <row r="1795" spans="2:3" x14ac:dyDescent="0.25">
      <c r="B1795" t="s">
        <v>8219</v>
      </c>
      <c r="C1795">
        <v>45</v>
      </c>
    </row>
    <row r="1796" spans="2:3" x14ac:dyDescent="0.25">
      <c r="B1796" t="s">
        <v>8219</v>
      </c>
      <c r="C1796">
        <v>62</v>
      </c>
    </row>
    <row r="1797" spans="2:3" x14ac:dyDescent="0.25">
      <c r="B1797" t="s">
        <v>8219</v>
      </c>
      <c r="C1797">
        <v>22</v>
      </c>
    </row>
    <row r="1798" spans="2:3" x14ac:dyDescent="0.25">
      <c r="B1798" t="s">
        <v>8219</v>
      </c>
      <c r="C1798">
        <v>18</v>
      </c>
    </row>
    <row r="1799" spans="2:3" x14ac:dyDescent="0.25">
      <c r="B1799" t="s">
        <v>8219</v>
      </c>
      <c r="C1799">
        <v>12</v>
      </c>
    </row>
    <row r="1800" spans="2:3" x14ac:dyDescent="0.25">
      <c r="B1800" t="s">
        <v>8219</v>
      </c>
      <c r="C1800">
        <v>44</v>
      </c>
    </row>
    <row r="1801" spans="2:3" x14ac:dyDescent="0.25">
      <c r="B1801" t="s">
        <v>8219</v>
      </c>
      <c r="C1801">
        <v>27</v>
      </c>
    </row>
    <row r="1802" spans="2:3" x14ac:dyDescent="0.25">
      <c r="B1802" t="s">
        <v>8219</v>
      </c>
      <c r="C1802">
        <v>38</v>
      </c>
    </row>
    <row r="1803" spans="2:3" x14ac:dyDescent="0.25">
      <c r="B1803" t="s">
        <v>8219</v>
      </c>
      <c r="C1803">
        <v>28</v>
      </c>
    </row>
    <row r="1804" spans="2:3" x14ac:dyDescent="0.25">
      <c r="B1804" t="s">
        <v>8219</v>
      </c>
      <c r="C1804">
        <v>24</v>
      </c>
    </row>
    <row r="1805" spans="2:3" x14ac:dyDescent="0.25">
      <c r="B1805" t="s">
        <v>8219</v>
      </c>
      <c r="C1805">
        <v>65</v>
      </c>
    </row>
    <row r="1806" spans="2:3" x14ac:dyDescent="0.25">
      <c r="B1806" t="s">
        <v>8219</v>
      </c>
      <c r="C1806">
        <v>46</v>
      </c>
    </row>
    <row r="1807" spans="2:3" x14ac:dyDescent="0.25">
      <c r="B1807" t="s">
        <v>8219</v>
      </c>
      <c r="C1807">
        <v>85</v>
      </c>
    </row>
    <row r="1808" spans="2:3" x14ac:dyDescent="0.25">
      <c r="B1808" t="s">
        <v>8219</v>
      </c>
      <c r="C1808">
        <v>66</v>
      </c>
    </row>
    <row r="1809" spans="2:3" x14ac:dyDescent="0.25">
      <c r="B1809" t="s">
        <v>8219</v>
      </c>
      <c r="C1809">
        <v>165</v>
      </c>
    </row>
    <row r="1810" spans="2:3" x14ac:dyDescent="0.25">
      <c r="B1810" t="s">
        <v>8219</v>
      </c>
      <c r="C1810">
        <v>17</v>
      </c>
    </row>
    <row r="1811" spans="2:3" x14ac:dyDescent="0.25">
      <c r="B1811" t="s">
        <v>8219</v>
      </c>
      <c r="C1811">
        <v>3</v>
      </c>
    </row>
    <row r="1812" spans="2:3" x14ac:dyDescent="0.25">
      <c r="B1812" t="s">
        <v>8219</v>
      </c>
      <c r="C1812">
        <v>17</v>
      </c>
    </row>
    <row r="1813" spans="2:3" x14ac:dyDescent="0.25">
      <c r="B1813" t="s">
        <v>8219</v>
      </c>
      <c r="C1813">
        <v>91</v>
      </c>
    </row>
    <row r="1814" spans="2:3" x14ac:dyDescent="0.25">
      <c r="B1814" t="s">
        <v>8219</v>
      </c>
      <c r="C1814">
        <v>67</v>
      </c>
    </row>
    <row r="1815" spans="2:3" x14ac:dyDescent="0.25">
      <c r="B1815" t="s">
        <v>8219</v>
      </c>
      <c r="C1815">
        <v>18</v>
      </c>
    </row>
    <row r="1816" spans="2:3" x14ac:dyDescent="0.25">
      <c r="B1816" t="s">
        <v>8219</v>
      </c>
      <c r="C1816">
        <v>21</v>
      </c>
    </row>
    <row r="1817" spans="2:3" x14ac:dyDescent="0.25">
      <c r="B1817" t="s">
        <v>8219</v>
      </c>
      <c r="C1817">
        <v>40</v>
      </c>
    </row>
    <row r="1818" spans="2:3" x14ac:dyDescent="0.25">
      <c r="B1818" t="s">
        <v>8219</v>
      </c>
      <c r="C1818">
        <v>78</v>
      </c>
    </row>
    <row r="1819" spans="2:3" x14ac:dyDescent="0.25">
      <c r="B1819" t="s">
        <v>8219</v>
      </c>
      <c r="C1819">
        <v>26</v>
      </c>
    </row>
    <row r="1820" spans="2:3" x14ac:dyDescent="0.25">
      <c r="B1820" t="s">
        <v>8219</v>
      </c>
      <c r="C1820">
        <v>14</v>
      </c>
    </row>
    <row r="1821" spans="2:3" x14ac:dyDescent="0.25">
      <c r="B1821" t="s">
        <v>8219</v>
      </c>
      <c r="C1821">
        <v>44</v>
      </c>
    </row>
    <row r="1822" spans="2:3" x14ac:dyDescent="0.25">
      <c r="B1822" t="s">
        <v>8219</v>
      </c>
      <c r="C1822">
        <v>9</v>
      </c>
    </row>
    <row r="1823" spans="2:3" x14ac:dyDescent="0.25">
      <c r="B1823" t="s">
        <v>8219</v>
      </c>
      <c r="C1823">
        <v>30</v>
      </c>
    </row>
    <row r="1824" spans="2:3" x14ac:dyDescent="0.25">
      <c r="B1824" t="s">
        <v>8219</v>
      </c>
      <c r="C1824">
        <v>45</v>
      </c>
    </row>
    <row r="1825" spans="2:3" x14ac:dyDescent="0.25">
      <c r="B1825" t="s">
        <v>8219</v>
      </c>
      <c r="C1825">
        <v>56</v>
      </c>
    </row>
    <row r="1826" spans="2:3" x14ac:dyDescent="0.25">
      <c r="B1826" t="s">
        <v>8219</v>
      </c>
      <c r="C1826">
        <v>46</v>
      </c>
    </row>
    <row r="1827" spans="2:3" x14ac:dyDescent="0.25">
      <c r="B1827" t="s">
        <v>8219</v>
      </c>
      <c r="C1827">
        <v>34</v>
      </c>
    </row>
    <row r="1828" spans="2:3" x14ac:dyDescent="0.25">
      <c r="B1828" t="s">
        <v>8219</v>
      </c>
      <c r="C1828">
        <v>98</v>
      </c>
    </row>
    <row r="1829" spans="2:3" x14ac:dyDescent="0.25">
      <c r="B1829" t="s">
        <v>8219</v>
      </c>
      <c r="C1829">
        <v>46</v>
      </c>
    </row>
    <row r="1830" spans="2:3" x14ac:dyDescent="0.25">
      <c r="B1830" t="s">
        <v>8219</v>
      </c>
      <c r="C1830">
        <v>10</v>
      </c>
    </row>
    <row r="1831" spans="2:3" x14ac:dyDescent="0.25">
      <c r="B1831" t="s">
        <v>8219</v>
      </c>
      <c r="C1831">
        <v>76</v>
      </c>
    </row>
    <row r="1832" spans="2:3" x14ac:dyDescent="0.25">
      <c r="B1832" t="s">
        <v>8219</v>
      </c>
      <c r="C1832">
        <v>104</v>
      </c>
    </row>
    <row r="1833" spans="2:3" x14ac:dyDescent="0.25">
      <c r="B1833" t="s">
        <v>8219</v>
      </c>
      <c r="C1833">
        <v>87</v>
      </c>
    </row>
    <row r="1834" spans="2:3" x14ac:dyDescent="0.25">
      <c r="B1834" t="s">
        <v>8219</v>
      </c>
      <c r="C1834">
        <v>29</v>
      </c>
    </row>
    <row r="1835" spans="2:3" x14ac:dyDescent="0.25">
      <c r="B1835" t="s">
        <v>8219</v>
      </c>
      <c r="C1835">
        <v>51</v>
      </c>
    </row>
    <row r="1836" spans="2:3" x14ac:dyDescent="0.25">
      <c r="B1836" t="s">
        <v>8219</v>
      </c>
      <c r="C1836">
        <v>12</v>
      </c>
    </row>
    <row r="1837" spans="2:3" x14ac:dyDescent="0.25">
      <c r="B1837" t="s">
        <v>8219</v>
      </c>
      <c r="C1837">
        <v>72</v>
      </c>
    </row>
    <row r="1838" spans="2:3" x14ac:dyDescent="0.25">
      <c r="B1838" t="s">
        <v>8219</v>
      </c>
      <c r="C1838">
        <v>21</v>
      </c>
    </row>
    <row r="1839" spans="2:3" x14ac:dyDescent="0.25">
      <c r="B1839" t="s">
        <v>8219</v>
      </c>
      <c r="C1839">
        <v>42</v>
      </c>
    </row>
    <row r="1840" spans="2:3" x14ac:dyDescent="0.25">
      <c r="B1840" t="s">
        <v>8219</v>
      </c>
      <c r="C1840">
        <v>71</v>
      </c>
    </row>
    <row r="1841" spans="2:3" x14ac:dyDescent="0.25">
      <c r="B1841" t="s">
        <v>8219</v>
      </c>
      <c r="C1841">
        <v>168</v>
      </c>
    </row>
    <row r="1842" spans="2:3" x14ac:dyDescent="0.25">
      <c r="B1842" t="s">
        <v>8219</v>
      </c>
      <c r="C1842">
        <v>19</v>
      </c>
    </row>
    <row r="1843" spans="2:3" x14ac:dyDescent="0.25">
      <c r="B1843" t="s">
        <v>8219</v>
      </c>
      <c r="C1843">
        <v>37</v>
      </c>
    </row>
    <row r="1844" spans="2:3" x14ac:dyDescent="0.25">
      <c r="B1844" t="s">
        <v>8219</v>
      </c>
      <c r="C1844">
        <v>36</v>
      </c>
    </row>
    <row r="1845" spans="2:3" x14ac:dyDescent="0.25">
      <c r="B1845" t="s">
        <v>8219</v>
      </c>
      <c r="C1845">
        <v>14</v>
      </c>
    </row>
    <row r="1846" spans="2:3" x14ac:dyDescent="0.25">
      <c r="B1846" t="s">
        <v>8219</v>
      </c>
      <c r="C1846">
        <v>18</v>
      </c>
    </row>
    <row r="1847" spans="2:3" x14ac:dyDescent="0.25">
      <c r="B1847" t="s">
        <v>8219</v>
      </c>
      <c r="C1847">
        <v>82</v>
      </c>
    </row>
    <row r="1848" spans="2:3" x14ac:dyDescent="0.25">
      <c r="B1848" t="s">
        <v>8219</v>
      </c>
      <c r="C1848">
        <v>43</v>
      </c>
    </row>
    <row r="1849" spans="2:3" x14ac:dyDescent="0.25">
      <c r="B1849" t="s">
        <v>8219</v>
      </c>
      <c r="C1849">
        <v>8</v>
      </c>
    </row>
    <row r="1850" spans="2:3" x14ac:dyDescent="0.25">
      <c r="B1850" t="s">
        <v>8219</v>
      </c>
      <c r="C1850">
        <v>45</v>
      </c>
    </row>
    <row r="1851" spans="2:3" x14ac:dyDescent="0.25">
      <c r="B1851" t="s">
        <v>8219</v>
      </c>
      <c r="C1851">
        <v>20</v>
      </c>
    </row>
    <row r="1852" spans="2:3" x14ac:dyDescent="0.25">
      <c r="B1852" t="s">
        <v>8219</v>
      </c>
      <c r="C1852">
        <v>31</v>
      </c>
    </row>
    <row r="1853" spans="2:3" x14ac:dyDescent="0.25">
      <c r="B1853" t="s">
        <v>8219</v>
      </c>
      <c r="C1853">
        <v>25</v>
      </c>
    </row>
    <row r="1854" spans="2:3" x14ac:dyDescent="0.25">
      <c r="B1854" t="s">
        <v>8219</v>
      </c>
      <c r="C1854">
        <v>14</v>
      </c>
    </row>
    <row r="1855" spans="2:3" x14ac:dyDescent="0.25">
      <c r="B1855" t="s">
        <v>8219</v>
      </c>
      <c r="C1855">
        <v>45</v>
      </c>
    </row>
    <row r="1856" spans="2:3" x14ac:dyDescent="0.25">
      <c r="B1856" t="s">
        <v>8219</v>
      </c>
      <c r="C1856">
        <v>20</v>
      </c>
    </row>
    <row r="1857" spans="2:3" x14ac:dyDescent="0.25">
      <c r="B1857" t="s">
        <v>8219</v>
      </c>
      <c r="C1857">
        <v>39</v>
      </c>
    </row>
    <row r="1858" spans="2:3" x14ac:dyDescent="0.25">
      <c r="B1858" t="s">
        <v>8219</v>
      </c>
      <c r="C1858">
        <v>16</v>
      </c>
    </row>
    <row r="1859" spans="2:3" x14ac:dyDescent="0.25">
      <c r="B1859" t="s">
        <v>8219</v>
      </c>
      <c r="C1859">
        <v>37</v>
      </c>
    </row>
    <row r="1860" spans="2:3" x14ac:dyDescent="0.25">
      <c r="B1860" t="s">
        <v>8219</v>
      </c>
      <c r="C1860">
        <v>14</v>
      </c>
    </row>
    <row r="1861" spans="2:3" x14ac:dyDescent="0.25">
      <c r="B1861" t="s">
        <v>8219</v>
      </c>
      <c r="C1861">
        <v>21</v>
      </c>
    </row>
    <row r="1862" spans="2:3" x14ac:dyDescent="0.25">
      <c r="B1862" t="s">
        <v>8219</v>
      </c>
      <c r="C1862">
        <v>69</v>
      </c>
    </row>
    <row r="1863" spans="2:3" x14ac:dyDescent="0.25">
      <c r="B1863" t="s">
        <v>8219</v>
      </c>
      <c r="C1863">
        <v>16</v>
      </c>
    </row>
    <row r="1864" spans="2:3" x14ac:dyDescent="0.25">
      <c r="B1864" t="s">
        <v>8219</v>
      </c>
      <c r="C1864">
        <v>55</v>
      </c>
    </row>
    <row r="1865" spans="2:3" x14ac:dyDescent="0.25">
      <c r="B1865" t="s">
        <v>8219</v>
      </c>
      <c r="C1865">
        <v>27</v>
      </c>
    </row>
    <row r="1866" spans="2:3" x14ac:dyDescent="0.25">
      <c r="B1866" t="s">
        <v>8219</v>
      </c>
      <c r="C1866">
        <v>36</v>
      </c>
    </row>
    <row r="1867" spans="2:3" x14ac:dyDescent="0.25">
      <c r="B1867" t="s">
        <v>8219</v>
      </c>
      <c r="C1867">
        <v>19</v>
      </c>
    </row>
    <row r="1868" spans="2:3" x14ac:dyDescent="0.25">
      <c r="B1868" t="s">
        <v>8219</v>
      </c>
      <c r="C1868">
        <v>12</v>
      </c>
    </row>
    <row r="1869" spans="2:3" x14ac:dyDescent="0.25">
      <c r="B1869" t="s">
        <v>8219</v>
      </c>
      <c r="C1869">
        <v>17</v>
      </c>
    </row>
    <row r="1870" spans="2:3" x14ac:dyDescent="0.25">
      <c r="B1870" t="s">
        <v>8219</v>
      </c>
      <c r="C1870">
        <v>114</v>
      </c>
    </row>
    <row r="1871" spans="2:3" x14ac:dyDescent="0.25">
      <c r="B1871" t="s">
        <v>8219</v>
      </c>
      <c r="C1871">
        <v>93</v>
      </c>
    </row>
    <row r="1872" spans="2:3" x14ac:dyDescent="0.25">
      <c r="B1872" t="s">
        <v>8219</v>
      </c>
      <c r="C1872">
        <v>36</v>
      </c>
    </row>
    <row r="1873" spans="2:3" x14ac:dyDescent="0.25">
      <c r="B1873" t="s">
        <v>8219</v>
      </c>
      <c r="C1873">
        <v>61</v>
      </c>
    </row>
    <row r="1874" spans="2:3" x14ac:dyDescent="0.25">
      <c r="B1874" t="s">
        <v>8219</v>
      </c>
      <c r="C1874">
        <v>47</v>
      </c>
    </row>
    <row r="1875" spans="2:3" x14ac:dyDescent="0.25">
      <c r="B1875" t="s">
        <v>8219</v>
      </c>
      <c r="C1875">
        <v>17</v>
      </c>
    </row>
    <row r="1876" spans="2:3" x14ac:dyDescent="0.25">
      <c r="B1876" t="s">
        <v>8219</v>
      </c>
      <c r="C1876">
        <v>63</v>
      </c>
    </row>
    <row r="1877" spans="2:3" x14ac:dyDescent="0.25">
      <c r="B1877" t="s">
        <v>8219</v>
      </c>
      <c r="C1877">
        <v>9</v>
      </c>
    </row>
    <row r="1878" spans="2:3" x14ac:dyDescent="0.25">
      <c r="B1878" t="s">
        <v>8219</v>
      </c>
      <c r="C1878">
        <v>30</v>
      </c>
    </row>
    <row r="1879" spans="2:3" x14ac:dyDescent="0.25">
      <c r="B1879" t="s">
        <v>8219</v>
      </c>
      <c r="C1879">
        <v>23</v>
      </c>
    </row>
    <row r="1880" spans="2:3" x14ac:dyDescent="0.25">
      <c r="B1880" t="s">
        <v>8219</v>
      </c>
      <c r="C1880">
        <v>33</v>
      </c>
    </row>
    <row r="1881" spans="2:3" x14ac:dyDescent="0.25">
      <c r="B1881" t="s">
        <v>8219</v>
      </c>
      <c r="C1881">
        <v>39</v>
      </c>
    </row>
    <row r="1882" spans="2:3" x14ac:dyDescent="0.25">
      <c r="B1882" t="s">
        <v>8219</v>
      </c>
      <c r="C1882">
        <v>17</v>
      </c>
    </row>
    <row r="1883" spans="2:3" x14ac:dyDescent="0.25">
      <c r="B1883" t="s">
        <v>8219</v>
      </c>
      <c r="C1883">
        <v>6</v>
      </c>
    </row>
    <row r="1884" spans="2:3" x14ac:dyDescent="0.25">
      <c r="B1884" t="s">
        <v>8219</v>
      </c>
      <c r="C1884">
        <v>39</v>
      </c>
    </row>
    <row r="1885" spans="2:3" x14ac:dyDescent="0.25">
      <c r="B1885" t="s">
        <v>8219</v>
      </c>
      <c r="C1885">
        <v>57</v>
      </c>
    </row>
    <row r="1886" spans="2:3" x14ac:dyDescent="0.25">
      <c r="B1886" t="s">
        <v>8219</v>
      </c>
      <c r="C1886">
        <v>56</v>
      </c>
    </row>
    <row r="1887" spans="2:3" x14ac:dyDescent="0.25">
      <c r="B1887" t="s">
        <v>8219</v>
      </c>
      <c r="C1887">
        <v>13</v>
      </c>
    </row>
    <row r="1888" spans="2:3" x14ac:dyDescent="0.25">
      <c r="B1888" t="s">
        <v>8219</v>
      </c>
      <c r="C1888">
        <v>95</v>
      </c>
    </row>
    <row r="1889" spans="2:3" x14ac:dyDescent="0.25">
      <c r="B1889" t="s">
        <v>8219</v>
      </c>
      <c r="C1889">
        <v>80</v>
      </c>
    </row>
    <row r="1890" spans="2:3" x14ac:dyDescent="0.25">
      <c r="B1890" t="s">
        <v>8219</v>
      </c>
      <c r="C1890">
        <v>133</v>
      </c>
    </row>
    <row r="1891" spans="2:3" x14ac:dyDescent="0.25">
      <c r="B1891" t="s">
        <v>8219</v>
      </c>
      <c r="C1891">
        <v>44</v>
      </c>
    </row>
    <row r="1892" spans="2:3" x14ac:dyDescent="0.25">
      <c r="B1892" t="s">
        <v>8219</v>
      </c>
      <c r="C1892">
        <v>30</v>
      </c>
    </row>
    <row r="1893" spans="2:3" x14ac:dyDescent="0.25">
      <c r="B1893" t="s">
        <v>8219</v>
      </c>
      <c r="C1893">
        <v>56</v>
      </c>
    </row>
    <row r="1894" spans="2:3" x14ac:dyDescent="0.25">
      <c r="B1894" t="s">
        <v>8219</v>
      </c>
      <c r="C1894">
        <v>66</v>
      </c>
    </row>
    <row r="1895" spans="2:3" x14ac:dyDescent="0.25">
      <c r="B1895" t="s">
        <v>8219</v>
      </c>
      <c r="C1895">
        <v>29</v>
      </c>
    </row>
    <row r="1896" spans="2:3" x14ac:dyDescent="0.25">
      <c r="B1896" t="s">
        <v>8219</v>
      </c>
      <c r="C1896">
        <v>72</v>
      </c>
    </row>
    <row r="1897" spans="2:3" x14ac:dyDescent="0.25">
      <c r="B1897" t="s">
        <v>8219</v>
      </c>
      <c r="C1897">
        <v>27</v>
      </c>
    </row>
    <row r="1898" spans="2:3" x14ac:dyDescent="0.25">
      <c r="B1898" t="s">
        <v>8219</v>
      </c>
      <c r="C1898">
        <v>10</v>
      </c>
    </row>
    <row r="1899" spans="2:3" x14ac:dyDescent="0.25">
      <c r="B1899" t="s">
        <v>8219</v>
      </c>
      <c r="C1899">
        <v>35</v>
      </c>
    </row>
    <row r="1900" spans="2:3" x14ac:dyDescent="0.25">
      <c r="B1900" t="s">
        <v>8219</v>
      </c>
      <c r="C1900">
        <v>29</v>
      </c>
    </row>
    <row r="1901" spans="2:3" x14ac:dyDescent="0.25">
      <c r="B1901" t="s">
        <v>8219</v>
      </c>
      <c r="C1901">
        <v>13</v>
      </c>
    </row>
    <row r="1902" spans="2:3" x14ac:dyDescent="0.25">
      <c r="B1902" t="s">
        <v>8219</v>
      </c>
      <c r="C1902">
        <v>72</v>
      </c>
    </row>
    <row r="1903" spans="2:3" x14ac:dyDescent="0.25">
      <c r="B1903" t="s">
        <v>8219</v>
      </c>
      <c r="C1903">
        <v>78</v>
      </c>
    </row>
    <row r="1904" spans="2:3" x14ac:dyDescent="0.25">
      <c r="B1904" t="s">
        <v>8219</v>
      </c>
      <c r="C1904">
        <v>49</v>
      </c>
    </row>
    <row r="1905" spans="2:3" x14ac:dyDescent="0.25">
      <c r="B1905" t="s">
        <v>8219</v>
      </c>
      <c r="C1905">
        <v>42</v>
      </c>
    </row>
    <row r="1906" spans="2:3" x14ac:dyDescent="0.25">
      <c r="B1906" t="s">
        <v>8219</v>
      </c>
      <c r="C1906">
        <v>35</v>
      </c>
    </row>
    <row r="1907" spans="2:3" x14ac:dyDescent="0.25">
      <c r="B1907" t="s">
        <v>8219</v>
      </c>
      <c r="C1907">
        <v>42</v>
      </c>
    </row>
    <row r="1908" spans="2:3" x14ac:dyDescent="0.25">
      <c r="B1908" t="s">
        <v>8219</v>
      </c>
      <c r="C1908">
        <v>42</v>
      </c>
    </row>
    <row r="1909" spans="2:3" x14ac:dyDescent="0.25">
      <c r="B1909" t="s">
        <v>8219</v>
      </c>
      <c r="C1909">
        <v>31</v>
      </c>
    </row>
    <row r="1910" spans="2:3" x14ac:dyDescent="0.25">
      <c r="B1910" t="s">
        <v>8219</v>
      </c>
      <c r="C1910">
        <v>38</v>
      </c>
    </row>
    <row r="1911" spans="2:3" x14ac:dyDescent="0.25">
      <c r="B1911" t="s">
        <v>8219</v>
      </c>
      <c r="C1911">
        <v>8</v>
      </c>
    </row>
    <row r="1912" spans="2:3" x14ac:dyDescent="0.25">
      <c r="B1912" t="s">
        <v>8219</v>
      </c>
      <c r="C1912">
        <v>39</v>
      </c>
    </row>
    <row r="1913" spans="2:3" x14ac:dyDescent="0.25">
      <c r="B1913" t="s">
        <v>8219</v>
      </c>
      <c r="C1913">
        <v>29</v>
      </c>
    </row>
    <row r="1914" spans="2:3" x14ac:dyDescent="0.25">
      <c r="B1914" t="s">
        <v>8219</v>
      </c>
      <c r="C1914">
        <v>72</v>
      </c>
    </row>
    <row r="1915" spans="2:3" x14ac:dyDescent="0.25">
      <c r="B1915" t="s">
        <v>8219</v>
      </c>
      <c r="C1915">
        <v>15</v>
      </c>
    </row>
    <row r="1916" spans="2:3" x14ac:dyDescent="0.25">
      <c r="B1916" t="s">
        <v>8219</v>
      </c>
      <c r="C1916">
        <v>33</v>
      </c>
    </row>
    <row r="1917" spans="2:3" x14ac:dyDescent="0.25">
      <c r="B1917" t="s">
        <v>8219</v>
      </c>
      <c r="C1917">
        <v>15</v>
      </c>
    </row>
    <row r="1918" spans="2:3" x14ac:dyDescent="0.25">
      <c r="B1918" t="s">
        <v>8219</v>
      </c>
      <c r="C1918">
        <v>19</v>
      </c>
    </row>
    <row r="1919" spans="2:3" x14ac:dyDescent="0.25">
      <c r="B1919" t="s">
        <v>8219</v>
      </c>
      <c r="C1919">
        <v>17</v>
      </c>
    </row>
    <row r="1920" spans="2:3" x14ac:dyDescent="0.25">
      <c r="B1920" t="s">
        <v>8219</v>
      </c>
      <c r="C1920">
        <v>44</v>
      </c>
    </row>
    <row r="1921" spans="2:3" x14ac:dyDescent="0.25">
      <c r="B1921" t="s">
        <v>8219</v>
      </c>
      <c r="C1921">
        <v>10</v>
      </c>
    </row>
    <row r="1922" spans="2:3" x14ac:dyDescent="0.25">
      <c r="B1922" t="s">
        <v>8219</v>
      </c>
      <c r="C1922">
        <v>46</v>
      </c>
    </row>
    <row r="1923" spans="2:3" x14ac:dyDescent="0.25">
      <c r="B1923" t="s">
        <v>8219</v>
      </c>
      <c r="C1923">
        <v>11</v>
      </c>
    </row>
    <row r="1924" spans="2:3" x14ac:dyDescent="0.25">
      <c r="B1924" t="s">
        <v>8219</v>
      </c>
      <c r="C1924">
        <v>13</v>
      </c>
    </row>
    <row r="1925" spans="2:3" x14ac:dyDescent="0.25">
      <c r="B1925" t="s">
        <v>8219</v>
      </c>
      <c r="C1925">
        <v>33</v>
      </c>
    </row>
    <row r="1926" spans="2:3" x14ac:dyDescent="0.25">
      <c r="B1926" t="s">
        <v>8219</v>
      </c>
      <c r="C1926">
        <v>28</v>
      </c>
    </row>
    <row r="1927" spans="2:3" x14ac:dyDescent="0.25">
      <c r="B1927" t="s">
        <v>8219</v>
      </c>
      <c r="C1927">
        <v>21</v>
      </c>
    </row>
    <row r="1928" spans="2:3" x14ac:dyDescent="0.25">
      <c r="B1928" t="s">
        <v>8219</v>
      </c>
      <c r="C1928">
        <v>13</v>
      </c>
    </row>
    <row r="1929" spans="2:3" x14ac:dyDescent="0.25">
      <c r="B1929" t="s">
        <v>8219</v>
      </c>
      <c r="C1929">
        <v>34</v>
      </c>
    </row>
    <row r="1930" spans="2:3" x14ac:dyDescent="0.25">
      <c r="B1930" t="s">
        <v>8219</v>
      </c>
      <c r="C1930">
        <v>80</v>
      </c>
    </row>
    <row r="1931" spans="2:3" x14ac:dyDescent="0.25">
      <c r="B1931" t="s">
        <v>8219</v>
      </c>
      <c r="C1931">
        <v>74</v>
      </c>
    </row>
    <row r="1932" spans="2:3" x14ac:dyDescent="0.25">
      <c r="B1932" t="s">
        <v>8219</v>
      </c>
      <c r="C1932">
        <v>7</v>
      </c>
    </row>
    <row r="1933" spans="2:3" x14ac:dyDescent="0.25">
      <c r="B1933" t="s">
        <v>8219</v>
      </c>
      <c r="C1933">
        <v>34</v>
      </c>
    </row>
    <row r="1934" spans="2:3" x14ac:dyDescent="0.25">
      <c r="B1934" t="s">
        <v>8219</v>
      </c>
      <c r="C1934">
        <v>86</v>
      </c>
    </row>
    <row r="1935" spans="2:3" x14ac:dyDescent="0.25">
      <c r="B1935" t="s">
        <v>8219</v>
      </c>
      <c r="C1935">
        <v>37</v>
      </c>
    </row>
    <row r="1936" spans="2:3" x14ac:dyDescent="0.25">
      <c r="B1936" t="s">
        <v>8219</v>
      </c>
      <c r="C1936">
        <v>18</v>
      </c>
    </row>
    <row r="1937" spans="2:3" x14ac:dyDescent="0.25">
      <c r="B1937" t="s">
        <v>8219</v>
      </c>
      <c r="C1937">
        <v>22</v>
      </c>
    </row>
    <row r="1938" spans="2:3" x14ac:dyDescent="0.25">
      <c r="B1938" t="s">
        <v>8219</v>
      </c>
      <c r="C1938">
        <v>26</v>
      </c>
    </row>
    <row r="1939" spans="2:3" x14ac:dyDescent="0.25">
      <c r="B1939" t="s">
        <v>8219</v>
      </c>
      <c r="C1939">
        <v>27</v>
      </c>
    </row>
    <row r="1940" spans="2:3" x14ac:dyDescent="0.25">
      <c r="B1940" t="s">
        <v>8219</v>
      </c>
      <c r="C1940">
        <v>8</v>
      </c>
    </row>
    <row r="1941" spans="2:3" x14ac:dyDescent="0.25">
      <c r="B1941" t="s">
        <v>8219</v>
      </c>
      <c r="C1941">
        <v>204</v>
      </c>
    </row>
    <row r="1942" spans="2:3" x14ac:dyDescent="0.25">
      <c r="B1942" t="s">
        <v>8219</v>
      </c>
      <c r="C1942">
        <v>46</v>
      </c>
    </row>
    <row r="1943" spans="2:3" x14ac:dyDescent="0.25">
      <c r="B1943" t="s">
        <v>8219</v>
      </c>
      <c r="C1943">
        <v>17</v>
      </c>
    </row>
    <row r="1944" spans="2:3" x14ac:dyDescent="0.25">
      <c r="B1944" t="s">
        <v>8219</v>
      </c>
      <c r="C1944">
        <v>28</v>
      </c>
    </row>
    <row r="1945" spans="2:3" x14ac:dyDescent="0.25">
      <c r="B1945" t="s">
        <v>8219</v>
      </c>
      <c r="C1945">
        <v>83</v>
      </c>
    </row>
    <row r="1946" spans="2:3" x14ac:dyDescent="0.25">
      <c r="B1946" t="s">
        <v>8219</v>
      </c>
      <c r="C1946">
        <v>13</v>
      </c>
    </row>
    <row r="1947" spans="2:3" x14ac:dyDescent="0.25">
      <c r="B1947" t="s">
        <v>8219</v>
      </c>
      <c r="C1947">
        <v>8</v>
      </c>
    </row>
    <row r="1948" spans="2:3" x14ac:dyDescent="0.25">
      <c r="B1948" t="s">
        <v>8219</v>
      </c>
      <c r="C1948">
        <v>32</v>
      </c>
    </row>
    <row r="1949" spans="2:3" x14ac:dyDescent="0.25">
      <c r="B1949" t="s">
        <v>8219</v>
      </c>
      <c r="C1949">
        <v>85</v>
      </c>
    </row>
    <row r="1950" spans="2:3" x14ac:dyDescent="0.25">
      <c r="B1950" t="s">
        <v>8219</v>
      </c>
      <c r="C1950">
        <v>29</v>
      </c>
    </row>
    <row r="1951" spans="2:3" x14ac:dyDescent="0.25">
      <c r="B1951" t="s">
        <v>8219</v>
      </c>
      <c r="C1951">
        <v>24</v>
      </c>
    </row>
    <row r="1952" spans="2:3" x14ac:dyDescent="0.25">
      <c r="B1952" t="s">
        <v>8219</v>
      </c>
      <c r="C1952">
        <v>8</v>
      </c>
    </row>
    <row r="1953" spans="2:3" x14ac:dyDescent="0.25">
      <c r="B1953" t="s">
        <v>8219</v>
      </c>
      <c r="C1953">
        <v>19</v>
      </c>
    </row>
    <row r="1954" spans="2:3" x14ac:dyDescent="0.25">
      <c r="B1954" t="s">
        <v>8219</v>
      </c>
      <c r="C1954">
        <v>336</v>
      </c>
    </row>
    <row r="1955" spans="2:3" x14ac:dyDescent="0.25">
      <c r="B1955" t="s">
        <v>8219</v>
      </c>
      <c r="C1955">
        <v>13</v>
      </c>
    </row>
    <row r="1956" spans="2:3" x14ac:dyDescent="0.25">
      <c r="B1956" t="s">
        <v>8219</v>
      </c>
      <c r="C1956">
        <v>42</v>
      </c>
    </row>
    <row r="1957" spans="2:3" x14ac:dyDescent="0.25">
      <c r="B1957" t="s">
        <v>8219</v>
      </c>
      <c r="C1957">
        <v>64</v>
      </c>
    </row>
    <row r="1958" spans="2:3" x14ac:dyDescent="0.25">
      <c r="B1958" t="s">
        <v>8219</v>
      </c>
      <c r="C1958">
        <v>25</v>
      </c>
    </row>
    <row r="1959" spans="2:3" x14ac:dyDescent="0.25">
      <c r="B1959" t="s">
        <v>8219</v>
      </c>
      <c r="C1959">
        <v>20</v>
      </c>
    </row>
    <row r="1960" spans="2:3" x14ac:dyDescent="0.25">
      <c r="B1960" t="s">
        <v>8219</v>
      </c>
      <c r="C1960">
        <v>104</v>
      </c>
    </row>
    <row r="1961" spans="2:3" x14ac:dyDescent="0.25">
      <c r="B1961" t="s">
        <v>8219</v>
      </c>
      <c r="C1961">
        <v>53</v>
      </c>
    </row>
    <row r="1962" spans="2:3" x14ac:dyDescent="0.25">
      <c r="B1962" t="s">
        <v>8219</v>
      </c>
      <c r="C1962">
        <v>14</v>
      </c>
    </row>
    <row r="1963" spans="2:3" x14ac:dyDescent="0.25">
      <c r="B1963" t="s">
        <v>8219</v>
      </c>
      <c r="C1963">
        <v>20</v>
      </c>
    </row>
    <row r="1964" spans="2:3" x14ac:dyDescent="0.25">
      <c r="B1964" t="s">
        <v>8219</v>
      </c>
      <c r="C1964">
        <v>558</v>
      </c>
    </row>
    <row r="1965" spans="2:3" x14ac:dyDescent="0.25">
      <c r="B1965" t="s">
        <v>8219</v>
      </c>
      <c r="C1965">
        <v>22</v>
      </c>
    </row>
    <row r="1966" spans="2:3" x14ac:dyDescent="0.25">
      <c r="B1966" t="s">
        <v>8219</v>
      </c>
      <c r="C1966">
        <v>24</v>
      </c>
    </row>
    <row r="1967" spans="2:3" x14ac:dyDescent="0.25">
      <c r="B1967" t="s">
        <v>8219</v>
      </c>
      <c r="C1967">
        <v>74</v>
      </c>
    </row>
    <row r="1968" spans="2:3" x14ac:dyDescent="0.25">
      <c r="B1968" t="s">
        <v>8219</v>
      </c>
      <c r="C1968">
        <v>54</v>
      </c>
    </row>
    <row r="1969" spans="2:3" x14ac:dyDescent="0.25">
      <c r="B1969" t="s">
        <v>8219</v>
      </c>
      <c r="C1969">
        <v>31</v>
      </c>
    </row>
    <row r="1970" spans="2:3" x14ac:dyDescent="0.25">
      <c r="B1970" t="s">
        <v>8219</v>
      </c>
      <c r="C1970">
        <v>25</v>
      </c>
    </row>
    <row r="1971" spans="2:3" x14ac:dyDescent="0.25">
      <c r="B1971" t="s">
        <v>8219</v>
      </c>
      <c r="C1971">
        <v>17</v>
      </c>
    </row>
    <row r="1972" spans="2:3" x14ac:dyDescent="0.25">
      <c r="B1972" t="s">
        <v>8219</v>
      </c>
      <c r="C1972">
        <v>12</v>
      </c>
    </row>
    <row r="1973" spans="2:3" x14ac:dyDescent="0.25">
      <c r="B1973" t="s">
        <v>8219</v>
      </c>
      <c r="C1973">
        <v>38</v>
      </c>
    </row>
    <row r="1974" spans="2:3" x14ac:dyDescent="0.25">
      <c r="B1974" t="s">
        <v>8219</v>
      </c>
      <c r="C1974">
        <v>41</v>
      </c>
    </row>
    <row r="1975" spans="2:3" x14ac:dyDescent="0.25">
      <c r="B1975" t="s">
        <v>8219</v>
      </c>
      <c r="C1975">
        <v>19</v>
      </c>
    </row>
    <row r="1976" spans="2:3" x14ac:dyDescent="0.25">
      <c r="B1976" t="s">
        <v>8219</v>
      </c>
      <c r="C1976">
        <v>41</v>
      </c>
    </row>
    <row r="1977" spans="2:3" x14ac:dyDescent="0.25">
      <c r="B1977" t="s">
        <v>8219</v>
      </c>
      <c r="C1977">
        <v>26</v>
      </c>
    </row>
    <row r="1978" spans="2:3" x14ac:dyDescent="0.25">
      <c r="B1978" t="s">
        <v>8219</v>
      </c>
      <c r="C1978">
        <v>25</v>
      </c>
    </row>
    <row r="1979" spans="2:3" x14ac:dyDescent="0.25">
      <c r="B1979" t="s">
        <v>8219</v>
      </c>
      <c r="C1979">
        <v>9</v>
      </c>
    </row>
    <row r="1980" spans="2:3" x14ac:dyDescent="0.25">
      <c r="B1980" t="s">
        <v>8219</v>
      </c>
      <c r="C1980">
        <v>78</v>
      </c>
    </row>
    <row r="1981" spans="2:3" x14ac:dyDescent="0.25">
      <c r="B1981" t="s">
        <v>8219</v>
      </c>
      <c r="C1981">
        <v>45</v>
      </c>
    </row>
    <row r="1982" spans="2:3" x14ac:dyDescent="0.25">
      <c r="B1982" t="s">
        <v>8219</v>
      </c>
      <c r="C1982">
        <v>102</v>
      </c>
    </row>
    <row r="1983" spans="2:3" x14ac:dyDescent="0.25">
      <c r="B1983" t="s">
        <v>8219</v>
      </c>
      <c r="C1983">
        <v>5</v>
      </c>
    </row>
    <row r="1984" spans="2:3" x14ac:dyDescent="0.25">
      <c r="B1984" t="s">
        <v>8219</v>
      </c>
      <c r="C1984">
        <v>27</v>
      </c>
    </row>
    <row r="1985" spans="2:3" x14ac:dyDescent="0.25">
      <c r="B1985" t="s">
        <v>8219</v>
      </c>
      <c r="C1985">
        <v>37</v>
      </c>
    </row>
    <row r="1986" spans="2:3" x14ac:dyDescent="0.25">
      <c r="B1986" t="s">
        <v>8219</v>
      </c>
      <c r="C1986">
        <v>14</v>
      </c>
    </row>
    <row r="1987" spans="2:3" x14ac:dyDescent="0.25">
      <c r="B1987" t="s">
        <v>8219</v>
      </c>
      <c r="C1987">
        <v>27</v>
      </c>
    </row>
    <row r="1988" spans="2:3" x14ac:dyDescent="0.25">
      <c r="B1988" t="s">
        <v>8219</v>
      </c>
      <c r="C1988">
        <v>45</v>
      </c>
    </row>
    <row r="1989" spans="2:3" x14ac:dyDescent="0.25">
      <c r="B1989" t="s">
        <v>8219</v>
      </c>
      <c r="C1989">
        <v>49</v>
      </c>
    </row>
    <row r="1990" spans="2:3" x14ac:dyDescent="0.25">
      <c r="B1990" t="s">
        <v>8219</v>
      </c>
      <c r="C1990">
        <v>24</v>
      </c>
    </row>
    <row r="1991" spans="2:3" x14ac:dyDescent="0.25">
      <c r="B1991" t="s">
        <v>8219</v>
      </c>
      <c r="C1991">
        <v>112</v>
      </c>
    </row>
    <row r="1992" spans="2:3" x14ac:dyDescent="0.25">
      <c r="B1992" t="s">
        <v>8219</v>
      </c>
      <c r="C1992">
        <v>23</v>
      </c>
    </row>
    <row r="1993" spans="2:3" x14ac:dyDescent="0.25">
      <c r="B1993" t="s">
        <v>8219</v>
      </c>
      <c r="C1993">
        <v>54</v>
      </c>
    </row>
    <row r="1994" spans="2:3" x14ac:dyDescent="0.25">
      <c r="B1994" t="s">
        <v>8219</v>
      </c>
      <c r="C1994">
        <v>28</v>
      </c>
    </row>
    <row r="1995" spans="2:3" x14ac:dyDescent="0.25">
      <c r="B1995" t="s">
        <v>8219</v>
      </c>
      <c r="C1995">
        <v>11</v>
      </c>
    </row>
    <row r="1996" spans="2:3" x14ac:dyDescent="0.25">
      <c r="B1996" t="s">
        <v>8219</v>
      </c>
      <c r="C1996">
        <v>62</v>
      </c>
    </row>
    <row r="1997" spans="2:3" x14ac:dyDescent="0.25">
      <c r="B1997" t="s">
        <v>8219</v>
      </c>
      <c r="C1997">
        <v>73</v>
      </c>
    </row>
    <row r="1998" spans="2:3" x14ac:dyDescent="0.25">
      <c r="B1998" t="s">
        <v>8219</v>
      </c>
      <c r="C1998">
        <v>18</v>
      </c>
    </row>
    <row r="1999" spans="2:3" x14ac:dyDescent="0.25">
      <c r="B1999" t="s">
        <v>8219</v>
      </c>
      <c r="C1999">
        <v>35</v>
      </c>
    </row>
    <row r="2000" spans="2:3" x14ac:dyDescent="0.25">
      <c r="B2000" t="s">
        <v>8219</v>
      </c>
      <c r="C2000">
        <v>43</v>
      </c>
    </row>
    <row r="2001" spans="2:3" x14ac:dyDescent="0.25">
      <c r="B2001" t="s">
        <v>8219</v>
      </c>
      <c r="C2001">
        <v>36</v>
      </c>
    </row>
    <row r="2002" spans="2:3" x14ac:dyDescent="0.25">
      <c r="B2002" t="s">
        <v>8219</v>
      </c>
      <c r="C2002">
        <v>62</v>
      </c>
    </row>
    <row r="2003" spans="2:3" x14ac:dyDescent="0.25">
      <c r="B2003" t="s">
        <v>8219</v>
      </c>
      <c r="C2003">
        <v>15</v>
      </c>
    </row>
    <row r="2004" spans="2:3" x14ac:dyDescent="0.25">
      <c r="B2004" t="s">
        <v>8219</v>
      </c>
      <c r="C2004">
        <v>33</v>
      </c>
    </row>
    <row r="2005" spans="2:3" x14ac:dyDescent="0.25">
      <c r="B2005" t="s">
        <v>8219</v>
      </c>
      <c r="C2005">
        <v>27</v>
      </c>
    </row>
    <row r="2006" spans="2:3" x14ac:dyDescent="0.25">
      <c r="B2006" t="s">
        <v>8219</v>
      </c>
      <c r="C2006">
        <v>17</v>
      </c>
    </row>
    <row r="2007" spans="2:3" x14ac:dyDescent="0.25">
      <c r="B2007" t="s">
        <v>8219</v>
      </c>
      <c r="C2007">
        <v>4</v>
      </c>
    </row>
    <row r="2008" spans="2:3" x14ac:dyDescent="0.25">
      <c r="B2008" t="s">
        <v>8219</v>
      </c>
      <c r="C2008">
        <v>53</v>
      </c>
    </row>
    <row r="2009" spans="2:3" x14ac:dyDescent="0.25">
      <c r="B2009" t="s">
        <v>8219</v>
      </c>
      <c r="C2009">
        <v>49</v>
      </c>
    </row>
    <row r="2010" spans="2:3" x14ac:dyDescent="0.25">
      <c r="B2010" t="s">
        <v>8219</v>
      </c>
      <c r="C2010">
        <v>57</v>
      </c>
    </row>
    <row r="2011" spans="2:3" x14ac:dyDescent="0.25">
      <c r="B2011" t="s">
        <v>8219</v>
      </c>
      <c r="C2011">
        <v>69</v>
      </c>
    </row>
    <row r="2012" spans="2:3" x14ac:dyDescent="0.25">
      <c r="B2012" t="s">
        <v>8219</v>
      </c>
      <c r="C2012">
        <v>15</v>
      </c>
    </row>
    <row r="2013" spans="2:3" x14ac:dyDescent="0.25">
      <c r="B2013" t="s">
        <v>8219</v>
      </c>
      <c r="C2013">
        <v>64</v>
      </c>
    </row>
    <row r="2014" spans="2:3" x14ac:dyDescent="0.25">
      <c r="B2014" t="s">
        <v>8219</v>
      </c>
      <c r="C2014">
        <v>20</v>
      </c>
    </row>
    <row r="2015" spans="2:3" x14ac:dyDescent="0.25">
      <c r="B2015" t="s">
        <v>8219</v>
      </c>
      <c r="C2015">
        <v>27</v>
      </c>
    </row>
    <row r="2016" spans="2:3" x14ac:dyDescent="0.25">
      <c r="B2016" t="s">
        <v>8219</v>
      </c>
      <c r="C2016">
        <v>21</v>
      </c>
    </row>
    <row r="2017" spans="2:3" x14ac:dyDescent="0.25">
      <c r="B2017" t="s">
        <v>8219</v>
      </c>
      <c r="C2017">
        <v>31</v>
      </c>
    </row>
    <row r="2018" spans="2:3" x14ac:dyDescent="0.25">
      <c r="B2018" t="s">
        <v>8219</v>
      </c>
      <c r="C2018">
        <v>51</v>
      </c>
    </row>
    <row r="2019" spans="2:3" x14ac:dyDescent="0.25">
      <c r="B2019" t="s">
        <v>8219</v>
      </c>
      <c r="C2019">
        <v>57</v>
      </c>
    </row>
    <row r="2020" spans="2:3" x14ac:dyDescent="0.25">
      <c r="B2020" t="s">
        <v>8219</v>
      </c>
      <c r="C2020">
        <v>20</v>
      </c>
    </row>
    <row r="2021" spans="2:3" x14ac:dyDescent="0.25">
      <c r="B2021" t="s">
        <v>8219</v>
      </c>
      <c r="C2021">
        <v>71</v>
      </c>
    </row>
    <row r="2022" spans="2:3" x14ac:dyDescent="0.25">
      <c r="B2022" t="s">
        <v>8219</v>
      </c>
      <c r="C2022">
        <v>72</v>
      </c>
    </row>
    <row r="2023" spans="2:3" x14ac:dyDescent="0.25">
      <c r="B2023" t="s">
        <v>8219</v>
      </c>
      <c r="C2023">
        <v>45</v>
      </c>
    </row>
    <row r="2024" spans="2:3" x14ac:dyDescent="0.25">
      <c r="B2024" t="s">
        <v>8219</v>
      </c>
      <c r="C2024">
        <v>51</v>
      </c>
    </row>
    <row r="2025" spans="2:3" x14ac:dyDescent="0.25">
      <c r="B2025" t="s">
        <v>8219</v>
      </c>
      <c r="C2025">
        <v>56</v>
      </c>
    </row>
    <row r="2026" spans="2:3" x14ac:dyDescent="0.25">
      <c r="B2026" t="s">
        <v>8219</v>
      </c>
      <c r="C2026">
        <v>17</v>
      </c>
    </row>
    <row r="2027" spans="2:3" x14ac:dyDescent="0.25">
      <c r="B2027" t="s">
        <v>8219</v>
      </c>
      <c r="C2027">
        <v>197</v>
      </c>
    </row>
    <row r="2028" spans="2:3" x14ac:dyDescent="0.25">
      <c r="B2028" t="s">
        <v>8219</v>
      </c>
      <c r="C2028">
        <v>70</v>
      </c>
    </row>
    <row r="2029" spans="2:3" x14ac:dyDescent="0.25">
      <c r="B2029" t="s">
        <v>8219</v>
      </c>
      <c r="C2029">
        <v>21</v>
      </c>
    </row>
    <row r="2030" spans="2:3" x14ac:dyDescent="0.25">
      <c r="B2030" t="s">
        <v>8219</v>
      </c>
      <c r="C2030">
        <v>34</v>
      </c>
    </row>
    <row r="2031" spans="2:3" x14ac:dyDescent="0.25">
      <c r="B2031" t="s">
        <v>8219</v>
      </c>
      <c r="C2031">
        <v>39</v>
      </c>
    </row>
    <row r="2032" spans="2:3" x14ac:dyDescent="0.25">
      <c r="B2032" t="s">
        <v>8219</v>
      </c>
      <c r="C2032">
        <v>78</v>
      </c>
    </row>
    <row r="2033" spans="2:3" x14ac:dyDescent="0.25">
      <c r="B2033" t="s">
        <v>8219</v>
      </c>
      <c r="C2033">
        <v>48</v>
      </c>
    </row>
    <row r="2034" spans="2:3" x14ac:dyDescent="0.25">
      <c r="B2034" t="s">
        <v>8219</v>
      </c>
      <c r="C2034">
        <v>29</v>
      </c>
    </row>
    <row r="2035" spans="2:3" x14ac:dyDescent="0.25">
      <c r="B2035" t="s">
        <v>8219</v>
      </c>
      <c r="C2035">
        <v>73</v>
      </c>
    </row>
    <row r="2036" spans="2:3" x14ac:dyDescent="0.25">
      <c r="B2036" t="s">
        <v>8219</v>
      </c>
      <c r="C2036">
        <v>8</v>
      </c>
    </row>
    <row r="2037" spans="2:3" x14ac:dyDescent="0.25">
      <c r="B2037" t="s">
        <v>8219</v>
      </c>
      <c r="C2037">
        <v>17</v>
      </c>
    </row>
    <row r="2038" spans="2:3" x14ac:dyDescent="0.25">
      <c r="B2038" t="s">
        <v>8219</v>
      </c>
      <c r="C2038">
        <v>9</v>
      </c>
    </row>
    <row r="2039" spans="2:3" x14ac:dyDescent="0.25">
      <c r="B2039" t="s">
        <v>8219</v>
      </c>
      <c r="C2039">
        <v>17</v>
      </c>
    </row>
    <row r="2040" spans="2:3" x14ac:dyDescent="0.25">
      <c r="B2040" t="s">
        <v>8219</v>
      </c>
      <c r="C2040">
        <v>33</v>
      </c>
    </row>
    <row r="2041" spans="2:3" x14ac:dyDescent="0.25">
      <c r="B2041" t="s">
        <v>8219</v>
      </c>
      <c r="C2041">
        <v>38</v>
      </c>
    </row>
    <row r="2042" spans="2:3" x14ac:dyDescent="0.25">
      <c r="B2042" t="s">
        <v>8219</v>
      </c>
      <c r="C2042">
        <v>79</v>
      </c>
    </row>
    <row r="2043" spans="2:3" x14ac:dyDescent="0.25">
      <c r="B2043" t="s">
        <v>8219</v>
      </c>
      <c r="C2043">
        <v>46</v>
      </c>
    </row>
    <row r="2044" spans="2:3" x14ac:dyDescent="0.25">
      <c r="B2044" t="s">
        <v>8219</v>
      </c>
      <c r="C2044">
        <v>20</v>
      </c>
    </row>
    <row r="2045" spans="2:3" x14ac:dyDescent="0.25">
      <c r="B2045" t="s">
        <v>8219</v>
      </c>
      <c r="C2045">
        <v>20</v>
      </c>
    </row>
    <row r="2046" spans="2:3" x14ac:dyDescent="0.25">
      <c r="B2046" t="s">
        <v>8219</v>
      </c>
      <c r="C2046">
        <v>13</v>
      </c>
    </row>
    <row r="2047" spans="2:3" x14ac:dyDescent="0.25">
      <c r="B2047" t="s">
        <v>8219</v>
      </c>
      <c r="C2047">
        <v>22</v>
      </c>
    </row>
    <row r="2048" spans="2:3" x14ac:dyDescent="0.25">
      <c r="B2048" t="s">
        <v>8219</v>
      </c>
      <c r="C2048">
        <v>36</v>
      </c>
    </row>
    <row r="2049" spans="2:3" x14ac:dyDescent="0.25">
      <c r="B2049" t="s">
        <v>8219</v>
      </c>
      <c r="C2049">
        <v>40</v>
      </c>
    </row>
    <row r="2050" spans="2:3" x14ac:dyDescent="0.25">
      <c r="B2050" t="s">
        <v>8219</v>
      </c>
      <c r="C2050">
        <v>9</v>
      </c>
    </row>
    <row r="2051" spans="2:3" x14ac:dyDescent="0.25">
      <c r="B2051" t="s">
        <v>8219</v>
      </c>
      <c r="C2051">
        <v>19</v>
      </c>
    </row>
    <row r="2052" spans="2:3" x14ac:dyDescent="0.25">
      <c r="B2052" t="s">
        <v>8219</v>
      </c>
      <c r="C2052">
        <v>14</v>
      </c>
    </row>
    <row r="2053" spans="2:3" x14ac:dyDescent="0.25">
      <c r="B2053" t="s">
        <v>8219</v>
      </c>
      <c r="C2053">
        <v>38</v>
      </c>
    </row>
    <row r="2054" spans="2:3" x14ac:dyDescent="0.25">
      <c r="B2054" t="s">
        <v>8219</v>
      </c>
      <c r="C2054">
        <v>58</v>
      </c>
    </row>
    <row r="2055" spans="2:3" x14ac:dyDescent="0.25">
      <c r="B2055" t="s">
        <v>8219</v>
      </c>
      <c r="C2055">
        <v>28</v>
      </c>
    </row>
    <row r="2056" spans="2:3" x14ac:dyDescent="0.25">
      <c r="B2056" t="s">
        <v>8219</v>
      </c>
      <c r="C2056">
        <v>17</v>
      </c>
    </row>
    <row r="2057" spans="2:3" x14ac:dyDescent="0.25">
      <c r="B2057" t="s">
        <v>8219</v>
      </c>
      <c r="C2057">
        <v>12</v>
      </c>
    </row>
    <row r="2058" spans="2:3" x14ac:dyDescent="0.25">
      <c r="B2058" t="s">
        <v>8219</v>
      </c>
      <c r="C2058">
        <v>40</v>
      </c>
    </row>
    <row r="2059" spans="2:3" x14ac:dyDescent="0.25">
      <c r="B2059" t="s">
        <v>8219</v>
      </c>
      <c r="C2059">
        <v>57</v>
      </c>
    </row>
    <row r="2060" spans="2:3" x14ac:dyDescent="0.25">
      <c r="B2060" t="s">
        <v>8219</v>
      </c>
      <c r="C2060">
        <v>114</v>
      </c>
    </row>
    <row r="2061" spans="2:3" x14ac:dyDescent="0.25">
      <c r="B2061" t="s">
        <v>8219</v>
      </c>
      <c r="C2061">
        <v>31</v>
      </c>
    </row>
    <row r="2062" spans="2:3" x14ac:dyDescent="0.25">
      <c r="B2062" t="s">
        <v>8219</v>
      </c>
      <c r="C2062">
        <v>3</v>
      </c>
    </row>
    <row r="2063" spans="2:3" x14ac:dyDescent="0.25">
      <c r="B2063" t="s">
        <v>8219</v>
      </c>
      <c r="C2063">
        <v>16</v>
      </c>
    </row>
    <row r="2064" spans="2:3" x14ac:dyDescent="0.25">
      <c r="B2064" t="s">
        <v>8219</v>
      </c>
      <c r="C2064">
        <v>199</v>
      </c>
    </row>
    <row r="2065" spans="2:3" x14ac:dyDescent="0.25">
      <c r="B2065" t="s">
        <v>8219</v>
      </c>
      <c r="C2065">
        <v>31</v>
      </c>
    </row>
    <row r="2066" spans="2:3" x14ac:dyDescent="0.25">
      <c r="B2066" t="s">
        <v>8219</v>
      </c>
      <c r="C2066">
        <v>30</v>
      </c>
    </row>
    <row r="2067" spans="2:3" x14ac:dyDescent="0.25">
      <c r="B2067" t="s">
        <v>8219</v>
      </c>
      <c r="C2067">
        <v>34</v>
      </c>
    </row>
    <row r="2068" spans="2:3" x14ac:dyDescent="0.25">
      <c r="B2068" t="s">
        <v>8219</v>
      </c>
      <c r="C2068">
        <v>18</v>
      </c>
    </row>
    <row r="2069" spans="2:3" x14ac:dyDescent="0.25">
      <c r="B2069" t="s">
        <v>8219</v>
      </c>
      <c r="C2069">
        <v>67</v>
      </c>
    </row>
    <row r="2070" spans="2:3" x14ac:dyDescent="0.25">
      <c r="B2070" t="s">
        <v>8219</v>
      </c>
      <c r="C2070">
        <v>66</v>
      </c>
    </row>
    <row r="2071" spans="2:3" x14ac:dyDescent="0.25">
      <c r="B2071" t="s">
        <v>8219</v>
      </c>
      <c r="C2071">
        <v>23</v>
      </c>
    </row>
    <row r="2072" spans="2:3" x14ac:dyDescent="0.25">
      <c r="B2072" t="s">
        <v>8219</v>
      </c>
      <c r="C2072">
        <v>126</v>
      </c>
    </row>
    <row r="2073" spans="2:3" x14ac:dyDescent="0.25">
      <c r="B2073" t="s">
        <v>8219</v>
      </c>
      <c r="C2073">
        <v>6</v>
      </c>
    </row>
    <row r="2074" spans="2:3" x14ac:dyDescent="0.25">
      <c r="B2074" t="s">
        <v>8219</v>
      </c>
      <c r="C2074">
        <v>25</v>
      </c>
    </row>
    <row r="2075" spans="2:3" x14ac:dyDescent="0.25">
      <c r="B2075" t="s">
        <v>8219</v>
      </c>
      <c r="C2075">
        <v>39</v>
      </c>
    </row>
    <row r="2076" spans="2:3" x14ac:dyDescent="0.25">
      <c r="B2076" t="s">
        <v>8219</v>
      </c>
      <c r="C2076">
        <v>62</v>
      </c>
    </row>
    <row r="2077" spans="2:3" x14ac:dyDescent="0.25">
      <c r="B2077" t="s">
        <v>8219</v>
      </c>
      <c r="C2077">
        <v>31</v>
      </c>
    </row>
    <row r="2078" spans="2:3" x14ac:dyDescent="0.25">
      <c r="B2078" t="s">
        <v>8219</v>
      </c>
      <c r="C2078">
        <v>274</v>
      </c>
    </row>
    <row r="2079" spans="2:3" x14ac:dyDescent="0.25">
      <c r="B2079" t="s">
        <v>8219</v>
      </c>
      <c r="C2079">
        <v>17</v>
      </c>
    </row>
    <row r="2080" spans="2:3" x14ac:dyDescent="0.25">
      <c r="B2080" t="s">
        <v>8219</v>
      </c>
      <c r="C2080">
        <v>14</v>
      </c>
    </row>
    <row r="2081" spans="2:3" x14ac:dyDescent="0.25">
      <c r="B2081" t="s">
        <v>8219</v>
      </c>
      <c r="C2081">
        <v>60</v>
      </c>
    </row>
    <row r="2082" spans="2:3" x14ac:dyDescent="0.25">
      <c r="B2082" t="s">
        <v>8219</v>
      </c>
      <c r="C2082">
        <v>33</v>
      </c>
    </row>
    <row r="2083" spans="2:3" x14ac:dyDescent="0.25">
      <c r="B2083" t="s">
        <v>8219</v>
      </c>
      <c r="C2083">
        <v>78</v>
      </c>
    </row>
    <row r="2084" spans="2:3" x14ac:dyDescent="0.25">
      <c r="B2084" t="s">
        <v>8219</v>
      </c>
      <c r="C2084">
        <v>30</v>
      </c>
    </row>
    <row r="2085" spans="2:3" x14ac:dyDescent="0.25">
      <c r="B2085" t="s">
        <v>8219</v>
      </c>
      <c r="C2085">
        <v>136</v>
      </c>
    </row>
    <row r="2086" spans="2:3" x14ac:dyDescent="0.25">
      <c r="B2086" t="s">
        <v>8219</v>
      </c>
      <c r="C2086">
        <v>40</v>
      </c>
    </row>
    <row r="2087" spans="2:3" x14ac:dyDescent="0.25">
      <c r="B2087" t="s">
        <v>8219</v>
      </c>
      <c r="C2087">
        <v>18</v>
      </c>
    </row>
    <row r="2088" spans="2:3" x14ac:dyDescent="0.25">
      <c r="B2088" t="s">
        <v>8219</v>
      </c>
      <c r="C2088">
        <v>39</v>
      </c>
    </row>
    <row r="2089" spans="2:3" x14ac:dyDescent="0.25">
      <c r="B2089" t="s">
        <v>8219</v>
      </c>
      <c r="C2089">
        <v>21</v>
      </c>
    </row>
    <row r="2090" spans="2:3" x14ac:dyDescent="0.25">
      <c r="B2090" t="s">
        <v>8219</v>
      </c>
      <c r="C2090">
        <v>30</v>
      </c>
    </row>
    <row r="2091" spans="2:3" x14ac:dyDescent="0.25">
      <c r="B2091" t="s">
        <v>8219</v>
      </c>
      <c r="C2091">
        <v>27</v>
      </c>
    </row>
    <row r="2092" spans="2:3" x14ac:dyDescent="0.25">
      <c r="B2092" t="s">
        <v>8219</v>
      </c>
      <c r="C2092">
        <v>35</v>
      </c>
    </row>
    <row r="2093" spans="2:3" x14ac:dyDescent="0.25">
      <c r="B2093" t="s">
        <v>8219</v>
      </c>
      <c r="C2093">
        <v>13</v>
      </c>
    </row>
    <row r="2094" spans="2:3" x14ac:dyDescent="0.25">
      <c r="B2094" t="s">
        <v>8219</v>
      </c>
      <c r="C2094">
        <v>23</v>
      </c>
    </row>
    <row r="2095" spans="2:3" x14ac:dyDescent="0.25">
      <c r="B2095" t="s">
        <v>8219</v>
      </c>
      <c r="C2095">
        <v>39</v>
      </c>
    </row>
    <row r="2096" spans="2:3" x14ac:dyDescent="0.25">
      <c r="B2096" t="s">
        <v>8219</v>
      </c>
      <c r="C2096">
        <v>35</v>
      </c>
    </row>
    <row r="2097" spans="2:3" x14ac:dyDescent="0.25">
      <c r="B2097" t="s">
        <v>8219</v>
      </c>
      <c r="C2097">
        <v>27</v>
      </c>
    </row>
    <row r="2098" spans="2:3" x14ac:dyDescent="0.25">
      <c r="B2098" t="s">
        <v>8219</v>
      </c>
      <c r="C2098">
        <v>21</v>
      </c>
    </row>
    <row r="2099" spans="2:3" x14ac:dyDescent="0.25">
      <c r="B2099" t="s">
        <v>8219</v>
      </c>
      <c r="C2099">
        <v>104</v>
      </c>
    </row>
    <row r="2100" spans="2:3" x14ac:dyDescent="0.25">
      <c r="B2100" t="s">
        <v>8219</v>
      </c>
      <c r="C2100">
        <v>19</v>
      </c>
    </row>
    <row r="2101" spans="2:3" x14ac:dyDescent="0.25">
      <c r="B2101" t="s">
        <v>8219</v>
      </c>
      <c r="C2101">
        <v>97</v>
      </c>
    </row>
    <row r="2102" spans="2:3" x14ac:dyDescent="0.25">
      <c r="B2102" t="s">
        <v>8219</v>
      </c>
      <c r="C2102">
        <v>27</v>
      </c>
    </row>
    <row r="2103" spans="2:3" x14ac:dyDescent="0.25">
      <c r="B2103" t="s">
        <v>8219</v>
      </c>
      <c r="C2103">
        <v>24</v>
      </c>
    </row>
    <row r="2104" spans="2:3" x14ac:dyDescent="0.25">
      <c r="B2104" t="s">
        <v>8219</v>
      </c>
      <c r="C2104">
        <v>13</v>
      </c>
    </row>
    <row r="2105" spans="2:3" x14ac:dyDescent="0.25">
      <c r="B2105" t="s">
        <v>8219</v>
      </c>
      <c r="C2105">
        <v>46</v>
      </c>
    </row>
    <row r="2106" spans="2:3" x14ac:dyDescent="0.25">
      <c r="B2106" t="s">
        <v>8219</v>
      </c>
      <c r="C2106">
        <v>4</v>
      </c>
    </row>
    <row r="2107" spans="2:3" x14ac:dyDescent="0.25">
      <c r="B2107" t="s">
        <v>8219</v>
      </c>
      <c r="C2107">
        <v>40</v>
      </c>
    </row>
    <row r="2108" spans="2:3" x14ac:dyDescent="0.25">
      <c r="B2108" t="s">
        <v>8219</v>
      </c>
      <c r="C2108">
        <v>44</v>
      </c>
    </row>
    <row r="2109" spans="2:3" x14ac:dyDescent="0.25">
      <c r="B2109" t="s">
        <v>8219</v>
      </c>
      <c r="C2109">
        <v>35</v>
      </c>
    </row>
    <row r="2110" spans="2:3" x14ac:dyDescent="0.25">
      <c r="B2110" t="s">
        <v>8219</v>
      </c>
      <c r="C2110">
        <v>63</v>
      </c>
    </row>
    <row r="2111" spans="2:3" x14ac:dyDescent="0.25">
      <c r="B2111" t="s">
        <v>8219</v>
      </c>
      <c r="C2111">
        <v>89</v>
      </c>
    </row>
    <row r="2112" spans="2:3" x14ac:dyDescent="0.25">
      <c r="B2112" t="s">
        <v>8219</v>
      </c>
      <c r="C2112">
        <v>15</v>
      </c>
    </row>
    <row r="2113" spans="2:3" x14ac:dyDescent="0.25">
      <c r="B2113" t="s">
        <v>8219</v>
      </c>
      <c r="C2113">
        <v>46</v>
      </c>
    </row>
    <row r="2114" spans="2:3" x14ac:dyDescent="0.25">
      <c r="B2114" t="s">
        <v>8219</v>
      </c>
      <c r="C2114">
        <v>33</v>
      </c>
    </row>
    <row r="2115" spans="2:3" x14ac:dyDescent="0.25">
      <c r="B2115" t="s">
        <v>8219</v>
      </c>
      <c r="C2115">
        <v>52</v>
      </c>
    </row>
    <row r="2116" spans="2:3" x14ac:dyDescent="0.25">
      <c r="B2116" t="s">
        <v>8219</v>
      </c>
      <c r="C2116">
        <v>7</v>
      </c>
    </row>
    <row r="2117" spans="2:3" x14ac:dyDescent="0.25">
      <c r="B2117" t="s">
        <v>8219</v>
      </c>
      <c r="C2117">
        <v>28</v>
      </c>
    </row>
    <row r="2118" spans="2:3" x14ac:dyDescent="0.25">
      <c r="B2118" t="s">
        <v>8219</v>
      </c>
      <c r="C2118">
        <v>11</v>
      </c>
    </row>
    <row r="2119" spans="2:3" x14ac:dyDescent="0.25">
      <c r="B2119" t="s">
        <v>8219</v>
      </c>
      <c r="C2119">
        <v>15</v>
      </c>
    </row>
    <row r="2120" spans="2:3" x14ac:dyDescent="0.25">
      <c r="B2120" t="s">
        <v>8219</v>
      </c>
      <c r="C2120">
        <v>30</v>
      </c>
    </row>
    <row r="2121" spans="2:3" x14ac:dyDescent="0.25">
      <c r="B2121" t="s">
        <v>8219</v>
      </c>
      <c r="C2121">
        <v>27</v>
      </c>
    </row>
    <row r="2122" spans="2:3" x14ac:dyDescent="0.25">
      <c r="B2122" t="s">
        <v>8219</v>
      </c>
      <c r="C2122">
        <v>28</v>
      </c>
    </row>
    <row r="2123" spans="2:3" x14ac:dyDescent="0.25">
      <c r="B2123" t="s">
        <v>8219</v>
      </c>
      <c r="C2123">
        <v>17</v>
      </c>
    </row>
    <row r="2124" spans="2:3" x14ac:dyDescent="0.25">
      <c r="B2124" t="s">
        <v>8219</v>
      </c>
      <c r="C2124">
        <v>50</v>
      </c>
    </row>
    <row r="2125" spans="2:3" x14ac:dyDescent="0.25">
      <c r="B2125" t="s">
        <v>8219</v>
      </c>
      <c r="C2125">
        <v>26</v>
      </c>
    </row>
    <row r="2126" spans="2:3" x14ac:dyDescent="0.25">
      <c r="B2126" t="s">
        <v>8219</v>
      </c>
      <c r="C2126">
        <v>88</v>
      </c>
    </row>
    <row r="2127" spans="2:3" x14ac:dyDescent="0.25">
      <c r="B2127" t="s">
        <v>8219</v>
      </c>
      <c r="C2127">
        <v>91</v>
      </c>
    </row>
    <row r="2128" spans="2:3" x14ac:dyDescent="0.25">
      <c r="B2128" t="s">
        <v>8219</v>
      </c>
      <c r="C2128">
        <v>3</v>
      </c>
    </row>
    <row r="2129" spans="2:3" x14ac:dyDescent="0.25">
      <c r="B2129" t="s">
        <v>8219</v>
      </c>
      <c r="C2129">
        <v>28</v>
      </c>
    </row>
    <row r="2130" spans="2:3" x14ac:dyDescent="0.25">
      <c r="B2130" t="s">
        <v>8219</v>
      </c>
      <c r="C2130">
        <v>77</v>
      </c>
    </row>
    <row r="2131" spans="2:3" x14ac:dyDescent="0.25">
      <c r="B2131" t="s">
        <v>8219</v>
      </c>
      <c r="C2131">
        <v>27</v>
      </c>
    </row>
    <row r="2132" spans="2:3" x14ac:dyDescent="0.25">
      <c r="B2132" t="s">
        <v>8219</v>
      </c>
      <c r="C2132">
        <v>107</v>
      </c>
    </row>
    <row r="2133" spans="2:3" x14ac:dyDescent="0.25">
      <c r="B2133" t="s">
        <v>8219</v>
      </c>
      <c r="C2133">
        <v>96</v>
      </c>
    </row>
    <row r="2134" spans="2:3" x14ac:dyDescent="0.25">
      <c r="B2134" t="s">
        <v>8219</v>
      </c>
      <c r="C2134">
        <v>56</v>
      </c>
    </row>
    <row r="2135" spans="2:3" x14ac:dyDescent="0.25">
      <c r="B2135" t="s">
        <v>8219</v>
      </c>
      <c r="C2135">
        <v>58</v>
      </c>
    </row>
    <row r="2136" spans="2:3" x14ac:dyDescent="0.25">
      <c r="B2136" t="s">
        <v>8219</v>
      </c>
      <c r="C2136">
        <v>15</v>
      </c>
    </row>
    <row r="2137" spans="2:3" x14ac:dyDescent="0.25">
      <c r="B2137" t="s">
        <v>8219</v>
      </c>
      <c r="C2137">
        <v>20</v>
      </c>
    </row>
    <row r="2138" spans="2:3" x14ac:dyDescent="0.25">
      <c r="B2138" t="s">
        <v>8219</v>
      </c>
      <c r="C2138">
        <v>38</v>
      </c>
    </row>
    <row r="2139" spans="2:3" x14ac:dyDescent="0.25">
      <c r="B2139" t="s">
        <v>8219</v>
      </c>
      <c r="C2139">
        <v>33</v>
      </c>
    </row>
    <row r="2140" spans="2:3" x14ac:dyDescent="0.25">
      <c r="B2140" t="s">
        <v>8219</v>
      </c>
      <c r="C2140">
        <v>57</v>
      </c>
    </row>
    <row r="2141" spans="2:3" x14ac:dyDescent="0.25">
      <c r="B2141" t="s">
        <v>8219</v>
      </c>
      <c r="C2141">
        <v>25</v>
      </c>
    </row>
    <row r="2142" spans="2:3" x14ac:dyDescent="0.25">
      <c r="B2142" t="s">
        <v>8219</v>
      </c>
      <c r="C2142">
        <v>14</v>
      </c>
    </row>
    <row r="2143" spans="2:3" x14ac:dyDescent="0.25">
      <c r="B2143" t="s">
        <v>8219</v>
      </c>
      <c r="C2143">
        <v>94</v>
      </c>
    </row>
    <row r="2144" spans="2:3" x14ac:dyDescent="0.25">
      <c r="B2144" t="s">
        <v>8219</v>
      </c>
      <c r="C2144">
        <v>59</v>
      </c>
    </row>
    <row r="2145" spans="2:3" x14ac:dyDescent="0.25">
      <c r="B2145" t="s">
        <v>8219</v>
      </c>
      <c r="C2145">
        <v>36</v>
      </c>
    </row>
    <row r="2146" spans="2:3" x14ac:dyDescent="0.25">
      <c r="B2146" t="s">
        <v>8219</v>
      </c>
      <c r="C2146">
        <v>115</v>
      </c>
    </row>
    <row r="2147" spans="2:3" x14ac:dyDescent="0.25">
      <c r="B2147" t="s">
        <v>8219</v>
      </c>
      <c r="C2147">
        <v>30</v>
      </c>
    </row>
    <row r="2148" spans="2:3" x14ac:dyDescent="0.25">
      <c r="B2148" t="s">
        <v>8219</v>
      </c>
      <c r="C2148">
        <v>52</v>
      </c>
    </row>
    <row r="2149" spans="2:3" x14ac:dyDescent="0.25">
      <c r="B2149" t="s">
        <v>8219</v>
      </c>
      <c r="C2149">
        <v>27</v>
      </c>
    </row>
    <row r="2150" spans="2:3" x14ac:dyDescent="0.25">
      <c r="B2150" t="s">
        <v>8219</v>
      </c>
      <c r="C2150">
        <v>24</v>
      </c>
    </row>
    <row r="2151" spans="2:3" x14ac:dyDescent="0.25">
      <c r="B2151" t="s">
        <v>8219</v>
      </c>
      <c r="C2151">
        <v>10</v>
      </c>
    </row>
    <row r="2152" spans="2:3" x14ac:dyDescent="0.25">
      <c r="B2152" t="s">
        <v>8219</v>
      </c>
      <c r="C2152">
        <v>30</v>
      </c>
    </row>
    <row r="2153" spans="2:3" x14ac:dyDescent="0.25">
      <c r="B2153" t="s">
        <v>8219</v>
      </c>
      <c r="C2153">
        <v>71</v>
      </c>
    </row>
    <row r="2154" spans="2:3" x14ac:dyDescent="0.25">
      <c r="B2154" t="s">
        <v>8219</v>
      </c>
      <c r="C2154">
        <v>10</v>
      </c>
    </row>
    <row r="2155" spans="2:3" x14ac:dyDescent="0.25">
      <c r="B2155" t="s">
        <v>8219</v>
      </c>
      <c r="C2155">
        <v>24</v>
      </c>
    </row>
    <row r="2156" spans="2:3" x14ac:dyDescent="0.25">
      <c r="B2156" t="s">
        <v>8219</v>
      </c>
      <c r="C2156">
        <v>38</v>
      </c>
    </row>
    <row r="2157" spans="2:3" x14ac:dyDescent="0.25">
      <c r="B2157" t="s">
        <v>8219</v>
      </c>
      <c r="C2157">
        <v>26</v>
      </c>
    </row>
    <row r="2158" spans="2:3" x14ac:dyDescent="0.25">
      <c r="B2158" t="s">
        <v>8219</v>
      </c>
      <c r="C2158">
        <v>19</v>
      </c>
    </row>
    <row r="2159" spans="2:3" x14ac:dyDescent="0.25">
      <c r="B2159" t="s">
        <v>8219</v>
      </c>
      <c r="C2159">
        <v>11</v>
      </c>
    </row>
    <row r="2160" spans="2:3" x14ac:dyDescent="0.25">
      <c r="B2160" t="s">
        <v>8219</v>
      </c>
      <c r="C2160">
        <v>27</v>
      </c>
    </row>
    <row r="2161" spans="2:3" x14ac:dyDescent="0.25">
      <c r="B2161" t="s">
        <v>8219</v>
      </c>
      <c r="C2161">
        <v>34</v>
      </c>
    </row>
    <row r="2162" spans="2:3" x14ac:dyDescent="0.25">
      <c r="B2162" t="s">
        <v>8219</v>
      </c>
      <c r="C2162">
        <v>20</v>
      </c>
    </row>
    <row r="2163" spans="2:3" x14ac:dyDescent="0.25">
      <c r="B2163" t="s">
        <v>8219</v>
      </c>
      <c r="C2163">
        <v>37</v>
      </c>
    </row>
    <row r="2164" spans="2:3" x14ac:dyDescent="0.25">
      <c r="B2164" t="s">
        <v>8219</v>
      </c>
      <c r="C2164">
        <v>20</v>
      </c>
    </row>
    <row r="2165" spans="2:3" x14ac:dyDescent="0.25">
      <c r="B2165" t="s">
        <v>8219</v>
      </c>
      <c r="C2165">
        <v>10</v>
      </c>
    </row>
    <row r="2166" spans="2:3" x14ac:dyDescent="0.25">
      <c r="B2166" t="s">
        <v>8219</v>
      </c>
      <c r="C2166">
        <v>26</v>
      </c>
    </row>
    <row r="2167" spans="2:3" x14ac:dyDescent="0.25">
      <c r="B2167" t="s">
        <v>8219</v>
      </c>
      <c r="C2167">
        <v>20</v>
      </c>
    </row>
    <row r="2168" spans="2:3" x14ac:dyDescent="0.25">
      <c r="B2168" t="s">
        <v>8219</v>
      </c>
      <c r="C2168">
        <v>46</v>
      </c>
    </row>
    <row r="2169" spans="2:3" x14ac:dyDescent="0.25">
      <c r="B2169" t="s">
        <v>8219</v>
      </c>
      <c r="C2169">
        <v>76</v>
      </c>
    </row>
    <row r="2170" spans="2:3" x14ac:dyDescent="0.25">
      <c r="B2170" t="s">
        <v>8219</v>
      </c>
      <c r="C2170">
        <v>41</v>
      </c>
    </row>
    <row r="2171" spans="2:3" x14ac:dyDescent="0.25">
      <c r="B2171" t="s">
        <v>8219</v>
      </c>
      <c r="C2171">
        <v>7</v>
      </c>
    </row>
    <row r="2172" spans="2:3" x14ac:dyDescent="0.25">
      <c r="B2172" t="s">
        <v>8219</v>
      </c>
      <c r="C2172">
        <v>49</v>
      </c>
    </row>
    <row r="2173" spans="2:3" x14ac:dyDescent="0.25">
      <c r="B2173" t="s">
        <v>8219</v>
      </c>
      <c r="C2173">
        <v>26</v>
      </c>
    </row>
    <row r="2174" spans="2:3" x14ac:dyDescent="0.25">
      <c r="B2174" t="s">
        <v>8219</v>
      </c>
      <c r="C2174">
        <v>65</v>
      </c>
    </row>
    <row r="2175" spans="2:3" x14ac:dyDescent="0.25">
      <c r="B2175" t="s">
        <v>8219</v>
      </c>
      <c r="C2175">
        <v>28</v>
      </c>
    </row>
    <row r="2176" spans="2:3" x14ac:dyDescent="0.25">
      <c r="B2176" t="s">
        <v>8219</v>
      </c>
      <c r="C2176">
        <v>8</v>
      </c>
    </row>
    <row r="2177" spans="2:3" x14ac:dyDescent="0.25">
      <c r="B2177" t="s">
        <v>8219</v>
      </c>
      <c r="C2177">
        <v>3</v>
      </c>
    </row>
    <row r="2178" spans="2:3" x14ac:dyDescent="0.25">
      <c r="B2178" t="s">
        <v>8219</v>
      </c>
      <c r="C2178">
        <v>9</v>
      </c>
    </row>
    <row r="2179" spans="2:3" x14ac:dyDescent="0.25">
      <c r="B2179" t="s">
        <v>8219</v>
      </c>
      <c r="C2179">
        <v>9</v>
      </c>
    </row>
    <row r="2180" spans="2:3" x14ac:dyDescent="0.25">
      <c r="B2180" t="s">
        <v>8219</v>
      </c>
      <c r="C2180">
        <v>20</v>
      </c>
    </row>
    <row r="2181" spans="2:3" x14ac:dyDescent="0.25">
      <c r="B2181" t="s">
        <v>8219</v>
      </c>
      <c r="C2181">
        <v>57</v>
      </c>
    </row>
    <row r="2182" spans="2:3" x14ac:dyDescent="0.25">
      <c r="B2182" t="s">
        <v>8219</v>
      </c>
      <c r="C2182">
        <v>8</v>
      </c>
    </row>
    <row r="2183" spans="2:3" x14ac:dyDescent="0.25">
      <c r="B2183" t="s">
        <v>8219</v>
      </c>
      <c r="C2183">
        <v>14</v>
      </c>
    </row>
    <row r="2184" spans="2:3" x14ac:dyDescent="0.25">
      <c r="B2184" t="s">
        <v>8219</v>
      </c>
      <c r="C2184">
        <v>17</v>
      </c>
    </row>
    <row r="2185" spans="2:3" x14ac:dyDescent="0.25">
      <c r="B2185" t="s">
        <v>8219</v>
      </c>
      <c r="C2185">
        <v>100</v>
      </c>
    </row>
    <row r="2186" spans="2:3" x14ac:dyDescent="0.25">
      <c r="B2186" t="s">
        <v>8219</v>
      </c>
      <c r="C2186">
        <v>32</v>
      </c>
    </row>
    <row r="2187" spans="2:3" x14ac:dyDescent="0.25">
      <c r="B2187" t="s">
        <v>8219</v>
      </c>
      <c r="C2187">
        <v>3</v>
      </c>
    </row>
  </sheetData>
  <conditionalFormatting sqref="B3:B1046648 E3:E1045993">
    <cfRule type="containsText" dxfId="3" priority="5" operator="containsText" text="Live">
      <formula>NOT(ISERROR(SEARCH("Live",B3)))</formula>
    </cfRule>
    <cfRule type="containsText" dxfId="2" priority="6" operator="containsText" text="Canceled">
      <formula>NOT(ISERROR(SEARCH("Canceled",B3)))</formula>
    </cfRule>
    <cfRule type="containsText" dxfId="1" priority="7" operator="containsText" text="Failed">
      <formula>NOT(ISERROR(SEARCH("Failed",B3)))</formula>
    </cfRule>
    <cfRule type="containsText" dxfId="0" priority="8" operator="containsText" text="Successful">
      <formula>NOT(ISERROR(SEARCH("Successful",B3)))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Category</vt:lpstr>
      <vt:lpstr>SubCategory</vt:lpstr>
      <vt:lpstr>Month</vt:lpstr>
      <vt:lpstr>Goals</vt:lpstr>
      <vt:lpstr>Outcomes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Jenifer Hwang</cp:lastModifiedBy>
  <dcterms:created xsi:type="dcterms:W3CDTF">2017-04-20T15:17:24Z</dcterms:created>
  <dcterms:modified xsi:type="dcterms:W3CDTF">2020-09-14T04:27:13Z</dcterms:modified>
</cp:coreProperties>
</file>