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utador\Desktop\Dio Excell\"/>
    </mc:Choice>
  </mc:AlternateContent>
  <xr:revisionPtr revIDLastSave="0" documentId="13_ncr:1_{3CF30931-2CDA-4021-99B6-ED3A33AD3F5B}" xr6:coauthVersionLast="47" xr6:coauthVersionMax="47" xr10:uidLastSave="{00000000-0000-0000-0000-000000000000}"/>
  <bookViews>
    <workbookView xWindow="-120" yWindow="-120" windowWidth="20730" windowHeight="11160" tabRatio="0" xr2:uid="{464ADA83-5482-4FCE-A572-B6BDD4BDA021}"/>
  </bookViews>
  <sheets>
    <sheet name="TITULAR" sheetId="1" r:id="rId1"/>
    <sheet name="INFORMES" sheetId="2" r:id="rId2"/>
    <sheet name="NOTAS" sheetId="3" r:id="rId3"/>
    <sheet name="RESUMO IR" sheetId="5" r:id="rId4"/>
    <sheet name="TABELA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8" i="5"/>
  <c r="D13" i="5"/>
  <c r="D12" i="5"/>
  <c r="D11" i="5"/>
  <c r="D9" i="5"/>
  <c r="D10" i="5"/>
  <c r="L4" i="4"/>
  <c r="K4" i="4"/>
  <c r="J4" i="4"/>
  <c r="I5" i="4"/>
  <c r="I6" i="4"/>
  <c r="I7" i="4"/>
  <c r="I8" i="4"/>
  <c r="I4" i="4"/>
  <c r="J7" i="4"/>
  <c r="C7" i="2"/>
</calcChain>
</file>

<file path=xl/sharedStrings.xml><?xml version="1.0" encoding="utf-8"?>
<sst xmlns="http://schemas.openxmlformats.org/spreadsheetml/2006/main" count="119" uniqueCount="106">
  <si>
    <t>NOME</t>
  </si>
  <si>
    <t>CPF</t>
  </si>
  <si>
    <t>NASCIMENTO</t>
  </si>
  <si>
    <t>TÍTULO DE ELEITOR</t>
  </si>
  <si>
    <t>CÔNJUGE</t>
  </si>
  <si>
    <t>RUA ABREVIADA</t>
  </si>
  <si>
    <t>CEP</t>
  </si>
  <si>
    <t>TELEFONE</t>
  </si>
  <si>
    <t>CELULAR</t>
  </si>
  <si>
    <t>E-MAIL</t>
  </si>
  <si>
    <t>HOUVE ALTERAÇÕES NA ENTREGA ANTERIOR</t>
  </si>
  <si>
    <t>DEPENDENTE CÔNJUGE</t>
  </si>
  <si>
    <t>RESIDENTE DO EXTERIOR</t>
  </si>
  <si>
    <t>1. DADOS DO TITULAR</t>
  </si>
  <si>
    <t>preencha os dados de sua pessoa física</t>
  </si>
  <si>
    <t>NÃO</t>
  </si>
  <si>
    <t>SIM</t>
  </si>
  <si>
    <t>JEFERSON DE SOUZA MARTINS</t>
  </si>
  <si>
    <t>WISLENA MARENA MERATTI</t>
  </si>
  <si>
    <t>R: ANTÔNIO FERREIRA VALENTE, 105, J: BELA VISTA</t>
  </si>
  <si>
    <t>jsmartins959@gmail.com</t>
  </si>
  <si>
    <t>2. INFORMES DE RENDIMENTO BANCÁRIO</t>
  </si>
  <si>
    <t>preencha com seus dados atuais de cada banco</t>
  </si>
  <si>
    <t>BANCO</t>
  </si>
  <si>
    <t>VALOR ATUAL</t>
  </si>
  <si>
    <t>ANEXO 📎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</si>
  <si>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</si>
  <si>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</si>
  <si>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</si>
  <si>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</si>
  <si>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</si>
  <si>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</si>
  <si>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</si>
  <si>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</si>
  <si>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</si>
  <si>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</si>
  <si>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</si>
  <si>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</si>
  <si>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</si>
  <si>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</si>
  <si>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</si>
  <si>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</si>
  <si>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</si>
  <si>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</si>
  <si>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</si>
  <si>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</si>
  <si>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</si>
  <si>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</si>
  <si>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</si>
  <si>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</si>
  <si>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</si>
  <si>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</si>
  <si>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</si>
  <si>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</si>
  <si>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</si>
  <si>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</si>
  <si>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</si>
  <si>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</si>
  <si>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</si>
  <si>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</si>
  <si>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</si>
  <si>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</si>
  <si>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</si>
  <si>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</si>
  <si>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</si>
  <si>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</si>
  <si>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</si>
  <si>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</si>
  <si>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</si>
  <si>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</si>
  <si>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</si>
  <si>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</si>
  <si>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</si>
  <si>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</si>
  <si>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</si>
  <si>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</si>
  <si>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</si>
  <si>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</si>
  <si>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 1</t>
  </si>
  <si>
    <t>BANCO 2</t>
  </si>
  <si>
    <t>BANCO 3</t>
  </si>
  <si>
    <t>TOTAL</t>
  </si>
  <si>
    <t>3. NOTAS BANCÁRIAS OU EXTRATOS DE HOLERITES</t>
  </si>
  <si>
    <t>são todos os valores de entrada mês a mês de receita</t>
  </si>
  <si>
    <t>ENTRADA</t>
  </si>
  <si>
    <t>VALOR</t>
  </si>
  <si>
    <t>CATEGORIAS</t>
  </si>
  <si>
    <t>DATA</t>
  </si>
  <si>
    <t>Coluna1</t>
  </si>
  <si>
    <t>TOTAL RENDA</t>
  </si>
  <si>
    <t>TOTAL DEDUÇÕES</t>
  </si>
  <si>
    <t>BASE DE CÁLCULO</t>
  </si>
  <si>
    <t>IMPOSTO SIMULADO</t>
  </si>
  <si>
    <t>STATUS</t>
  </si>
  <si>
    <t>ALÍQUOTA</t>
  </si>
  <si>
    <t>PARCELA A DEDUZIR</t>
  </si>
  <si>
    <t>LIMITE SUPERIOR</t>
  </si>
  <si>
    <t>LIMITE INFERIOR</t>
  </si>
  <si>
    <t>IR RETIDO NA FONTE</t>
  </si>
  <si>
    <t>INFORME O VALOR</t>
  </si>
  <si>
    <t>IR RETIDO</t>
  </si>
  <si>
    <t>DIFERENÇA</t>
  </si>
  <si>
    <t>resumo geral da declaração de IR</t>
  </si>
  <si>
    <t>FREELANCE</t>
  </si>
  <si>
    <t>CNPJ</t>
  </si>
  <si>
    <t>4. RESUMO DE SUA DECLARAÇÃO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</si>
</sst>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9" formatCode="000&quot;.&quot;000&quot;.&quot;000&quot;-&quot;00"/>
    <numFmt numFmtId="170" formatCode="00000\-000"/>
    <numFmt numFmtId="171" formatCode="&quot;(&quot;00&quot;) &quot;0000&quot;-&quot;0000"/>
    <numFmt numFmtId="173" formatCode="&quot;(&quot;00&quot;)&quot;\ 00000&quot;-&quot;0000"/>
    <numFmt numFmtId="176" formatCode="&quot;R$&quot;\ #,##0.00"/>
    <numFmt numFmtId="178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theme="3"/>
      <name val="Aptos Narrow"/>
      <family val="2"/>
    </font>
    <font>
      <i/>
      <sz val="11"/>
      <color theme="1" tint="0.34998626667073579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0" tint="-0.34998626667073579"/>
      <name val="Aptos Narrow"/>
      <family val="2"/>
    </font>
    <font>
      <b/>
      <sz val="12"/>
      <color rgb="FF9C5700"/>
      <name val="Calibri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0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8C29D7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3" borderId="0" xfId="0" applyFill="1"/>
    <xf numFmtId="0" fontId="6" fillId="0" borderId="0" xfId="0" applyFont="1"/>
    <xf numFmtId="0" fontId="6" fillId="0" borderId="2" xfId="0" applyFont="1" applyBorder="1" applyAlignment="1">
      <alignment horizontal="left"/>
    </xf>
    <xf numFmtId="0" fontId="7" fillId="0" borderId="3" xfId="2" applyFont="1" applyBorder="1"/>
    <xf numFmtId="0" fontId="0" fillId="0" borderId="0" xfId="0" applyAlignment="1"/>
    <xf numFmtId="0" fontId="8" fillId="4" borderId="4" xfId="0" applyFont="1" applyFill="1" applyBorder="1" applyAlignment="1">
      <alignment horizontal="left" indent="2"/>
    </xf>
    <xf numFmtId="0" fontId="5" fillId="5" borderId="0" xfId="0" applyFont="1" applyFill="1"/>
    <xf numFmtId="0" fontId="10" fillId="0" borderId="0" xfId="0" applyFont="1"/>
    <xf numFmtId="176" fontId="11" fillId="2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6" borderId="6" xfId="0" applyFont="1" applyFill="1" applyBorder="1"/>
    <xf numFmtId="0" fontId="14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9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70" fontId="3" fillId="2" borderId="2" xfId="3" applyNumberFormat="1" applyBorder="1" applyAlignment="1" applyProtection="1">
      <alignment horizontal="left"/>
      <protection locked="0"/>
    </xf>
    <xf numFmtId="171" fontId="3" fillId="2" borderId="2" xfId="3" applyNumberFormat="1" applyBorder="1" applyAlignment="1" applyProtection="1">
      <alignment horizontal="left"/>
      <protection locked="0"/>
    </xf>
    <xf numFmtId="173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76" fontId="3" fillId="2" borderId="2" xfId="1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6" fontId="0" fillId="0" borderId="0" xfId="0" applyNumberFormat="1" applyAlignment="1" applyProtection="1">
      <alignment horizontal="center"/>
      <protection locked="0"/>
    </xf>
    <xf numFmtId="176" fontId="3" fillId="2" borderId="2" xfId="3" applyNumberFormat="1" applyBorder="1" applyAlignment="1" applyProtection="1">
      <alignment horizontal="left"/>
      <protection locked="0"/>
    </xf>
    <xf numFmtId="0" fontId="0" fillId="0" borderId="0" xfId="0" applyAlignment="1">
      <alignment horizontal="right"/>
    </xf>
    <xf numFmtId="9" fontId="0" fillId="0" borderId="0" xfId="0" applyNumberFormat="1"/>
    <xf numFmtId="0" fontId="4" fillId="8" borderId="9" xfId="0" applyFont="1" applyFill="1" applyBorder="1"/>
    <xf numFmtId="4" fontId="0" fillId="6" borderId="8" xfId="0" applyNumberFormat="1" applyFont="1" applyFill="1" applyBorder="1" applyAlignment="1">
      <alignment horizontal="left"/>
    </xf>
    <xf numFmtId="1" fontId="0" fillId="6" borderId="7" xfId="0" applyNumberFormat="1" applyFont="1" applyFill="1" applyBorder="1"/>
    <xf numFmtId="3" fontId="0" fillId="6" borderId="7" xfId="0" applyNumberFormat="1" applyFont="1" applyFill="1" applyBorder="1" applyAlignment="1">
      <alignment horizontal="right"/>
    </xf>
    <xf numFmtId="0" fontId="0" fillId="6" borderId="9" xfId="0" applyFont="1" applyFill="1" applyBorder="1"/>
    <xf numFmtId="4" fontId="0" fillId="0" borderId="8" xfId="0" applyNumberFormat="1" applyFont="1" applyBorder="1" applyAlignment="1">
      <alignment horizontal="left"/>
    </xf>
    <xf numFmtId="178" fontId="0" fillId="0" borderId="7" xfId="0" applyNumberFormat="1" applyFont="1" applyBorder="1"/>
    <xf numFmtId="4" fontId="0" fillId="0" borderId="7" xfId="0" applyNumberFormat="1" applyFont="1" applyBorder="1" applyAlignment="1">
      <alignment horizontal="right"/>
    </xf>
    <xf numFmtId="0" fontId="0" fillId="0" borderId="9" xfId="0" applyFont="1" applyBorder="1"/>
    <xf numFmtId="178" fontId="0" fillId="6" borderId="7" xfId="0" applyNumberFormat="1" applyFont="1" applyFill="1" applyBorder="1"/>
    <xf numFmtId="4" fontId="0" fillId="6" borderId="7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>
      <alignment horizontal="left"/>
    </xf>
    <xf numFmtId="4" fontId="0" fillId="0" borderId="5" xfId="0" applyNumberFormat="1" applyFont="1" applyBorder="1" applyAlignment="1">
      <alignment horizontal="left"/>
    </xf>
    <xf numFmtId="0" fontId="4" fillId="8" borderId="10" xfId="0" applyFont="1" applyFill="1" applyBorder="1"/>
    <xf numFmtId="0" fontId="4" fillId="8" borderId="11" xfId="0" applyFont="1" applyFill="1" applyBorder="1"/>
    <xf numFmtId="0" fontId="4" fillId="8" borderId="0" xfId="0" applyFont="1" applyFill="1" applyBorder="1"/>
    <xf numFmtId="4" fontId="0" fillId="6" borderId="7" xfId="0" applyNumberFormat="1" applyFont="1" applyFill="1" applyBorder="1" applyAlignment="1">
      <alignment horizontal="left"/>
    </xf>
    <xf numFmtId="176" fontId="3" fillId="2" borderId="2" xfId="3" applyNumberFormat="1" applyBorder="1" applyAlignment="1" applyProtection="1">
      <alignment horizontal="left"/>
    </xf>
    <xf numFmtId="0" fontId="3" fillId="2" borderId="2" xfId="3" applyBorder="1" applyAlignment="1" applyProtection="1">
      <alignment horizontal="left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10"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176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124E8"/>
      <color rgb="FF961475"/>
      <color rgb="FFCC00FF"/>
      <color rgb="FFD331D7"/>
      <color rgb="FF8C29D7"/>
      <color rgb="FFFF00FF"/>
      <color rgb="FFFF99FF"/>
      <color rgb="FFEE37BF"/>
      <color rgb="FF6124F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/>
              <a:t>Composição da Renda Declarada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INFORMES!$D$10</c:f>
              <c:strCache>
                <c:ptCount val="1"/>
                <c:pt idx="0">
                  <c:v>184 - Banco Itaú BBA S.A.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CC-43D0-AFCF-DCDD727D98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CC-43D0-AFCF-DCDD727D98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CC-43D0-AFCF-DCDD727D982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CC-43D0-AFCF-DCDD727D982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(INFORMES!$C$11,INFORMES!$C$15:$C$16,INFORMES!$C$20:$C$21)</c:f>
              <c:strCache>
                <c:ptCount val="5"/>
                <c:pt idx="0">
                  <c:v>VALOR ATUAL</c:v>
                </c:pt>
                <c:pt idx="1">
                  <c:v>BANCO</c:v>
                </c:pt>
                <c:pt idx="2">
                  <c:v>VALOR ATUAL</c:v>
                </c:pt>
                <c:pt idx="3">
                  <c:v>BANCO</c:v>
                </c:pt>
                <c:pt idx="4">
                  <c:v>VALOR ATUAL</c:v>
                </c:pt>
              </c:strCache>
            </c:strRef>
          </c:cat>
          <c:val>
            <c:numRef>
              <c:f>(INFORMES!$D$11,INFORMES!$D$15:$D$16,INFORMES!$D$20:$D$21)</c:f>
              <c:numCache>
                <c:formatCode>General</c:formatCode>
                <c:ptCount val="5"/>
                <c:pt idx="0" formatCode="&quot;R$&quot;\ #,##0.00">
                  <c:v>2200</c:v>
                </c:pt>
                <c:pt idx="1">
                  <c:v>0</c:v>
                </c:pt>
                <c:pt idx="2" formatCode="&quot;R$&quot;\ #,##0.00">
                  <c:v>550</c:v>
                </c:pt>
                <c:pt idx="3">
                  <c:v>0</c:v>
                </c:pt>
                <c:pt idx="4" formatCode="&quot;R$&quot;\ #,##0.0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3D0-AFCF-DCDD727D98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79000">
          <a:srgbClr val="EE37BF"/>
        </a:gs>
        <a:gs pos="0">
          <a:schemeClr val="bg1"/>
        </a:gs>
        <a:gs pos="100000">
          <a:srgbClr val="6124E8"/>
        </a:gs>
      </a:gsLst>
      <a:lin ang="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'RESUMO IR'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eferson-martins-48b9b690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RESUMO IR'!C1"/><Relationship Id="rId3" Type="http://schemas.openxmlformats.org/officeDocument/2006/relationships/hyperlink" Target="#INFORMES!C1"/><Relationship Id="rId7" Type="http://schemas.openxmlformats.org/officeDocument/2006/relationships/chart" Target="../charts/chart1.xm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eferson-martins-48b9b690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'RESUMO IR'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eferson-martins-48b9b690/" TargetMode="External"/><Relationship Id="rId4" Type="http://schemas.openxmlformats.org/officeDocument/2006/relationships/hyperlink" Target="#NOTAS!C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'RESUMO IR'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eferson-martins-48b9b690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233363</xdr:colOff>
      <xdr:row>0</xdr:row>
      <xdr:rowOff>95251</xdr:rowOff>
    </xdr:from>
    <xdr:to>
      <xdr:col>0</xdr:col>
      <xdr:colOff>1938338</xdr:colOff>
      <xdr:row>3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19EAF35-F757-5F21-E666-1B1DEE5ED341}"/>
            </a:ext>
          </a:extLst>
        </xdr:cNvPr>
        <xdr:cNvSpPr/>
      </xdr:nvSpPr>
      <xdr:spPr>
        <a:xfrm>
          <a:off x="233363" y="95251"/>
          <a:ext cx="1704975" cy="476249"/>
        </a:xfrm>
        <a:prstGeom prst="roundRect">
          <a:avLst>
            <a:gd name="adj" fmla="val 3779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9000">
                    <a:srgbClr val="EE37BF"/>
                  </a:gs>
                  <a:gs pos="11765">
                    <a:schemeClr val="bg1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59000">
                    <a:srgbClr val="EE37BF"/>
                  </a:gs>
                  <a:gs pos="11765">
                    <a:schemeClr val="bg1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59000">
                  <a:srgbClr val="EE37BF"/>
                </a:gs>
                <a:gs pos="11765">
                  <a:schemeClr val="bg1"/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452437</xdr:colOff>
      <xdr:row>3</xdr:row>
      <xdr:rowOff>121444</xdr:rowOff>
    </xdr:from>
    <xdr:to>
      <xdr:col>0</xdr:col>
      <xdr:colOff>1719263</xdr:colOff>
      <xdr:row>8</xdr:row>
      <xdr:rowOff>159544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2CA972E7-5783-9FC9-92D5-084C5489F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" y="692944"/>
          <a:ext cx="1266826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128588</xdr:colOff>
      <xdr:row>9</xdr:row>
      <xdr:rowOff>49213</xdr:rowOff>
    </xdr:from>
    <xdr:to>
      <xdr:col>0</xdr:col>
      <xdr:colOff>2043112</xdr:colOff>
      <xdr:row>11</xdr:row>
      <xdr:rowOff>30163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4313D2-DF1E-AEA6-5204-F77177A4A59A}"/>
            </a:ext>
          </a:extLst>
        </xdr:cNvPr>
        <xdr:cNvSpPr/>
      </xdr:nvSpPr>
      <xdr:spPr>
        <a:xfrm>
          <a:off x="128588" y="1897063"/>
          <a:ext cx="1914524" cy="400050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rgbClr val="EE37BF">
                <a:shade val="30000"/>
                <a:satMod val="115000"/>
                <a:lumMod val="99000"/>
                <a:lumOff val="1000"/>
              </a:srgbClr>
            </a:gs>
            <a:gs pos="81000">
              <a:srgbClr val="6124E8"/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128588</xdr:colOff>
      <xdr:row>11</xdr:row>
      <xdr:rowOff>129382</xdr:rowOff>
    </xdr:from>
    <xdr:to>
      <xdr:col>0</xdr:col>
      <xdr:colOff>2043112</xdr:colOff>
      <xdr:row>13</xdr:row>
      <xdr:rowOff>110332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37EEB8-9F7B-4408-8DCB-E4519E3855A7}"/>
            </a:ext>
          </a:extLst>
        </xdr:cNvPr>
        <xdr:cNvSpPr/>
      </xdr:nvSpPr>
      <xdr:spPr>
        <a:xfrm>
          <a:off x="128588" y="2396332"/>
          <a:ext cx="1914524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128588</xdr:colOff>
      <xdr:row>14</xdr:row>
      <xdr:rowOff>0</xdr:rowOff>
    </xdr:from>
    <xdr:to>
      <xdr:col>0</xdr:col>
      <xdr:colOff>2043112</xdr:colOff>
      <xdr:row>15</xdr:row>
      <xdr:rowOff>190500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EE2C6E-6C47-433C-8FE2-14022A27109F}"/>
            </a:ext>
          </a:extLst>
        </xdr:cNvPr>
        <xdr:cNvSpPr/>
      </xdr:nvSpPr>
      <xdr:spPr>
        <a:xfrm>
          <a:off x="128588" y="2895600"/>
          <a:ext cx="1914524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276225</xdr:colOff>
      <xdr:row>18</xdr:row>
      <xdr:rowOff>123824</xdr:rowOff>
    </xdr:from>
    <xdr:to>
      <xdr:col>0</xdr:col>
      <xdr:colOff>2028825</xdr:colOff>
      <xdr:row>22</xdr:row>
      <xdr:rowOff>190499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85CF0F14-4487-26AE-EB19-714CE5643FA6}"/>
            </a:ext>
          </a:extLst>
        </xdr:cNvPr>
        <xdr:cNvSpPr/>
      </xdr:nvSpPr>
      <xdr:spPr>
        <a:xfrm>
          <a:off x="276225" y="3552824"/>
          <a:ext cx="1752600" cy="8286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>
                  <a:lumMod val="65000"/>
                </a:schemeClr>
              </a:solidFill>
            </a:rPr>
            <a:t>System by   Jeferson </a:t>
          </a:r>
          <a:r>
            <a:rPr lang="pt-BR" sz="1400"/>
            <a:t>💜</a:t>
          </a:r>
        </a:p>
      </xdr:txBody>
    </xdr:sp>
    <xdr:clientData/>
  </xdr:twoCellAnchor>
  <xdr:twoCellAnchor editAs="absolute">
    <xdr:from>
      <xdr:col>0</xdr:col>
      <xdr:colOff>133350</xdr:colOff>
      <xdr:row>19</xdr:row>
      <xdr:rowOff>9525</xdr:rowOff>
    </xdr:from>
    <xdr:to>
      <xdr:col>0</xdr:col>
      <xdr:colOff>2171700</xdr:colOff>
      <xdr:row>19</xdr:row>
      <xdr:rowOff>9525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A594AA98-5BDE-1FB3-27B7-733B266D6C3F}"/>
            </a:ext>
          </a:extLst>
        </xdr:cNvPr>
        <xdr:cNvCxnSpPr/>
      </xdr:nvCxnSpPr>
      <xdr:spPr>
        <a:xfrm>
          <a:off x="133350" y="3952875"/>
          <a:ext cx="203835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22</xdr:row>
      <xdr:rowOff>57150</xdr:rowOff>
    </xdr:from>
    <xdr:to>
      <xdr:col>0</xdr:col>
      <xdr:colOff>1301750</xdr:colOff>
      <xdr:row>24</xdr:row>
      <xdr:rowOff>142875</xdr:rowOff>
    </xdr:to>
    <xdr:pic>
      <xdr:nvPicPr>
        <xdr:cNvPr id="13" name="icon_linked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BA422D-408E-44CA-B65B-2E2825ADB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4762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381000</xdr:colOff>
      <xdr:row>20</xdr:row>
      <xdr:rowOff>19050</xdr:rowOff>
    </xdr:from>
    <xdr:to>
      <xdr:col>3</xdr:col>
      <xdr:colOff>2724150</xdr:colOff>
      <xdr:row>21</xdr:row>
      <xdr:rowOff>180975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075F16-4BBB-CEE8-EFE0-D345D8205A16}"/>
            </a:ext>
          </a:extLst>
        </xdr:cNvPr>
        <xdr:cNvSpPr/>
      </xdr:nvSpPr>
      <xdr:spPr>
        <a:xfrm>
          <a:off x="6162675" y="4152900"/>
          <a:ext cx="2343150" cy="352425"/>
        </a:xfrm>
        <a:prstGeom prst="roundRect">
          <a:avLst>
            <a:gd name="adj" fmla="val 33810"/>
          </a:avLst>
        </a:prstGeom>
        <a:solidFill>
          <a:srgbClr val="D331D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0</xdr:col>
      <xdr:colOff>109538</xdr:colOff>
      <xdr:row>16</xdr:row>
      <xdr:rowOff>66675</xdr:rowOff>
    </xdr:from>
    <xdr:to>
      <xdr:col>0</xdr:col>
      <xdr:colOff>2024062</xdr:colOff>
      <xdr:row>18</xdr:row>
      <xdr:rowOff>47625</xdr:rowOff>
    </xdr:to>
    <xdr:sp macro="" textlink="">
      <xdr:nvSpPr>
        <xdr:cNvPr id="15" name="Retângulo: Cantos Arredondados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CB82DF6-5C4A-45A3-9090-F53B7D0C204F}"/>
            </a:ext>
          </a:extLst>
        </xdr:cNvPr>
        <xdr:cNvSpPr/>
      </xdr:nvSpPr>
      <xdr:spPr>
        <a:xfrm>
          <a:off x="109538" y="3381375"/>
          <a:ext cx="1914524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RESUMO</a:t>
          </a:r>
          <a:r>
            <a:rPr lang="pt-BR" sz="1800" baseline="0">
              <a:latin typeface="Segoe UI Light" panose="020B0502040204020203" pitchFamily="34" charset="0"/>
              <a:cs typeface="Segoe UI Light" panose="020B0502040204020203" pitchFamily="34" charset="0"/>
            </a:rPr>
            <a:t> IR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233363</xdr:colOff>
      <xdr:row>0</xdr:row>
      <xdr:rowOff>95251</xdr:rowOff>
    </xdr:from>
    <xdr:to>
      <xdr:col>0</xdr:col>
      <xdr:colOff>1938338</xdr:colOff>
      <xdr:row>3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3AE48FF-1BFE-403A-BBEC-F1A33DFF4542}"/>
            </a:ext>
          </a:extLst>
        </xdr:cNvPr>
        <xdr:cNvSpPr/>
      </xdr:nvSpPr>
      <xdr:spPr>
        <a:xfrm>
          <a:off x="233363" y="95251"/>
          <a:ext cx="1704975" cy="476249"/>
        </a:xfrm>
        <a:prstGeom prst="roundRect">
          <a:avLst>
            <a:gd name="adj" fmla="val 3779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9000">
                    <a:srgbClr val="EE37BF"/>
                  </a:gs>
                  <a:gs pos="11765">
                    <a:schemeClr val="bg1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59000">
                    <a:srgbClr val="EE37BF"/>
                  </a:gs>
                  <a:gs pos="11765">
                    <a:schemeClr val="bg1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59000">
                  <a:srgbClr val="EE37BF"/>
                </a:gs>
                <a:gs pos="11765">
                  <a:schemeClr val="bg1"/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452437</xdr:colOff>
      <xdr:row>3</xdr:row>
      <xdr:rowOff>121444</xdr:rowOff>
    </xdr:from>
    <xdr:to>
      <xdr:col>0</xdr:col>
      <xdr:colOff>1719263</xdr:colOff>
      <xdr:row>8</xdr:row>
      <xdr:rowOff>159544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3F1D97C9-3097-4504-AA8F-974067C91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" y="692944"/>
          <a:ext cx="1266826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128588</xdr:colOff>
      <xdr:row>9</xdr:row>
      <xdr:rowOff>23813</xdr:rowOff>
    </xdr:from>
    <xdr:to>
      <xdr:col>0</xdr:col>
      <xdr:colOff>2043112</xdr:colOff>
      <xdr:row>11</xdr:row>
      <xdr:rowOff>4763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A1139F-AA68-4A94-81E1-E726BAA0E152}"/>
            </a:ext>
          </a:extLst>
        </xdr:cNvPr>
        <xdr:cNvSpPr/>
      </xdr:nvSpPr>
      <xdr:spPr>
        <a:xfrm>
          <a:off x="128588" y="1852613"/>
          <a:ext cx="1914524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128588</xdr:colOff>
      <xdr:row>11</xdr:row>
      <xdr:rowOff>126207</xdr:rowOff>
    </xdr:from>
    <xdr:to>
      <xdr:col>0</xdr:col>
      <xdr:colOff>2043112</xdr:colOff>
      <xdr:row>13</xdr:row>
      <xdr:rowOff>126207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EB2258-2719-4E27-B070-D56DC4F84947}"/>
            </a:ext>
          </a:extLst>
        </xdr:cNvPr>
        <xdr:cNvSpPr/>
      </xdr:nvSpPr>
      <xdr:spPr>
        <a:xfrm>
          <a:off x="128588" y="2374107"/>
          <a:ext cx="1914524" cy="400050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rgbClr val="EE37BF">
                <a:shade val="30000"/>
                <a:satMod val="115000"/>
                <a:lumMod val="99000"/>
                <a:lumOff val="1000"/>
              </a:srgbClr>
            </a:gs>
            <a:gs pos="81000">
              <a:srgbClr val="6124E8"/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128588</xdr:colOff>
      <xdr:row>14</xdr:row>
      <xdr:rowOff>57150</xdr:rowOff>
    </xdr:from>
    <xdr:to>
      <xdr:col>0</xdr:col>
      <xdr:colOff>2043112</xdr:colOff>
      <xdr:row>16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1D5DDA-8421-44D0-8D27-9CF86B730910}"/>
            </a:ext>
          </a:extLst>
        </xdr:cNvPr>
        <xdr:cNvSpPr/>
      </xdr:nvSpPr>
      <xdr:spPr>
        <a:xfrm>
          <a:off x="128588" y="2895600"/>
          <a:ext cx="1914524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247650</xdr:colOff>
      <xdr:row>19</xdr:row>
      <xdr:rowOff>95249</xdr:rowOff>
    </xdr:from>
    <xdr:to>
      <xdr:col>0</xdr:col>
      <xdr:colOff>2000250</xdr:colOff>
      <xdr:row>23</xdr:row>
      <xdr:rowOff>104774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CB61035-89B3-46B1-9CB3-D228CD1F9319}"/>
            </a:ext>
          </a:extLst>
        </xdr:cNvPr>
        <xdr:cNvSpPr/>
      </xdr:nvSpPr>
      <xdr:spPr>
        <a:xfrm>
          <a:off x="247650" y="3933824"/>
          <a:ext cx="1752600" cy="8286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>
                  <a:lumMod val="65000"/>
                </a:schemeClr>
              </a:solidFill>
            </a:rPr>
            <a:t>System by   Jeferson</a:t>
          </a:r>
        </a:p>
        <a:p>
          <a:pPr algn="ctr"/>
          <a:r>
            <a:rPr lang="pt-BR" sz="1400"/>
            <a:t>💜</a:t>
          </a:r>
        </a:p>
      </xdr:txBody>
    </xdr:sp>
    <xdr:clientData/>
  </xdr:twoCellAnchor>
  <xdr:twoCellAnchor editAs="absolute">
    <xdr:from>
      <xdr:col>0</xdr:col>
      <xdr:colOff>123825</xdr:colOff>
      <xdr:row>19</xdr:row>
      <xdr:rowOff>180975</xdr:rowOff>
    </xdr:from>
    <xdr:to>
      <xdr:col>0</xdr:col>
      <xdr:colOff>2162175</xdr:colOff>
      <xdr:row>19</xdr:row>
      <xdr:rowOff>180975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4C99CF8-E4D5-44C1-8644-83D80AFFABC6}"/>
            </a:ext>
          </a:extLst>
        </xdr:cNvPr>
        <xdr:cNvCxnSpPr/>
      </xdr:nvCxnSpPr>
      <xdr:spPr>
        <a:xfrm>
          <a:off x="123825" y="4029075"/>
          <a:ext cx="203835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771525</xdr:colOff>
      <xdr:row>22</xdr:row>
      <xdr:rowOff>123825</xdr:rowOff>
    </xdr:from>
    <xdr:to>
      <xdr:col>0</xdr:col>
      <xdr:colOff>1247775</xdr:colOff>
      <xdr:row>25</xdr:row>
      <xdr:rowOff>19050</xdr:rowOff>
    </xdr:to>
    <xdr:pic>
      <xdr:nvPicPr>
        <xdr:cNvPr id="9" name="Imagem 8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01978-66C6-4E79-B883-847566EFF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600575"/>
          <a:ext cx="4762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342900</xdr:colOff>
      <xdr:row>23</xdr:row>
      <xdr:rowOff>1</xdr:rowOff>
    </xdr:from>
    <xdr:to>
      <xdr:col>3</xdr:col>
      <xdr:colOff>2686050</xdr:colOff>
      <xdr:row>24</xdr:row>
      <xdr:rowOff>171450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866B6E-84CB-4CDA-8F1F-3F49312EFC83}"/>
            </a:ext>
          </a:extLst>
        </xdr:cNvPr>
        <xdr:cNvSpPr/>
      </xdr:nvSpPr>
      <xdr:spPr>
        <a:xfrm>
          <a:off x="6124575" y="4667251"/>
          <a:ext cx="2343150" cy="361949"/>
        </a:xfrm>
        <a:prstGeom prst="roundRect">
          <a:avLst>
            <a:gd name="adj" fmla="val 33810"/>
          </a:avLst>
        </a:prstGeom>
        <a:solidFill>
          <a:srgbClr val="D331D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2</xdr:col>
      <xdr:colOff>314325</xdr:colOff>
      <xdr:row>23</xdr:row>
      <xdr:rowOff>0</xdr:rowOff>
    </xdr:from>
    <xdr:to>
      <xdr:col>2</xdr:col>
      <xdr:colOff>2657475</xdr:colOff>
      <xdr:row>24</xdr:row>
      <xdr:rowOff>181231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166EB9-96A9-46C7-A3DE-3F43E1B3C57B}"/>
            </a:ext>
          </a:extLst>
        </xdr:cNvPr>
        <xdr:cNvSpPr/>
      </xdr:nvSpPr>
      <xdr:spPr>
        <a:xfrm>
          <a:off x="3133725" y="4667250"/>
          <a:ext cx="2343150" cy="371731"/>
        </a:xfrm>
        <a:prstGeom prst="roundRect">
          <a:avLst>
            <a:gd name="adj" fmla="val 33810"/>
          </a:avLst>
        </a:prstGeom>
        <a:solidFill>
          <a:srgbClr val="D331D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  <a:p>
          <a:pPr algn="ctr"/>
          <a:endParaRPr lang="pt-BR" sz="1100"/>
        </a:p>
      </xdr:txBody>
    </xdr:sp>
    <xdr:clientData/>
  </xdr:twoCellAnchor>
  <xdr:twoCellAnchor>
    <xdr:from>
      <xdr:col>4</xdr:col>
      <xdr:colOff>28575</xdr:colOff>
      <xdr:row>8</xdr:row>
      <xdr:rowOff>180975</xdr:rowOff>
    </xdr:from>
    <xdr:to>
      <xdr:col>9</xdr:col>
      <xdr:colOff>247650</xdr:colOff>
      <xdr:row>22</xdr:row>
      <xdr:rowOff>85725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A976B6E-BD52-4D38-AC83-27D75E5DB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0</xdr:col>
      <xdr:colOff>114300</xdr:colOff>
      <xdr:row>16</xdr:row>
      <xdr:rowOff>171450</xdr:rowOff>
    </xdr:from>
    <xdr:to>
      <xdr:col>0</xdr:col>
      <xdr:colOff>2028824</xdr:colOff>
      <xdr:row>18</xdr:row>
      <xdr:rowOff>171450</xdr:rowOff>
    </xdr:to>
    <xdr:sp macro="" textlink="">
      <xdr:nvSpPr>
        <xdr:cNvPr id="13" name="Retângulo: Cantos Arredondado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82D3EE-53EE-4E2F-860E-E456558B3E49}"/>
            </a:ext>
          </a:extLst>
        </xdr:cNvPr>
        <xdr:cNvSpPr/>
      </xdr:nvSpPr>
      <xdr:spPr>
        <a:xfrm>
          <a:off x="114300" y="3429000"/>
          <a:ext cx="1914524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RESUMO</a:t>
          </a:r>
          <a:r>
            <a:rPr lang="pt-BR" sz="1800" baseline="0">
              <a:latin typeface="Segoe UI Light" panose="020B0502040204020203" pitchFamily="34" charset="0"/>
              <a:cs typeface="Segoe UI Light" panose="020B0502040204020203" pitchFamily="34" charset="0"/>
            </a:rPr>
            <a:t> IR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233363</xdr:colOff>
      <xdr:row>0</xdr:row>
      <xdr:rowOff>95251</xdr:rowOff>
    </xdr:from>
    <xdr:to>
      <xdr:col>0</xdr:col>
      <xdr:colOff>1938338</xdr:colOff>
      <xdr:row>3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292D43D-70DC-4637-98F4-746AEE0412D4}"/>
            </a:ext>
          </a:extLst>
        </xdr:cNvPr>
        <xdr:cNvSpPr/>
      </xdr:nvSpPr>
      <xdr:spPr>
        <a:xfrm>
          <a:off x="233363" y="95251"/>
          <a:ext cx="1704975" cy="476249"/>
        </a:xfrm>
        <a:prstGeom prst="roundRect">
          <a:avLst>
            <a:gd name="adj" fmla="val 3779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9000">
                    <a:srgbClr val="EE37BF"/>
                  </a:gs>
                  <a:gs pos="11765">
                    <a:schemeClr val="bg1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59000">
                    <a:srgbClr val="EE37BF"/>
                  </a:gs>
                  <a:gs pos="11765">
                    <a:schemeClr val="bg1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59000">
                  <a:srgbClr val="EE37BF"/>
                </a:gs>
                <a:gs pos="11765">
                  <a:schemeClr val="bg1"/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452437</xdr:colOff>
      <xdr:row>3</xdr:row>
      <xdr:rowOff>121444</xdr:rowOff>
    </xdr:from>
    <xdr:to>
      <xdr:col>0</xdr:col>
      <xdr:colOff>1719263</xdr:colOff>
      <xdr:row>8</xdr:row>
      <xdr:rowOff>197644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5826D7B4-32EE-4A6C-8F25-81D9D0D2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" y="692944"/>
          <a:ext cx="1266826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128588</xdr:colOff>
      <xdr:row>9</xdr:row>
      <xdr:rowOff>42863</xdr:rowOff>
    </xdr:from>
    <xdr:to>
      <xdr:col>0</xdr:col>
      <xdr:colOff>2043112</xdr:colOff>
      <xdr:row>11</xdr:row>
      <xdr:rowOff>61913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45EF62-8AE9-4AD8-B672-C3A6C7CC6385}"/>
            </a:ext>
          </a:extLst>
        </xdr:cNvPr>
        <xdr:cNvSpPr/>
      </xdr:nvSpPr>
      <xdr:spPr>
        <a:xfrm>
          <a:off x="128588" y="1852613"/>
          <a:ext cx="1914524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128588</xdr:colOff>
      <xdr:row>11</xdr:row>
      <xdr:rowOff>183357</xdr:rowOff>
    </xdr:from>
    <xdr:to>
      <xdr:col>0</xdr:col>
      <xdr:colOff>2043112</xdr:colOff>
      <xdr:row>14</xdr:row>
      <xdr:rowOff>11907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FF2793-4098-4DA1-A19D-1E8BB39B35F2}"/>
            </a:ext>
          </a:extLst>
        </xdr:cNvPr>
        <xdr:cNvSpPr/>
      </xdr:nvSpPr>
      <xdr:spPr>
        <a:xfrm>
          <a:off x="128588" y="2374107"/>
          <a:ext cx="1914524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128588</xdr:colOff>
      <xdr:row>14</xdr:row>
      <xdr:rowOff>133350</xdr:rowOff>
    </xdr:from>
    <xdr:to>
      <xdr:col>0</xdr:col>
      <xdr:colOff>2043112</xdr:colOff>
      <xdr:row>16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230182-7735-4788-9ED2-0E92A2CFFF8E}"/>
            </a:ext>
          </a:extLst>
        </xdr:cNvPr>
        <xdr:cNvSpPr/>
      </xdr:nvSpPr>
      <xdr:spPr>
        <a:xfrm>
          <a:off x="128588" y="2895600"/>
          <a:ext cx="1914524" cy="400050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rgbClr val="EE37BF">
                <a:shade val="30000"/>
                <a:satMod val="115000"/>
                <a:lumMod val="99000"/>
                <a:lumOff val="1000"/>
              </a:srgbClr>
            </a:gs>
            <a:gs pos="81000">
              <a:srgbClr val="6124E8"/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209550</xdr:colOff>
      <xdr:row>22</xdr:row>
      <xdr:rowOff>9524</xdr:rowOff>
    </xdr:from>
    <xdr:to>
      <xdr:col>0</xdr:col>
      <xdr:colOff>1962150</xdr:colOff>
      <xdr:row>26</xdr:row>
      <xdr:rowOff>76199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479FD3A4-44FE-4393-A6A9-9AFF6C21F79E}"/>
            </a:ext>
          </a:extLst>
        </xdr:cNvPr>
        <xdr:cNvSpPr/>
      </xdr:nvSpPr>
      <xdr:spPr>
        <a:xfrm>
          <a:off x="209550" y="3914774"/>
          <a:ext cx="1752600" cy="8286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>
                  <a:lumMod val="65000"/>
                </a:schemeClr>
              </a:solidFill>
            </a:rPr>
            <a:t>System by   Jeferson </a:t>
          </a:r>
          <a:r>
            <a:rPr lang="pt-BR" sz="1400"/>
            <a:t>💜</a:t>
          </a:r>
        </a:p>
      </xdr:txBody>
    </xdr:sp>
    <xdr:clientData/>
  </xdr:twoCellAnchor>
  <xdr:twoCellAnchor editAs="absolute">
    <xdr:from>
      <xdr:col>0</xdr:col>
      <xdr:colOff>133350</xdr:colOff>
      <xdr:row>20</xdr:row>
      <xdr:rowOff>104775</xdr:rowOff>
    </xdr:from>
    <xdr:to>
      <xdr:col>0</xdr:col>
      <xdr:colOff>2171700</xdr:colOff>
      <xdr:row>20</xdr:row>
      <xdr:rowOff>104775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4F5F3E0-72B6-497D-AA22-D2039412D4C7}"/>
            </a:ext>
          </a:extLst>
        </xdr:cNvPr>
        <xdr:cNvCxnSpPr/>
      </xdr:nvCxnSpPr>
      <xdr:spPr>
        <a:xfrm>
          <a:off x="133350" y="4010025"/>
          <a:ext cx="203835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838201</xdr:colOff>
      <xdr:row>23</xdr:row>
      <xdr:rowOff>180975</xdr:rowOff>
    </xdr:from>
    <xdr:to>
      <xdr:col>0</xdr:col>
      <xdr:colOff>1314451</xdr:colOff>
      <xdr:row>26</xdr:row>
      <xdr:rowOff>76200</xdr:rowOff>
    </xdr:to>
    <xdr:pic>
      <xdr:nvPicPr>
        <xdr:cNvPr id="9" name="Imagem 8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650E2E-72EE-FB0E-645B-1F7EA4586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1" y="4657725"/>
          <a:ext cx="4762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600076</xdr:colOff>
      <xdr:row>5</xdr:row>
      <xdr:rowOff>19051</xdr:rowOff>
    </xdr:from>
    <xdr:to>
      <xdr:col>3</xdr:col>
      <xdr:colOff>428626</xdr:colOff>
      <xdr:row>6</xdr:row>
      <xdr:rowOff>123826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6C699A-8548-4A67-A608-D764FA4DCF34}"/>
            </a:ext>
          </a:extLst>
        </xdr:cNvPr>
        <xdr:cNvSpPr/>
      </xdr:nvSpPr>
      <xdr:spPr>
        <a:xfrm>
          <a:off x="2809876" y="1047751"/>
          <a:ext cx="1733550" cy="295275"/>
        </a:xfrm>
        <a:prstGeom prst="roundRect">
          <a:avLst>
            <a:gd name="adj" fmla="val 49939"/>
          </a:avLst>
        </a:prstGeom>
        <a:solidFill>
          <a:srgbClr val="D331D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  <a:p>
          <a:pPr algn="ctr"/>
          <a:endParaRPr lang="pt-BR" sz="1100"/>
        </a:p>
      </xdr:txBody>
    </xdr:sp>
    <xdr:clientData/>
  </xdr:twoCellAnchor>
  <xdr:twoCellAnchor editAs="absolute">
    <xdr:from>
      <xdr:col>0</xdr:col>
      <xdr:colOff>133350</xdr:colOff>
      <xdr:row>17</xdr:row>
      <xdr:rowOff>123825</xdr:rowOff>
    </xdr:from>
    <xdr:to>
      <xdr:col>0</xdr:col>
      <xdr:colOff>2047874</xdr:colOff>
      <xdr:row>19</xdr:row>
      <xdr:rowOff>142875</xdr:rowOff>
    </xdr:to>
    <xdr:sp macro="" textlink="">
      <xdr:nvSpPr>
        <xdr:cNvPr id="11" name="Retângulo: Cantos Arredondados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580A764-C911-44F4-AF6C-517759DA79E3}"/>
            </a:ext>
          </a:extLst>
        </xdr:cNvPr>
        <xdr:cNvSpPr/>
      </xdr:nvSpPr>
      <xdr:spPr>
        <a:xfrm>
          <a:off x="133350" y="3457575"/>
          <a:ext cx="1914524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RESUMO</a:t>
          </a:r>
          <a:r>
            <a:rPr lang="pt-BR" sz="1800" baseline="0">
              <a:latin typeface="Segoe UI Light" panose="020B0502040204020203" pitchFamily="34" charset="0"/>
              <a:cs typeface="Segoe UI Light" panose="020B0502040204020203" pitchFamily="34" charset="0"/>
            </a:rPr>
            <a:t> IR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3</xdr:col>
      <xdr:colOff>504825</xdr:colOff>
      <xdr:row>5</xdr:row>
      <xdr:rowOff>19051</xdr:rowOff>
    </xdr:from>
    <xdr:to>
      <xdr:col>5</xdr:col>
      <xdr:colOff>0</xdr:colOff>
      <xdr:row>6</xdr:row>
      <xdr:rowOff>123825</xdr:rowOff>
    </xdr:to>
    <xdr:sp macro="" textlink="">
      <xdr:nvSpPr>
        <xdr:cNvPr id="12" name="Retângulo: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718BA02-1021-4894-9BAD-C37C4D9E4282}"/>
            </a:ext>
          </a:extLst>
        </xdr:cNvPr>
        <xdr:cNvSpPr/>
      </xdr:nvSpPr>
      <xdr:spPr>
        <a:xfrm>
          <a:off x="4619625" y="1047751"/>
          <a:ext cx="1838325" cy="295274"/>
        </a:xfrm>
        <a:prstGeom prst="roundRect">
          <a:avLst>
            <a:gd name="adj" fmla="val 50000"/>
          </a:avLst>
        </a:prstGeom>
        <a:solidFill>
          <a:srgbClr val="D331D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  <a:p>
          <a:pPr algn="ctr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233363</xdr:colOff>
      <xdr:row>0</xdr:row>
      <xdr:rowOff>95251</xdr:rowOff>
    </xdr:from>
    <xdr:to>
      <xdr:col>0</xdr:col>
      <xdr:colOff>1938338</xdr:colOff>
      <xdr:row>3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D769261-7BFA-4932-ACBC-70E669FE3671}"/>
            </a:ext>
          </a:extLst>
        </xdr:cNvPr>
        <xdr:cNvSpPr/>
      </xdr:nvSpPr>
      <xdr:spPr>
        <a:xfrm>
          <a:off x="233363" y="95251"/>
          <a:ext cx="1704975" cy="542924"/>
        </a:xfrm>
        <a:prstGeom prst="roundRect">
          <a:avLst>
            <a:gd name="adj" fmla="val 3779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9000">
                    <a:srgbClr val="EE37BF"/>
                  </a:gs>
                  <a:gs pos="11765">
                    <a:schemeClr val="bg1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59000">
                    <a:srgbClr val="EE37BF"/>
                  </a:gs>
                  <a:gs pos="11765">
                    <a:schemeClr val="bg1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59000">
                  <a:srgbClr val="EE37BF"/>
                </a:gs>
                <a:gs pos="11765">
                  <a:schemeClr val="bg1"/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452437</xdr:colOff>
      <xdr:row>3</xdr:row>
      <xdr:rowOff>121444</xdr:rowOff>
    </xdr:from>
    <xdr:to>
      <xdr:col>0</xdr:col>
      <xdr:colOff>1719263</xdr:colOff>
      <xdr:row>8</xdr:row>
      <xdr:rowOff>159544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B5A7F73C-0E38-496A-ACED-DCF99773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" y="759619"/>
          <a:ext cx="1266826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128588</xdr:colOff>
      <xdr:row>9</xdr:row>
      <xdr:rowOff>49213</xdr:rowOff>
    </xdr:from>
    <xdr:to>
      <xdr:col>0</xdr:col>
      <xdr:colOff>2043112</xdr:colOff>
      <xdr:row>11</xdr:row>
      <xdr:rowOff>30163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5DA7C8-D01D-4593-936D-B36625435DD4}"/>
            </a:ext>
          </a:extLst>
        </xdr:cNvPr>
        <xdr:cNvSpPr/>
      </xdr:nvSpPr>
      <xdr:spPr>
        <a:xfrm>
          <a:off x="128588" y="1897063"/>
          <a:ext cx="1914524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128588</xdr:colOff>
      <xdr:row>11</xdr:row>
      <xdr:rowOff>129382</xdr:rowOff>
    </xdr:from>
    <xdr:to>
      <xdr:col>0</xdr:col>
      <xdr:colOff>2043112</xdr:colOff>
      <xdr:row>13</xdr:row>
      <xdr:rowOff>110332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C1C3DD-8A60-4B0E-B818-DC83937F035A}"/>
            </a:ext>
          </a:extLst>
        </xdr:cNvPr>
        <xdr:cNvSpPr/>
      </xdr:nvSpPr>
      <xdr:spPr>
        <a:xfrm>
          <a:off x="128588" y="2396332"/>
          <a:ext cx="1914524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128588</xdr:colOff>
      <xdr:row>14</xdr:row>
      <xdr:rowOff>19050</xdr:rowOff>
    </xdr:from>
    <xdr:to>
      <xdr:col>0</xdr:col>
      <xdr:colOff>2043112</xdr:colOff>
      <xdr:row>16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55EAA2-585A-4A97-9AED-08FEF38FA8E5}"/>
            </a:ext>
          </a:extLst>
        </xdr:cNvPr>
        <xdr:cNvSpPr/>
      </xdr:nvSpPr>
      <xdr:spPr>
        <a:xfrm>
          <a:off x="128588" y="2895600"/>
          <a:ext cx="1914524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276225</xdr:colOff>
      <xdr:row>19</xdr:row>
      <xdr:rowOff>123824</xdr:rowOff>
    </xdr:from>
    <xdr:to>
      <xdr:col>0</xdr:col>
      <xdr:colOff>2028825</xdr:colOff>
      <xdr:row>23</xdr:row>
      <xdr:rowOff>190499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7D49BAD7-0BE8-4333-8BB6-3863CAC4621D}"/>
            </a:ext>
          </a:extLst>
        </xdr:cNvPr>
        <xdr:cNvSpPr/>
      </xdr:nvSpPr>
      <xdr:spPr>
        <a:xfrm>
          <a:off x="276225" y="3857624"/>
          <a:ext cx="1752600" cy="847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>
                  <a:lumMod val="65000"/>
                </a:schemeClr>
              </a:solidFill>
            </a:rPr>
            <a:t>System by   Jeferson </a:t>
          </a:r>
          <a:r>
            <a:rPr lang="pt-BR" sz="1400"/>
            <a:t>💜</a:t>
          </a:r>
        </a:p>
      </xdr:txBody>
    </xdr:sp>
    <xdr:clientData/>
  </xdr:twoCellAnchor>
  <xdr:twoCellAnchor editAs="absolute">
    <xdr:from>
      <xdr:col>0</xdr:col>
      <xdr:colOff>123825</xdr:colOff>
      <xdr:row>19</xdr:row>
      <xdr:rowOff>114300</xdr:rowOff>
    </xdr:from>
    <xdr:to>
      <xdr:col>0</xdr:col>
      <xdr:colOff>2162175</xdr:colOff>
      <xdr:row>19</xdr:row>
      <xdr:rowOff>114300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628ABD6-FD20-463E-B202-7570EFCC5F5D}"/>
            </a:ext>
          </a:extLst>
        </xdr:cNvPr>
        <xdr:cNvCxnSpPr/>
      </xdr:nvCxnSpPr>
      <xdr:spPr>
        <a:xfrm>
          <a:off x="123825" y="3943350"/>
          <a:ext cx="203835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22</xdr:row>
      <xdr:rowOff>171450</xdr:rowOff>
    </xdr:from>
    <xdr:to>
      <xdr:col>0</xdr:col>
      <xdr:colOff>1301750</xdr:colOff>
      <xdr:row>25</xdr:row>
      <xdr:rowOff>66675</xdr:rowOff>
    </xdr:to>
    <xdr:pic>
      <xdr:nvPicPr>
        <xdr:cNvPr id="9" name="icon_linked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51C25A-6F82-4CE8-B060-90D81F485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4762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114300</xdr:colOff>
      <xdr:row>16</xdr:row>
      <xdr:rowOff>152400</xdr:rowOff>
    </xdr:from>
    <xdr:to>
      <xdr:col>0</xdr:col>
      <xdr:colOff>2028824</xdr:colOff>
      <xdr:row>18</xdr:row>
      <xdr:rowOff>171450</xdr:rowOff>
    </xdr:to>
    <xdr:sp macro="" textlink="">
      <xdr:nvSpPr>
        <xdr:cNvPr id="11" name="Retângulo: Cantos Arredondados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A147EC7-D768-4595-8AF6-6BFA99E2A2CB}"/>
            </a:ext>
          </a:extLst>
        </xdr:cNvPr>
        <xdr:cNvSpPr/>
      </xdr:nvSpPr>
      <xdr:spPr>
        <a:xfrm>
          <a:off x="114300" y="3409950"/>
          <a:ext cx="1914524" cy="400050"/>
        </a:xfrm>
        <a:prstGeom prst="roundRect">
          <a:avLst>
            <a:gd name="adj" fmla="val 50000"/>
          </a:avLst>
        </a:prstGeom>
        <a:gradFill flip="none" rotWithShape="1">
          <a:gsLst>
            <a:gs pos="19000">
              <a:srgbClr val="961475"/>
            </a:gs>
            <a:gs pos="90000">
              <a:srgbClr val="6124E8"/>
            </a:gs>
          </a:gsLst>
          <a:lin ang="10800000" scaled="0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RESUMO</a:t>
          </a:r>
          <a:r>
            <a:rPr lang="pt-BR" sz="1800" baseline="0">
              <a:latin typeface="Segoe UI Light" panose="020B0502040204020203" pitchFamily="34" charset="0"/>
              <a:cs typeface="Segoe UI Light" panose="020B0502040204020203" pitchFamily="34" charset="0"/>
            </a:rPr>
            <a:t> IR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314325</xdr:colOff>
      <xdr:row>20</xdr:row>
      <xdr:rowOff>85725</xdr:rowOff>
    </xdr:from>
    <xdr:to>
      <xdr:col>2</xdr:col>
      <xdr:colOff>2657475</xdr:colOff>
      <xdr:row>22</xdr:row>
      <xdr:rowOff>76456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6C9FE6-9391-42B1-9D6A-01E453573AD3}"/>
            </a:ext>
          </a:extLst>
        </xdr:cNvPr>
        <xdr:cNvSpPr/>
      </xdr:nvSpPr>
      <xdr:spPr>
        <a:xfrm>
          <a:off x="3133725" y="4105275"/>
          <a:ext cx="2343150" cy="371731"/>
        </a:xfrm>
        <a:prstGeom prst="roundRect">
          <a:avLst>
            <a:gd name="adj" fmla="val 33810"/>
          </a:avLst>
        </a:prstGeom>
        <a:solidFill>
          <a:srgbClr val="D331D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  <a:p>
          <a:pPr algn="ctr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0216BE-131E-4F68-B912-1AD1CE18AA7D}" name="Tabela2" displayName="Tabela2" ref="C10:E30" totalsRowShown="0" dataDxfId="9">
  <autoFilter ref="C10:E30" xr:uid="{0B0216BE-131E-4F68-B912-1AD1CE18AA7D}"/>
  <tableColumns count="3">
    <tableColumn id="1" xr3:uid="{CFEF2C16-0F76-41AE-B16F-6C973F5DF8A0}" name="DATA" dataDxfId="8"/>
    <tableColumn id="2" xr3:uid="{1DA28D78-D2EC-4AA2-8CD3-492A0710BDD6}" name="CATEGORIAS" dataDxfId="7"/>
    <tableColumn id="3" xr3:uid="{2FDC3840-B51B-45E4-A7B1-DBEAC9B0EF4A}" name="VALOR" dataDxfId="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B2EFCC-41F5-4E43-AF83-A0FFEA29B92B}" name="tbl_ir" displayName="tbl_ir" ref="E3:H8" totalsRowShown="0" tableBorderDxfId="5">
  <autoFilter ref="E3:H8" xr:uid="{BEB2EFCC-41F5-4E43-AF83-A0FFEA29B92B}"/>
  <tableColumns count="4">
    <tableColumn id="1" xr3:uid="{BF48A8FA-39D1-4675-A3AE-CC1B60C4941A}" name="LIMITE INFERIOR" dataDxfId="4"/>
    <tableColumn id="2" xr3:uid="{DC6FCA3F-9A60-428E-A232-3A733D423682}" name="LIMITE SUPERIOR" dataDxfId="3"/>
    <tableColumn id="3" xr3:uid="{80C637E2-0F56-4E5B-B666-7C3804AF2F32}" name="ALÍQUOTA"/>
    <tableColumn id="4" xr3:uid="{5CC73475-F2C0-44C6-9EFD-A62CCBD8EAF9}" name="PARCELA A DEDUZI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smartins959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cketlawyer.com/br/pt/sem/holerite?utm_source=google&amp;utm_medium=cpc&amp;utm_campaign=PSQ.Business&amp;utm_content=Holerite&amp;gad_source=1&amp;gad_campaignid=16650406010&amp;gbraid=0AAAAAoSKvJ9_JVXaQCY4S0GuWfD5USk3W&amp;gclid=Cj0KCQjwjdTCBhCLARIsAEu8bpKfvKdvsr5Cx242GmYWVKuKbXZjYMS66P9BHlUoaA4Yt5Kj9K5_gNMaAgJ7EALw_wcB" TargetMode="External"/><Relationship Id="rId2" Type="http://schemas.openxmlformats.org/officeDocument/2006/relationships/hyperlink" Target="https://www.rocketlawyer.com/br/pt/sem/holerite?utm_source=google&amp;utm_medium=cpc&amp;utm_campaign=PSQ.Business&amp;utm_content=Holerite&amp;gad_source=1&amp;gad_campaignid=16650406010&amp;gbraid=0AAAAAoSKvJ9_JVXaQCY4S0GuWfD5USk3W&amp;gclid=Cj0KCQjwjdTCBhCLARIsAEu8bpKfvKdvsr5Cx242GmYWVKuKbXZjYMS66P9BHlUoaA4Yt5Kj9K5_gNMaAgJ7EALw_wcB" TargetMode="External"/><Relationship Id="rId1" Type="http://schemas.openxmlformats.org/officeDocument/2006/relationships/hyperlink" Target="https://www.rocketlawyer.com/br/pt/sem/holerite?utm_source=google&amp;utm_medium=cpc&amp;utm_campaign=PSQ.Business&amp;utm_content=Holerite&amp;gad_source=1&amp;gad_campaignid=16650406010&amp;gbraid=0AAAAAoSKvJ9_JVXaQCY4S0GuWfD5USk3W&amp;gclid=Cj0KCQjwjdTCBhCLARIsAEu8bpKfvKdvsr5Cx242GmYWVKuKbXZjYMS66P9BHlUoaA4Yt5Kj9K5_gNMaAgJ7EALw_wcB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A345-8E1B-4767-B32D-FC60868945D6}">
  <sheetPr codeName="Planilha1"/>
  <dimension ref="A1:E19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1" width="33.140625" style="1" customWidth="1"/>
    <col min="3" max="3" width="44.42578125" customWidth="1"/>
    <col min="4" max="4" width="46.5703125" bestFit="1" customWidth="1"/>
  </cols>
  <sheetData>
    <row r="1" spans="3:5" x14ac:dyDescent="0.25">
      <c r="C1" s="5"/>
    </row>
    <row r="3" spans="3:5" ht="20.25" thickBot="1" x14ac:dyDescent="0.35">
      <c r="C3" s="4" t="s">
        <v>13</v>
      </c>
      <c r="D3" s="4"/>
      <c r="E3" s="4"/>
    </row>
    <row r="4" spans="3:5" ht="15.75" thickTop="1" x14ac:dyDescent="0.25">
      <c r="C4" s="6" t="s">
        <v>14</v>
      </c>
      <c r="D4" s="6"/>
      <c r="E4" s="6"/>
    </row>
    <row r="7" spans="3:5" ht="16.5" x14ac:dyDescent="0.3">
      <c r="C7" s="3" t="s">
        <v>0</v>
      </c>
      <c r="D7" s="14" t="s">
        <v>17</v>
      </c>
    </row>
    <row r="8" spans="3:5" ht="16.5" x14ac:dyDescent="0.3">
      <c r="C8" s="3" t="s">
        <v>1</v>
      </c>
      <c r="D8" s="15">
        <v>33333333333</v>
      </c>
    </row>
    <row r="9" spans="3:5" ht="16.5" x14ac:dyDescent="0.3">
      <c r="C9" s="3" t="s">
        <v>2</v>
      </c>
      <c r="D9" s="16">
        <v>29503</v>
      </c>
    </row>
    <row r="10" spans="3:5" ht="16.5" x14ac:dyDescent="0.3">
      <c r="C10" s="3" t="s">
        <v>3</v>
      </c>
      <c r="D10" s="14">
        <v>12345678912</v>
      </c>
    </row>
    <row r="11" spans="3:5" ht="16.5" x14ac:dyDescent="0.3">
      <c r="C11" s="3" t="s">
        <v>4</v>
      </c>
      <c r="D11" s="14" t="s">
        <v>18</v>
      </c>
    </row>
    <row r="12" spans="3:5" ht="16.5" x14ac:dyDescent="0.3">
      <c r="C12" s="3" t="s">
        <v>5</v>
      </c>
      <c r="D12" s="14" t="s">
        <v>19</v>
      </c>
    </row>
    <row r="13" spans="3:5" ht="16.5" x14ac:dyDescent="0.3">
      <c r="C13" s="3" t="s">
        <v>6</v>
      </c>
      <c r="D13" s="17">
        <v>14830000</v>
      </c>
    </row>
    <row r="14" spans="3:5" ht="16.5" x14ac:dyDescent="0.3">
      <c r="C14" s="3" t="s">
        <v>7</v>
      </c>
      <c r="D14" s="18">
        <v>1633959091</v>
      </c>
    </row>
    <row r="15" spans="3:5" ht="16.5" x14ac:dyDescent="0.3">
      <c r="C15" s="3" t="s">
        <v>8</v>
      </c>
      <c r="D15" s="19">
        <v>16998765432</v>
      </c>
    </row>
    <row r="16" spans="3:5" ht="16.5" x14ac:dyDescent="0.3">
      <c r="C16" s="3" t="s">
        <v>9</v>
      </c>
      <c r="D16" s="20" t="s">
        <v>20</v>
      </c>
    </row>
    <row r="17" spans="3:4" ht="16.5" x14ac:dyDescent="0.3">
      <c r="C17" s="3" t="s">
        <v>10</v>
      </c>
      <c r="D17" s="14" t="s">
        <v>15</v>
      </c>
    </row>
    <row r="18" spans="3:4" ht="16.5" x14ac:dyDescent="0.3">
      <c r="C18" s="3" t="s">
        <v>11</v>
      </c>
      <c r="D18" s="14" t="s">
        <v>16</v>
      </c>
    </row>
    <row r="19" spans="3:4" ht="16.5" x14ac:dyDescent="0.3">
      <c r="C19" s="3" t="s">
        <v>12</v>
      </c>
      <c r="D19" s="14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BA80E507-D6DC-430D-9EC1-69A39C0848DC}">
      <formula1>"SIM,NÃO"</formula1>
    </dataValidation>
  </dataValidations>
  <hyperlinks>
    <hyperlink ref="D16" r:id="rId1" xr:uid="{21E2C8FD-0697-4C03-9327-444DAA7D1D2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B47A-2DEE-40B0-9E66-CBDC3FB2DDC8}">
  <sheetPr codeName="Planilha2"/>
  <dimension ref="A3:G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33.140625" style="1" customWidth="1"/>
    <col min="3" max="4" width="44.42578125" customWidth="1"/>
    <col min="6" max="6" width="20.7109375" bestFit="1" customWidth="1"/>
    <col min="7" max="7" width="14.7109375" customWidth="1"/>
  </cols>
  <sheetData>
    <row r="3" spans="3:7" ht="20.25" thickBot="1" x14ac:dyDescent="0.35">
      <c r="C3" s="4" t="s">
        <v>21</v>
      </c>
      <c r="D3" s="4"/>
      <c r="E3" s="4"/>
    </row>
    <row r="4" spans="3:7" ht="15.75" thickTop="1" x14ac:dyDescent="0.25">
      <c r="C4" s="6" t="s">
        <v>22</v>
      </c>
      <c r="D4" s="6"/>
      <c r="E4" s="6"/>
    </row>
    <row r="6" spans="3:7" ht="16.5" x14ac:dyDescent="0.3">
      <c r="C6" s="2" t="s">
        <v>81</v>
      </c>
      <c r="F6" s="8" t="s">
        <v>99</v>
      </c>
    </row>
    <row r="7" spans="3:7" ht="16.5" x14ac:dyDescent="0.3">
      <c r="C7" s="9">
        <f>SUM(D11,D16,D21,)</f>
        <v>3000</v>
      </c>
      <c r="D7" s="9"/>
      <c r="F7" s="3" t="s">
        <v>98</v>
      </c>
      <c r="G7" s="25">
        <v>150</v>
      </c>
    </row>
    <row r="9" spans="3:7" x14ac:dyDescent="0.25">
      <c r="C9" s="8" t="s">
        <v>78</v>
      </c>
    </row>
    <row r="10" spans="3:7" ht="16.5" x14ac:dyDescent="0.3">
      <c r="C10" s="3" t="s">
        <v>23</v>
      </c>
      <c r="D10" s="14" t="s">
        <v>32</v>
      </c>
    </row>
    <row r="11" spans="3:7" ht="16.5" x14ac:dyDescent="0.3">
      <c r="C11" s="3" t="s">
        <v>24</v>
      </c>
      <c r="D11" s="21">
        <v>2200</v>
      </c>
    </row>
    <row r="12" spans="3:7" ht="16.5" x14ac:dyDescent="0.3">
      <c r="C12" s="3" t="s">
        <v>25</v>
      </c>
      <c r="D12" s="20" t="s">
        <v>26</v>
      </c>
    </row>
    <row r="14" spans="3:7" x14ac:dyDescent="0.25">
      <c r="C14" s="8" t="s">
        <v>79</v>
      </c>
    </row>
    <row r="15" spans="3:7" ht="16.5" x14ac:dyDescent="0.3">
      <c r="C15" s="3" t="s">
        <v>23</v>
      </c>
      <c r="D15" s="14" t="s">
        <v>46</v>
      </c>
    </row>
    <row r="16" spans="3:7" ht="16.5" x14ac:dyDescent="0.3">
      <c r="C16" s="3" t="s">
        <v>24</v>
      </c>
      <c r="D16" s="21">
        <v>550</v>
      </c>
    </row>
    <row r="17" spans="3:4" ht="16.5" x14ac:dyDescent="0.3">
      <c r="C17" s="3" t="s">
        <v>25</v>
      </c>
      <c r="D17" s="20" t="s">
        <v>26</v>
      </c>
    </row>
    <row r="19" spans="3:4" x14ac:dyDescent="0.25">
      <c r="C19" s="8" t="s">
        <v>80</v>
      </c>
    </row>
    <row r="20" spans="3:4" ht="16.5" x14ac:dyDescent="0.3">
      <c r="C20" s="3" t="s">
        <v>23</v>
      </c>
      <c r="D20" s="14" t="s">
        <v>28</v>
      </c>
    </row>
    <row r="21" spans="3:4" ht="16.5" x14ac:dyDescent="0.3">
      <c r="C21" s="3" t="s">
        <v>24</v>
      </c>
      <c r="D21" s="21">
        <v>250</v>
      </c>
    </row>
    <row r="22" spans="3:4" ht="16.5" x14ac:dyDescent="0.3">
      <c r="C22" s="3" t="s">
        <v>25</v>
      </c>
      <c r="D22" s="20" t="s">
        <v>26</v>
      </c>
    </row>
  </sheetData>
  <sheetProtection sheet="1" objects="1" scenarios="1" selectLockedCells="1"/>
  <mergeCells count="2">
    <mergeCell ref="C4:E4"/>
    <mergeCell ref="C7:D7"/>
  </mergeCells>
  <hyperlinks>
    <hyperlink ref="D12" r:id="rId1" xr:uid="{FB8EF1ED-7C9F-49AD-A8BD-765DAEF2F20F}"/>
    <hyperlink ref="D17" r:id="rId2" xr:uid="{66781BC4-CF2C-4086-8498-D10B72789CBF}"/>
    <hyperlink ref="D22" r:id="rId3" xr:uid="{BBB841F1-1BAD-4911-86A5-5815623DCB51}"/>
  </hyperlink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9BC2275-1D87-41E7-8508-53AD576742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9AE3-9C22-4954-BDD7-5B8B4BCAD212}">
  <sheetPr codeName="Planilha3"/>
  <dimension ref="A3:E30"/>
  <sheetViews>
    <sheetView showGridLines="0" showRowColHeaders="0" workbookViewId="0">
      <selection activeCell="C23" sqref="C23"/>
    </sheetView>
  </sheetViews>
  <sheetFormatPr defaultRowHeight="15" x14ac:dyDescent="0.25"/>
  <cols>
    <col min="1" max="1" width="33.140625" style="1" customWidth="1"/>
    <col min="3" max="3" width="19.42578125" customWidth="1"/>
    <col min="4" max="4" width="19" customWidth="1"/>
    <col min="5" max="5" width="16.140625" customWidth="1"/>
  </cols>
  <sheetData>
    <row r="3" spans="3:5" ht="20.25" thickBot="1" x14ac:dyDescent="0.35">
      <c r="C3" s="4" t="s">
        <v>82</v>
      </c>
    </row>
    <row r="4" spans="3:5" ht="15.75" thickTop="1" x14ac:dyDescent="0.25">
      <c r="C4" s="6" t="s">
        <v>83</v>
      </c>
      <c r="D4" s="6"/>
      <c r="E4" s="6"/>
    </row>
    <row r="9" spans="3:5" ht="16.5" x14ac:dyDescent="0.3">
      <c r="C9" s="13" t="s">
        <v>84</v>
      </c>
      <c r="D9" s="13"/>
      <c r="E9" s="13"/>
    </row>
    <row r="10" spans="3:5" x14ac:dyDescent="0.25">
      <c r="C10" s="12" t="s">
        <v>87</v>
      </c>
      <c r="D10" s="10" t="s">
        <v>86</v>
      </c>
      <c r="E10" s="10" t="s">
        <v>85</v>
      </c>
    </row>
    <row r="11" spans="3:5" x14ac:dyDescent="0.25">
      <c r="C11" s="22">
        <v>45828</v>
      </c>
      <c r="D11" s="23" t="s">
        <v>103</v>
      </c>
      <c r="E11" s="24">
        <v>300</v>
      </c>
    </row>
    <row r="12" spans="3:5" x14ac:dyDescent="0.25">
      <c r="C12" s="22">
        <v>45829</v>
      </c>
      <c r="D12" s="23" t="s">
        <v>104</v>
      </c>
      <c r="E12" s="24">
        <v>750</v>
      </c>
    </row>
    <row r="13" spans="3:5" x14ac:dyDescent="0.25">
      <c r="C13" s="22">
        <v>45829</v>
      </c>
      <c r="D13" s="23" t="s">
        <v>103</v>
      </c>
      <c r="E13" s="24">
        <v>100</v>
      </c>
    </row>
    <row r="14" spans="3:5" x14ac:dyDescent="0.25">
      <c r="C14" s="23"/>
      <c r="D14" s="23"/>
      <c r="E14" s="24"/>
    </row>
    <row r="15" spans="3:5" x14ac:dyDescent="0.25">
      <c r="C15" s="23"/>
      <c r="D15" s="23"/>
      <c r="E15" s="24"/>
    </row>
    <row r="16" spans="3:5" x14ac:dyDescent="0.25">
      <c r="C16" s="23"/>
      <c r="D16" s="23"/>
      <c r="E16" s="24"/>
    </row>
    <row r="17" spans="3:5" x14ac:dyDescent="0.25">
      <c r="C17" s="23"/>
      <c r="D17" s="23"/>
      <c r="E17" s="24"/>
    </row>
    <row r="18" spans="3:5" x14ac:dyDescent="0.25">
      <c r="C18" s="23"/>
      <c r="D18" s="23"/>
      <c r="E18" s="24"/>
    </row>
    <row r="19" spans="3:5" x14ac:dyDescent="0.25">
      <c r="C19" s="23"/>
      <c r="D19" s="23"/>
      <c r="E19" s="24"/>
    </row>
    <row r="20" spans="3:5" x14ac:dyDescent="0.25">
      <c r="C20" s="23"/>
      <c r="D20" s="23"/>
      <c r="E20" s="24"/>
    </row>
    <row r="21" spans="3:5" x14ac:dyDescent="0.25">
      <c r="C21" s="23"/>
      <c r="D21" s="23"/>
      <c r="E21" s="24"/>
    </row>
    <row r="22" spans="3:5" x14ac:dyDescent="0.25">
      <c r="C22" s="23"/>
      <c r="D22" s="23"/>
      <c r="E22" s="24"/>
    </row>
    <row r="23" spans="3:5" x14ac:dyDescent="0.25">
      <c r="C23" s="23"/>
      <c r="D23" s="23"/>
      <c r="E23" s="24"/>
    </row>
    <row r="24" spans="3:5" x14ac:dyDescent="0.25">
      <c r="C24" s="23"/>
      <c r="D24" s="23"/>
      <c r="E24" s="24"/>
    </row>
    <row r="25" spans="3:5" x14ac:dyDescent="0.25">
      <c r="C25" s="23"/>
      <c r="D25" s="23"/>
      <c r="E25" s="24"/>
    </row>
    <row r="26" spans="3:5" x14ac:dyDescent="0.25">
      <c r="C26" s="23"/>
      <c r="D26" s="23"/>
      <c r="E26" s="24"/>
    </row>
    <row r="27" spans="3:5" x14ac:dyDescent="0.25">
      <c r="C27" s="23"/>
      <c r="D27" s="23"/>
      <c r="E27" s="24"/>
    </row>
    <row r="28" spans="3:5" x14ac:dyDescent="0.25">
      <c r="C28" s="23"/>
      <c r="D28" s="23"/>
      <c r="E28" s="24"/>
    </row>
    <row r="29" spans="3:5" x14ac:dyDescent="0.25">
      <c r="C29" s="23"/>
      <c r="D29" s="23"/>
      <c r="E29" s="24"/>
    </row>
    <row r="30" spans="3:5" x14ac:dyDescent="0.25">
      <c r="C30" s="23"/>
      <c r="D30" s="23"/>
      <c r="E30" s="24"/>
    </row>
  </sheetData>
  <sheetProtection sheet="1" objects="1" scenarios="1" selectLockedCells="1"/>
  <mergeCells count="2">
    <mergeCell ref="C4:E4"/>
    <mergeCell ref="C9:E9"/>
  </mergeCells>
  <dataValidations count="1">
    <dataValidation type="list" allowBlank="1" showInputMessage="1" showErrorMessage="1" sqref="D11:D30" xr:uid="{1600C310-94DA-4111-ACCF-F91DDCD0D4D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2AFB-AE0F-4358-865B-0CF93FF69483}">
  <sheetPr codeName="Planilha4"/>
  <dimension ref="A1:E13"/>
  <sheetViews>
    <sheetView showGridLines="0" showRowColHeaders="0" workbookViewId="0">
      <selection activeCell="D21" sqref="D21"/>
    </sheetView>
  </sheetViews>
  <sheetFormatPr defaultRowHeight="15" x14ac:dyDescent="0.25"/>
  <cols>
    <col min="1" max="1" width="33.140625" style="1" customWidth="1"/>
    <col min="3" max="3" width="44.42578125" customWidth="1"/>
    <col min="4" max="4" width="46.5703125" bestFit="1" customWidth="1"/>
    <col min="5" max="5" width="19.85546875" bestFit="1" customWidth="1"/>
  </cols>
  <sheetData>
    <row r="1" spans="3:5" x14ac:dyDescent="0.25">
      <c r="C1" s="5"/>
    </row>
    <row r="3" spans="3:5" ht="20.25" thickBot="1" x14ac:dyDescent="0.35">
      <c r="C3" s="4" t="s">
        <v>105</v>
      </c>
      <c r="D3" s="4"/>
      <c r="E3" s="4"/>
    </row>
    <row r="4" spans="3:5" ht="15.75" thickTop="1" x14ac:dyDescent="0.25">
      <c r="C4" s="6" t="s">
        <v>102</v>
      </c>
      <c r="D4" s="6"/>
      <c r="E4" s="6"/>
    </row>
    <row r="7" spans="3:5" ht="16.5" x14ac:dyDescent="0.3">
      <c r="C7" s="3" t="s">
        <v>89</v>
      </c>
      <c r="D7" s="45">
        <f>INFORMES!C7</f>
        <v>3000</v>
      </c>
    </row>
    <row r="8" spans="3:5" ht="16.5" x14ac:dyDescent="0.3">
      <c r="C8" s="3" t="s">
        <v>90</v>
      </c>
      <c r="D8" s="45">
        <f>IF(TITULAR!D18="SIM",189.59,0)</f>
        <v>189.59</v>
      </c>
    </row>
    <row r="9" spans="3:5" ht="16.5" x14ac:dyDescent="0.3">
      <c r="C9" s="3" t="s">
        <v>91</v>
      </c>
      <c r="D9" s="45">
        <f>D7-D8</f>
        <v>2810.41</v>
      </c>
    </row>
    <row r="10" spans="3:5" ht="16.5" x14ac:dyDescent="0.3">
      <c r="C10" s="3" t="s">
        <v>92</v>
      </c>
      <c r="D10" s="46">
        <f>IF(INFORMES!C7&lt;=0,0,INFORMES!C7 * INDEX(TABELAS!$G$4:$G$8,MATCH(INFORMES!C7,tbl_ir[LIMITE INFERIOR],1))) - INDEX(TABELAS!$H$4:$H$8,MATCH(INFORMES!C7,tbl_ir[LIMITE INFERIOR],1))</f>
        <v>68.56</v>
      </c>
    </row>
    <row r="11" spans="3:5" ht="16.5" x14ac:dyDescent="0.3">
      <c r="C11" s="3" t="s">
        <v>100</v>
      </c>
      <c r="D11" s="46">
        <f>INFORMES!G7</f>
        <v>150</v>
      </c>
    </row>
    <row r="12" spans="3:5" ht="16.5" x14ac:dyDescent="0.3">
      <c r="C12" s="3" t="s">
        <v>101</v>
      </c>
      <c r="D12" s="46">
        <f>D10-D11</f>
        <v>-81.44</v>
      </c>
    </row>
    <row r="13" spans="3:5" ht="16.5" x14ac:dyDescent="0.3">
      <c r="C13" s="3" t="s">
        <v>93</v>
      </c>
      <c r="D13" s="46" t="str">
        <f>IF(D12&gt;0,"PAGAR",IF(D12&lt;0,"RESTITUIÇÃO","ISENTO"))</f>
        <v>RESTITUIÇÃO</v>
      </c>
    </row>
  </sheetData>
  <sheetProtection sheet="1" objects="1" scenarios="1" selectLockedCells="1"/>
  <mergeCells count="1">
    <mergeCell ref="C4:E4"/>
  </mergeCells>
  <conditionalFormatting sqref="D13">
    <cfRule type="containsText" dxfId="2" priority="1" operator="containsText" text="ISENTO">
      <formula>NOT(ISERROR(SEARCH("ISENTO",D13)))</formula>
    </cfRule>
    <cfRule type="containsText" dxfId="1" priority="2" operator="containsText" text="PAGAR">
      <formula>NOT(ISERROR(SEARCH("PAGAR",D13)))</formula>
    </cfRule>
    <cfRule type="containsText" dxfId="0" priority="3" operator="containsText" text="RESTITUIÇÃO">
      <formula>NOT(ISERROR(SEARCH("RESTITUIÇÃO",D13)))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5218-8175-446B-9C2C-B3612561EAAD}">
  <dimension ref="A1:L51"/>
  <sheetViews>
    <sheetView workbookViewId="0">
      <selection activeCell="L4" sqref="L4"/>
    </sheetView>
  </sheetViews>
  <sheetFormatPr defaultRowHeight="15" x14ac:dyDescent="0.25"/>
  <cols>
    <col min="1" max="1" width="38.5703125" bestFit="1" customWidth="1"/>
    <col min="4" max="5" width="17.85546875" customWidth="1"/>
    <col min="6" max="6" width="18.5703125" bestFit="1" customWidth="1"/>
    <col min="7" max="7" width="12.42578125" customWidth="1"/>
    <col min="8" max="8" width="20.85546875" customWidth="1"/>
    <col min="10" max="10" width="15.7109375" customWidth="1"/>
  </cols>
  <sheetData>
    <row r="1" spans="1:12" s="7" customFormat="1" x14ac:dyDescent="0.25">
      <c r="A1" s="7" t="s">
        <v>27</v>
      </c>
    </row>
    <row r="2" spans="1:12" x14ac:dyDescent="0.25">
      <c r="A2" t="s">
        <v>28</v>
      </c>
    </row>
    <row r="3" spans="1:12" x14ac:dyDescent="0.25">
      <c r="A3" t="s">
        <v>29</v>
      </c>
      <c r="E3" s="41" t="s">
        <v>97</v>
      </c>
      <c r="F3" s="42" t="s">
        <v>96</v>
      </c>
      <c r="G3" s="43" t="s">
        <v>94</v>
      </c>
      <c r="H3" s="43" t="s">
        <v>95</v>
      </c>
      <c r="I3" s="28" t="s">
        <v>88</v>
      </c>
    </row>
    <row r="4" spans="1:12" x14ac:dyDescent="0.25">
      <c r="A4" t="s">
        <v>30</v>
      </c>
      <c r="D4" s="26"/>
      <c r="E4" s="39">
        <v>0</v>
      </c>
      <c r="F4" s="29">
        <v>2259.1999999999998</v>
      </c>
      <c r="G4" s="30">
        <v>0</v>
      </c>
      <c r="H4" s="31">
        <v>0</v>
      </c>
      <c r="I4" s="32">
        <f t="shared" ref="I4:I8" si="0">TYPE(F4)</f>
        <v>1</v>
      </c>
      <c r="J4">
        <f>MATCH(INFORMES!C7,tbl_ir[LIMITE INFERIOR],1)</f>
        <v>3</v>
      </c>
      <c r="K4" s="27">
        <f>INDEX(TABELAS!$G$4:$G$8,MATCH(INFORMES!C7,tbl_ir[LIMITE INFERIOR],1)) - INDEX(TABELAS!$H$4:$H$8,MATCH(INFORMES!C7,tbl_ir[LIMITE INFERIOR],1))</f>
        <v>-381.29</v>
      </c>
      <c r="L4">
        <f>IF(INFORMES!C7&lt;=0,0,INFORMES!C7 * INDEX(TABELAS!$G$4:$G$8,MATCH(INFORMES!C7,tbl_ir[LIMITE INFERIOR],1))) - INDEX(TABELAS!$H$4:$H$8,MATCH(INFORMES!C7,tbl_ir[LIMITE INFERIOR],1))</f>
        <v>68.56</v>
      </c>
    </row>
    <row r="5" spans="1:12" x14ac:dyDescent="0.25">
      <c r="A5" t="s">
        <v>31</v>
      </c>
      <c r="E5" s="40">
        <v>2259.21</v>
      </c>
      <c r="F5" s="33">
        <v>2828.65</v>
      </c>
      <c r="G5" s="34">
        <v>7.4999999999999997E-2</v>
      </c>
      <c r="H5" s="35">
        <v>169.44</v>
      </c>
      <c r="I5" s="36">
        <f t="shared" si="0"/>
        <v>1</v>
      </c>
    </row>
    <row r="6" spans="1:12" x14ac:dyDescent="0.25">
      <c r="A6" t="s">
        <v>32</v>
      </c>
      <c r="E6" s="39">
        <v>2828.66</v>
      </c>
      <c r="F6" s="29">
        <v>3751.05</v>
      </c>
      <c r="G6" s="37">
        <v>0.15</v>
      </c>
      <c r="H6" s="38">
        <v>381.44</v>
      </c>
      <c r="I6" s="32">
        <f t="shared" si="0"/>
        <v>1</v>
      </c>
    </row>
    <row r="7" spans="1:12" x14ac:dyDescent="0.25">
      <c r="A7" t="s">
        <v>33</v>
      </c>
      <c r="E7" s="40">
        <v>3751.06</v>
      </c>
      <c r="F7" s="33">
        <v>4664.68</v>
      </c>
      <c r="G7" s="34">
        <v>0.22500000000000001</v>
      </c>
      <c r="H7" s="35">
        <v>662.77</v>
      </c>
      <c r="I7" s="36">
        <f t="shared" si="0"/>
        <v>1</v>
      </c>
      <c r="J7" t="b">
        <f>ISTEXT(INFORMES!C7)</f>
        <v>0</v>
      </c>
    </row>
    <row r="8" spans="1:12" x14ac:dyDescent="0.25">
      <c r="A8" t="s">
        <v>34</v>
      </c>
      <c r="D8" s="26"/>
      <c r="E8" s="44">
        <v>4664.6899999999996</v>
      </c>
      <c r="F8" s="29">
        <v>999999</v>
      </c>
      <c r="G8" s="37">
        <v>0.27500000000000002</v>
      </c>
      <c r="H8" s="38">
        <v>896</v>
      </c>
      <c r="I8" s="11">
        <f t="shared" si="0"/>
        <v>1</v>
      </c>
    </row>
    <row r="9" spans="1:12" x14ac:dyDescent="0.25">
      <c r="A9" t="s">
        <v>35</v>
      </c>
    </row>
    <row r="10" spans="1:12" x14ac:dyDescent="0.25">
      <c r="A10" t="s">
        <v>36</v>
      </c>
    </row>
    <row r="11" spans="1:12" x14ac:dyDescent="0.25">
      <c r="A11" t="s">
        <v>37</v>
      </c>
    </row>
    <row r="12" spans="1:12" x14ac:dyDescent="0.25">
      <c r="A12" t="s">
        <v>38</v>
      </c>
    </row>
    <row r="13" spans="1:12" x14ac:dyDescent="0.25">
      <c r="A13" t="s">
        <v>39</v>
      </c>
    </row>
    <row r="14" spans="1:12" x14ac:dyDescent="0.25">
      <c r="A14" t="s">
        <v>40</v>
      </c>
    </row>
    <row r="15" spans="1:12" x14ac:dyDescent="0.25">
      <c r="A15" t="s">
        <v>41</v>
      </c>
    </row>
    <row r="16" spans="1:12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RESUMO IR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MARTINS</dc:creator>
  <cp:lastModifiedBy>JEFERSON MARTINS</cp:lastModifiedBy>
  <dcterms:created xsi:type="dcterms:W3CDTF">2025-06-18T19:11:09Z</dcterms:created>
  <dcterms:modified xsi:type="dcterms:W3CDTF">2025-06-22T00:14:11Z</dcterms:modified>
</cp:coreProperties>
</file>