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ador\Desktop\Dio Excell\"/>
    </mc:Choice>
  </mc:AlternateContent>
  <xr:revisionPtr revIDLastSave="0" documentId="8_{E3D523D3-B002-48F3-A3A0-3524D2250933}" xr6:coauthVersionLast="47" xr6:coauthVersionMax="47" xr10:uidLastSave="{00000000-0000-0000-0000-000000000000}"/>
  <bookViews>
    <workbookView xWindow="-120" yWindow="-120" windowWidth="20730" windowHeight="11160" tabRatio="678" xr2:uid="{39692C65-C1E5-45ED-ACD4-C2B062D5BB52}"/>
  </bookViews>
  <sheets>
    <sheet name="Planilha1" sheetId="1" r:id="rId1"/>
    <sheet name="Planilha2" sheetId="2" r:id="rId2"/>
  </sheets>
  <definedNames>
    <definedName name="aporte">Planilha1!$D$17</definedName>
    <definedName name="patrimonio">Planilha1!$D$20</definedName>
    <definedName name="qtdd_anos">Planilha1!$D$18</definedName>
    <definedName name="rendimento_carteira">Planilha1!$D$13</definedName>
    <definedName name="salario">Planilha1!$D$12</definedName>
    <definedName name="soma">Planilha1!$D$21</definedName>
    <definedName name="sugestao_investimento">Planilha1!$D$14</definedName>
    <definedName name="taxa_mensal">Planilha1!$D$19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1" l="1"/>
  <c r="C36" i="1"/>
  <c r="C37" i="1"/>
  <c r="C38" i="1"/>
  <c r="C39" i="1"/>
  <c r="C40" i="1"/>
  <c r="B16" i="2"/>
  <c r="B17" i="2"/>
  <c r="B18" i="2"/>
  <c r="B19" i="2"/>
  <c r="B20" i="2"/>
  <c r="B15" i="2"/>
  <c r="B10" i="2"/>
  <c r="B11" i="2"/>
  <c r="B12" i="2"/>
  <c r="B13" i="2"/>
  <c r="B14" i="2"/>
  <c r="B9" i="2"/>
  <c r="B4" i="2"/>
  <c r="B5" i="2"/>
  <c r="B6" i="2"/>
  <c r="B7" i="2"/>
  <c r="B8" i="2"/>
  <c r="B3" i="2"/>
  <c r="C31" i="1"/>
  <c r="D14" i="1"/>
  <c r="C25" i="1"/>
  <c r="D25" i="1" s="1"/>
  <c r="C26" i="1"/>
  <c r="D26" i="1" s="1"/>
  <c r="C27" i="1"/>
  <c r="D27" i="1" s="1"/>
  <c r="C28" i="1"/>
  <c r="D28" i="1" s="1"/>
  <c r="C24" i="1"/>
  <c r="D24" i="1" s="1"/>
  <c r="D20" i="1"/>
  <c r="D21" i="1" s="1"/>
  <c r="D39" i="1" l="1"/>
  <c r="D35" i="1"/>
  <c r="D36" i="1"/>
  <c r="D38" i="1"/>
  <c r="D37" i="1"/>
  <c r="D40" i="1"/>
  <c r="D41" i="1" l="1"/>
</calcChain>
</file>

<file path=xl/sharedStrings.xml><?xml version="1.0" encoding="utf-8"?>
<sst xmlns="http://schemas.openxmlformats.org/spreadsheetml/2006/main" count="70" uniqueCount="34">
  <si>
    <t>CONFIGURAÇÕES</t>
  </si>
  <si>
    <t>Salário</t>
  </si>
  <si>
    <t>Rendimento Carteira</t>
  </si>
  <si>
    <t>Sugestão de Rendimento 30%</t>
  </si>
  <si>
    <t>INVESTIMENTO MENSAL</t>
  </si>
  <si>
    <t>Quanto investir?</t>
  </si>
  <si>
    <t>Por quantos anos?</t>
  </si>
  <si>
    <t>Taxa de rendimento Mensal?</t>
  </si>
  <si>
    <t>Patrimônio acumulado?</t>
  </si>
  <si>
    <t>Dividendos mensais?</t>
  </si>
  <si>
    <t>Quanto em 2 anos?</t>
  </si>
  <si>
    <t>Quanto em 5 anos?</t>
  </si>
  <si>
    <t>Quanto em 10 anos?</t>
  </si>
  <si>
    <t>Quanto em 20 anos?</t>
  </si>
  <si>
    <t>Quanto em 30 anos?</t>
  </si>
  <si>
    <t>DIVIDENDOS</t>
  </si>
  <si>
    <t>CENÁRIOS</t>
  </si>
  <si>
    <t>Perfil</t>
  </si>
  <si>
    <t>AGRESSIVO</t>
  </si>
  <si>
    <t>VALOR A SER INVESTIDO POR MÊS</t>
  </si>
  <si>
    <t>TIPO FII</t>
  </si>
  <si>
    <t>PERCENTUAL SUGERIDO</t>
  </si>
  <si>
    <t>VALORES</t>
  </si>
  <si>
    <t>Papel</t>
  </si>
  <si>
    <t>Tijolo</t>
  </si>
  <si>
    <t>Hibrido</t>
  </si>
  <si>
    <t>FOF</t>
  </si>
  <si>
    <t>Desenvolvimento</t>
  </si>
  <si>
    <t>Hotelarias</t>
  </si>
  <si>
    <t>CONSERVADOR</t>
  </si>
  <si>
    <t>Simule seu investimento, conforme seu perfil, nos tipos de carteira</t>
  </si>
  <si>
    <t>%</t>
  </si>
  <si>
    <t>Chave</t>
  </si>
  <si>
    <t>MODERADO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</si>
</sst>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4"/>
      <color theme="1"/>
      <name val="Aptos Narrow"/>
      <family val="2"/>
    </font>
    <font>
      <b/>
      <sz val="14"/>
      <color theme="1"/>
      <name val="Aptos Narrow"/>
      <family val="2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theme="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0" tint="-0.14996795556505021"/>
      </left>
      <right style="medium">
        <color indexed="64"/>
      </right>
      <top/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indexed="64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indexed="64"/>
      </right>
      <top style="medium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medium">
        <color theme="0" tint="-0.24994659260841701"/>
      </right>
      <top/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/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indexed="64"/>
      </right>
      <top/>
      <bottom style="medium">
        <color theme="0" tint="-0.24994659260841701"/>
      </bottom>
      <diagonal/>
    </border>
    <border>
      <left style="medium">
        <color indexed="64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indexed="64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indexed="64"/>
      </left>
      <right style="medium">
        <color theme="0" tint="-0.24994659260841701"/>
      </right>
      <top style="medium">
        <color theme="0" tint="-0.24994659260841701"/>
      </top>
      <bottom style="medium">
        <color indexed="64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indexed="64"/>
      </bottom>
      <diagonal/>
    </border>
    <border>
      <left style="medium">
        <color theme="0" tint="-0.24994659260841701"/>
      </left>
      <right style="medium">
        <color indexed="64"/>
      </right>
      <top style="medium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0" tint="-0.14996795556505021"/>
      </bottom>
      <diagonal/>
    </border>
    <border>
      <left/>
      <right style="medium">
        <color theme="0" tint="-0.14996795556505021"/>
      </right>
      <top/>
      <bottom style="medium">
        <color theme="0" tint="-0.14996795556505021"/>
      </bottom>
      <diagonal/>
    </border>
    <border>
      <left style="medium">
        <color indexed="64"/>
      </left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indexed="64"/>
      </left>
      <right/>
      <top style="medium">
        <color theme="0" tint="-0.14996795556505021"/>
      </top>
      <bottom style="medium">
        <color indexed="64"/>
      </bottom>
      <diagonal/>
    </border>
    <border>
      <left/>
      <right style="medium">
        <color theme="0" tint="-0.14996795556505021"/>
      </right>
      <top style="medium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indexed="64"/>
      </right>
      <top/>
      <bottom style="medium">
        <color theme="0" tint="-0.34998626667073579"/>
      </bottom>
      <diagonal/>
    </border>
    <border>
      <left style="medium">
        <color indexed="64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indexed="64"/>
      </left>
      <right style="medium">
        <color theme="0" tint="-0.34998626667073579"/>
      </right>
      <top style="medium">
        <color theme="0" tint="-0.34998626667073579"/>
      </top>
      <bottom style="medium">
        <color theme="1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1"/>
      </bottom>
      <diagonal/>
    </border>
    <border>
      <left style="medium">
        <color theme="0" tint="-0.34998626667073579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theme="0" tint="-0.14996795556505021"/>
      </bottom>
      <diagonal/>
    </border>
    <border>
      <left/>
      <right/>
      <top style="medium">
        <color indexed="64"/>
      </top>
      <bottom style="medium">
        <color theme="0" tint="-0.14996795556505021"/>
      </bottom>
      <diagonal/>
    </border>
    <border>
      <left/>
      <right style="medium">
        <color indexed="64"/>
      </right>
      <top style="medium">
        <color indexed="64"/>
      </top>
      <bottom style="medium">
        <color theme="0" tint="-0.14996795556505021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 style="medium">
        <color theme="0" tint="-0.14996795556505021"/>
      </top>
      <bottom style="medium">
        <color indexed="64"/>
      </bottom>
      <diagonal/>
    </border>
    <border>
      <left/>
      <right style="medium">
        <color indexed="64"/>
      </right>
      <top style="medium">
        <color theme="0" tint="-0.14996795556505021"/>
      </top>
      <bottom style="medium">
        <color indexed="64"/>
      </bottom>
      <diagonal/>
    </border>
    <border>
      <left/>
      <right style="medium">
        <color indexed="64"/>
      </right>
      <top style="medium">
        <color theme="0" tint="-0.14996795556505021"/>
      </top>
      <bottom style="medium">
        <color theme="0" tint="-0.34998626667073579"/>
      </bottom>
      <diagonal/>
    </border>
    <border>
      <left/>
      <right style="medium">
        <color indexed="64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indexed="64"/>
      </right>
      <top style="medium">
        <color theme="0" tint="-0.34998626667073579"/>
      </top>
      <bottom style="medium">
        <color theme="0" tint="-0.14996795556505021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 style="medium">
        <color indexed="6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/>
      <top/>
      <bottom style="medium">
        <color theme="0" tint="-0.1499679555650502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71">
    <xf numFmtId="0" fontId="0" fillId="0" borderId="0" xfId="0"/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5" fillId="0" borderId="0" xfId="0" applyFont="1"/>
    <xf numFmtId="0" fontId="7" fillId="5" borderId="3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left" indent="1"/>
    </xf>
    <xf numFmtId="0" fontId="9" fillId="6" borderId="20" xfId="0" applyFont="1" applyFill="1" applyBorder="1" applyAlignment="1">
      <alignment horizontal="left" indent="1"/>
    </xf>
    <xf numFmtId="0" fontId="9" fillId="6" borderId="21" xfId="0" applyFont="1" applyFill="1" applyBorder="1" applyAlignment="1">
      <alignment horizontal="left" indent="1"/>
    </xf>
    <xf numFmtId="0" fontId="9" fillId="6" borderId="22" xfId="0" applyFont="1" applyFill="1" applyBorder="1" applyAlignment="1">
      <alignment horizontal="left" indent="1"/>
    </xf>
    <xf numFmtId="0" fontId="8" fillId="8" borderId="8" xfId="0" applyFont="1" applyFill="1" applyBorder="1" applyAlignment="1">
      <alignment horizontal="left" indent="1"/>
    </xf>
    <xf numFmtId="0" fontId="8" fillId="8" borderId="9" xfId="0" applyFont="1" applyFill="1" applyBorder="1" applyAlignment="1">
      <alignment horizontal="left" indent="1"/>
    </xf>
    <xf numFmtId="0" fontId="8" fillId="8" borderId="11" xfId="0" applyFont="1" applyFill="1" applyBorder="1" applyAlignment="1">
      <alignment horizontal="left" indent="1"/>
    </xf>
    <xf numFmtId="0" fontId="8" fillId="8" borderId="12" xfId="0" applyFont="1" applyFill="1" applyBorder="1" applyAlignment="1">
      <alignment horizontal="left" indent="1"/>
    </xf>
    <xf numFmtId="0" fontId="8" fillId="8" borderId="14" xfId="0" applyFont="1" applyFill="1" applyBorder="1" applyAlignment="1">
      <alignment horizontal="left" indent="1"/>
    </xf>
    <xf numFmtId="0" fontId="8" fillId="8" borderId="15" xfId="0" applyFont="1" applyFill="1" applyBorder="1" applyAlignment="1">
      <alignment horizontal="left" indent="1"/>
    </xf>
    <xf numFmtId="0" fontId="8" fillId="8" borderId="17" xfId="0" applyFont="1" applyFill="1" applyBorder="1" applyAlignment="1">
      <alignment horizontal="left" indent="1"/>
    </xf>
    <xf numFmtId="0" fontId="8" fillId="8" borderId="18" xfId="0" applyFont="1" applyFill="1" applyBorder="1" applyAlignment="1">
      <alignment horizontal="left" indent="1"/>
    </xf>
    <xf numFmtId="0" fontId="8" fillId="8" borderId="19" xfId="0" applyFont="1" applyFill="1" applyBorder="1" applyAlignment="1">
      <alignment horizontal="left" indent="1"/>
    </xf>
    <xf numFmtId="0" fontId="8" fillId="8" borderId="20" xfId="0" applyFont="1" applyFill="1" applyBorder="1" applyAlignment="1">
      <alignment horizontal="left" indent="1"/>
    </xf>
    <xf numFmtId="0" fontId="8" fillId="8" borderId="23" xfId="0" applyFont="1" applyFill="1" applyBorder="1" applyAlignment="1">
      <alignment horizontal="left" indent="1"/>
    </xf>
    <xf numFmtId="0" fontId="8" fillId="8" borderId="26" xfId="0" applyFont="1" applyFill="1" applyBorder="1" applyAlignment="1">
      <alignment horizontal="left" indent="1"/>
    </xf>
    <xf numFmtId="0" fontId="8" fillId="8" borderId="27" xfId="0" applyFont="1" applyFill="1" applyBorder="1" applyAlignment="1">
      <alignment horizontal="left" indent="1"/>
    </xf>
    <xf numFmtId="164" fontId="10" fillId="8" borderId="24" xfId="1" applyNumberFormat="1" applyFont="1" applyFill="1" applyBorder="1" applyAlignment="1">
      <alignment horizontal="center"/>
    </xf>
    <xf numFmtId="164" fontId="10" fillId="8" borderId="25" xfId="1" applyNumberFormat="1" applyFont="1" applyFill="1" applyBorder="1" applyAlignment="1">
      <alignment horizontal="center"/>
    </xf>
    <xf numFmtId="164" fontId="10" fillId="8" borderId="28" xfId="1" applyNumberFormat="1" applyFont="1" applyFill="1" applyBorder="1" applyAlignment="1">
      <alignment horizontal="center"/>
    </xf>
    <xf numFmtId="164" fontId="10" fillId="8" borderId="29" xfId="1" applyNumberFormat="1" applyFont="1" applyFill="1" applyBorder="1" applyAlignment="1">
      <alignment horizontal="center"/>
    </xf>
    <xf numFmtId="164" fontId="11" fillId="0" borderId="5" xfId="1" applyNumberFormat="1" applyFon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10" fontId="11" fillId="0" borderId="6" xfId="0" applyNumberFormat="1" applyFont="1" applyBorder="1" applyAlignment="1">
      <alignment horizontal="center"/>
    </xf>
    <xf numFmtId="164" fontId="11" fillId="6" borderId="6" xfId="1" applyNumberFormat="1" applyFont="1" applyFill="1" applyBorder="1" applyAlignment="1">
      <alignment horizontal="center"/>
    </xf>
    <xf numFmtId="164" fontId="11" fillId="6" borderId="7" xfId="1" applyNumberFormat="1" applyFont="1" applyFill="1" applyBorder="1" applyAlignment="1">
      <alignment horizontal="center"/>
    </xf>
    <xf numFmtId="164" fontId="10" fillId="0" borderId="10" xfId="1" applyNumberFormat="1" applyFont="1" applyBorder="1" applyAlignment="1">
      <alignment horizontal="center"/>
    </xf>
    <xf numFmtId="10" fontId="10" fillId="0" borderId="13" xfId="0" applyNumberFormat="1" applyFont="1" applyBorder="1" applyAlignment="1">
      <alignment horizontal="center"/>
    </xf>
    <xf numFmtId="164" fontId="10" fillId="8" borderId="16" xfId="1" applyNumberFormat="1" applyFont="1" applyFill="1" applyBorder="1" applyAlignment="1">
      <alignment horizontal="center"/>
    </xf>
    <xf numFmtId="0" fontId="2" fillId="2" borderId="0" xfId="3" applyBorder="1" applyAlignment="1">
      <alignment horizontal="left" indent="1"/>
    </xf>
    <xf numFmtId="0" fontId="2" fillId="2" borderId="0" xfId="3"/>
    <xf numFmtId="0" fontId="2" fillId="2" borderId="0" xfId="3" applyAlignment="1">
      <alignment horizontal="center"/>
    </xf>
    <xf numFmtId="0" fontId="0" fillId="7" borderId="0" xfId="0" applyFill="1"/>
    <xf numFmtId="164" fontId="0" fillId="7" borderId="0" xfId="0" applyNumberFormat="1" applyFill="1" applyAlignment="1">
      <alignment horizontal="center"/>
    </xf>
    <xf numFmtId="0" fontId="1" fillId="3" borderId="0" xfId="4" applyAlignment="1">
      <alignment horizontal="left" indent="1"/>
    </xf>
    <xf numFmtId="0" fontId="4" fillId="9" borderId="30" xfId="0" applyFont="1" applyFill="1" applyBorder="1" applyAlignment="1">
      <alignment horizontal="center"/>
    </xf>
    <xf numFmtId="0" fontId="4" fillId="9" borderId="31" xfId="0" applyFont="1" applyFill="1" applyBorder="1" applyAlignment="1">
      <alignment horizontal="center"/>
    </xf>
    <xf numFmtId="0" fontId="4" fillId="9" borderId="32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9" fontId="0" fillId="0" borderId="33" xfId="0" applyNumberFormat="1" applyBorder="1" applyAlignment="1">
      <alignment horizontal="center"/>
    </xf>
    <xf numFmtId="0" fontId="0" fillId="9" borderId="21" xfId="0" applyFill="1" applyBorder="1"/>
    <xf numFmtId="0" fontId="0" fillId="9" borderId="34" xfId="0" applyFill="1" applyBorder="1"/>
    <xf numFmtId="164" fontId="0" fillId="9" borderId="35" xfId="0" applyNumberFormat="1" applyFill="1" applyBorder="1" applyAlignment="1">
      <alignment horizontal="center"/>
    </xf>
    <xf numFmtId="164" fontId="0" fillId="7" borderId="36" xfId="0" applyNumberFormat="1" applyFill="1" applyBorder="1" applyAlignment="1">
      <alignment horizontal="center"/>
    </xf>
    <xf numFmtId="164" fontId="0" fillId="7" borderId="37" xfId="0" applyNumberFormat="1" applyFill="1" applyBorder="1" applyAlignment="1">
      <alignment horizontal="center"/>
    </xf>
    <xf numFmtId="164" fontId="0" fillId="7" borderId="38" xfId="0" applyNumberForma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9" fontId="0" fillId="0" borderId="42" xfId="0" applyNumberFormat="1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9" fontId="0" fillId="0" borderId="40" xfId="0" applyNumberFormat="1" applyFont="1" applyBorder="1" applyAlignment="1">
      <alignment horizontal="center"/>
    </xf>
    <xf numFmtId="0" fontId="0" fillId="0" borderId="0" xfId="0" applyFill="1" applyBorder="1"/>
    <xf numFmtId="9" fontId="0" fillId="0" borderId="0" xfId="2" applyFont="1" applyBorder="1" applyAlignment="1">
      <alignment horizontal="center"/>
    </xf>
    <xf numFmtId="9" fontId="0" fillId="0" borderId="4" xfId="2" applyFont="1" applyBorder="1" applyAlignment="1">
      <alignment horizontal="center"/>
    </xf>
    <xf numFmtId="0" fontId="3" fillId="11" borderId="41" xfId="0" applyFont="1" applyFill="1" applyBorder="1"/>
    <xf numFmtId="0" fontId="3" fillId="10" borderId="2" xfId="0" applyFont="1" applyFill="1" applyBorder="1" applyAlignment="1">
      <alignment horizontal="center"/>
    </xf>
    <xf numFmtId="0" fontId="3" fillId="11" borderId="39" xfId="0" applyFont="1" applyFill="1" applyBorder="1"/>
    <xf numFmtId="0" fontId="5" fillId="10" borderId="0" xfId="0" applyFont="1" applyFill="1" applyBorder="1"/>
  </cellXfs>
  <cellStyles count="5">
    <cellStyle name="20% - Ênfase2" xfId="4" builtinId="34"/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Planilha1!$B$35:$B$40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</c:v>
                </c:pt>
                <c:pt idx="3">
                  <c:v>FOF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Planilha1!$C$35:$C$40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B4-414E-B90A-D4E1B3D97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42</xdr:row>
      <xdr:rowOff>9524</xdr:rowOff>
    </xdr:from>
    <xdr:to>
      <xdr:col>3</xdr:col>
      <xdr:colOff>1438275</xdr:colOff>
      <xdr:row>58</xdr:row>
      <xdr:rowOff>57149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18C7952-76CC-DCC2-1696-C56FEE72AC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457200</xdr:colOff>
      <xdr:row>1</xdr:row>
      <xdr:rowOff>9525</xdr:rowOff>
    </xdr:from>
    <xdr:to>
      <xdr:col>4</xdr:col>
      <xdr:colOff>219075</xdr:colOff>
      <xdr:row>8</xdr:row>
      <xdr:rowOff>66675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190821EC-64CA-66D6-2E0B-169E01AF74C6}"/>
            </a:ext>
          </a:extLst>
        </xdr:cNvPr>
        <xdr:cNvSpPr txBox="1"/>
      </xdr:nvSpPr>
      <xdr:spPr>
        <a:xfrm>
          <a:off x="457200" y="200025"/>
          <a:ext cx="6381750" cy="1390650"/>
        </a:xfrm>
        <a:prstGeom prst="rect">
          <a:avLst/>
        </a:prstGeom>
        <a:ln>
          <a:noFill/>
        </a:ln>
        <a:effectLst>
          <a:glow rad="139700">
            <a:schemeClr val="accent3">
              <a:satMod val="175000"/>
              <a:alpha val="40000"/>
            </a:schemeClr>
          </a:glow>
          <a:outerShdw blurRad="149987" dist="250190" dir="8460000" algn="ctr">
            <a:srgbClr val="000000">
              <a:alpha val="28000"/>
            </a:srgbClr>
          </a:outerShdw>
          <a:reflection blurRad="6350" stA="50000" endA="300" endPos="55500" dist="50800" dir="5400000" sy="-100000" algn="bl" rotWithShape="0"/>
          <a:softEdge rad="12700"/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oneCellAnchor>
    <xdr:from>
      <xdr:col>1</xdr:col>
      <xdr:colOff>1206144</xdr:colOff>
      <xdr:row>2</xdr:row>
      <xdr:rowOff>102685</xdr:rowOff>
    </xdr:from>
    <xdr:ext cx="4598118" cy="1116515"/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48EC4E1F-719A-91B2-D0EB-24DD3FA29DBD}"/>
            </a:ext>
          </a:extLst>
        </xdr:cNvPr>
        <xdr:cNvSpPr/>
      </xdr:nvSpPr>
      <xdr:spPr>
        <a:xfrm>
          <a:off x="1815744" y="483685"/>
          <a:ext cx="4598118" cy="1116515"/>
        </a:xfrm>
        <a:prstGeom prst="rect">
          <a:avLst/>
        </a:prstGeom>
        <a:noFill/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txBody>
        <a:bodyPr wrap="none" lIns="91440" tIns="45720" rIns="91440" bIns="45720">
          <a:noAutofit/>
        </a:bodyPr>
        <a:lstStyle/>
        <a:p>
          <a:pPr algn="ctr"/>
          <a:r>
            <a:rPr lang="pt-BR" sz="5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Jeferson Invest</a:t>
          </a:r>
        </a:p>
      </xdr:txBody>
    </xdr:sp>
    <xdr:clientData/>
  </xdr:oneCellAnchor>
  <xdr:twoCellAnchor editAs="oneCell">
    <xdr:from>
      <xdr:col>1</xdr:col>
      <xdr:colOff>19050</xdr:colOff>
      <xdr:row>2</xdr:row>
      <xdr:rowOff>142875</xdr:rowOff>
    </xdr:from>
    <xdr:to>
      <xdr:col>1</xdr:col>
      <xdr:colOff>933450</xdr:colOff>
      <xdr:row>7</xdr:row>
      <xdr:rowOff>104775</xdr:rowOff>
    </xdr:to>
    <xdr:pic>
      <xdr:nvPicPr>
        <xdr:cNvPr id="11" name="Gráfico 10" descr="Cofrinho">
          <a:extLst>
            <a:ext uri="{FF2B5EF4-FFF2-40B4-BE49-F238E27FC236}">
              <a16:creationId xmlns:a16="http://schemas.microsoft.com/office/drawing/2014/main" id="{44722E7A-C5DA-D25A-75FA-FCDD7A470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28650" y="523875"/>
          <a:ext cx="914400" cy="914400"/>
        </a:xfrm>
        <a:prstGeom prst="rect">
          <a:avLst/>
        </a:prstGeom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2</xdr:row>
      <xdr:rowOff>152400</xdr:rowOff>
    </xdr:from>
    <xdr:to>
      <xdr:col>20</xdr:col>
      <xdr:colOff>161925</xdr:colOff>
      <xdr:row>10</xdr:row>
      <xdr:rowOff>133350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1B813B1F-49BC-3959-0802-ABFA71D18424}"/>
            </a:ext>
          </a:extLst>
        </xdr:cNvPr>
        <xdr:cNvSpPr txBox="1"/>
      </xdr:nvSpPr>
      <xdr:spPr>
        <a:xfrm>
          <a:off x="7000875" y="542925"/>
          <a:ext cx="7896225" cy="151447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38100" cmpd="sng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oneCellAnchor>
    <xdr:from>
      <xdr:col>11</xdr:col>
      <xdr:colOff>196489</xdr:colOff>
      <xdr:row>3</xdr:row>
      <xdr:rowOff>169360</xdr:rowOff>
    </xdr:from>
    <xdr:ext cx="4598118" cy="937629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12B2F07-6594-911B-E115-59F8661049B3}"/>
            </a:ext>
          </a:extLst>
        </xdr:cNvPr>
        <xdr:cNvSpPr/>
      </xdr:nvSpPr>
      <xdr:spPr>
        <a:xfrm>
          <a:off x="9445264" y="750385"/>
          <a:ext cx="459811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Jeferson</a:t>
          </a:r>
          <a:r>
            <a:rPr lang="pt-BR" sz="5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Invest</a:t>
          </a:r>
          <a:endParaRPr lang="pt-BR" sz="5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  <xdr:twoCellAnchor editAs="oneCell">
    <xdr:from>
      <xdr:col>8</xdr:col>
      <xdr:colOff>38101</xdr:colOff>
      <xdr:row>4</xdr:row>
      <xdr:rowOff>66674</xdr:rowOff>
    </xdr:from>
    <xdr:to>
      <xdr:col>10</xdr:col>
      <xdr:colOff>123825</xdr:colOff>
      <xdr:row>9</xdr:row>
      <xdr:rowOff>123824</xdr:rowOff>
    </xdr:to>
    <xdr:pic>
      <xdr:nvPicPr>
        <xdr:cNvPr id="5" name="Gráfico 4" descr="Cofrinho">
          <a:extLst>
            <a:ext uri="{FF2B5EF4-FFF2-40B4-BE49-F238E27FC236}">
              <a16:creationId xmlns:a16="http://schemas.microsoft.com/office/drawing/2014/main" id="{619AB96D-1D17-43E0-A3DA-1721F771D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58076" y="838199"/>
          <a:ext cx="1304924" cy="1019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44B6-FD4F-4C13-BC83-A38CFF6D68D0}">
  <dimension ref="A10:E65"/>
  <sheetViews>
    <sheetView showGridLines="0" tabSelected="1" workbookViewId="0">
      <selection activeCell="C62" sqref="C62"/>
    </sheetView>
  </sheetViews>
  <sheetFormatPr defaultColWidth="0" defaultRowHeight="15" x14ac:dyDescent="0.25"/>
  <cols>
    <col min="1" max="1" width="9.140625" customWidth="1"/>
    <col min="2" max="2" width="34.7109375" customWidth="1"/>
    <col min="3" max="3" width="33.42578125" customWidth="1"/>
    <col min="4" max="4" width="22" bestFit="1" customWidth="1"/>
    <col min="5" max="5" width="8.5703125" customWidth="1"/>
    <col min="6" max="6" width="1.5703125" customWidth="1"/>
    <col min="7" max="7" width="0.85546875" customWidth="1"/>
    <col min="8" max="16384" width="9.140625" hidden="1"/>
  </cols>
  <sheetData>
    <row r="10" spans="2:4" ht="15.75" thickBot="1" x14ac:dyDescent="0.3"/>
    <row r="11" spans="2:4" ht="26.25" x14ac:dyDescent="0.25">
      <c r="B11" s="6" t="s">
        <v>0</v>
      </c>
      <c r="C11" s="7"/>
      <c r="D11" s="8"/>
    </row>
    <row r="12" spans="2:4" ht="19.5" thickBot="1" x14ac:dyDescent="0.35">
      <c r="B12" s="15" t="s">
        <v>1</v>
      </c>
      <c r="C12" s="16"/>
      <c r="D12" s="37">
        <v>5000</v>
      </c>
    </row>
    <row r="13" spans="2:4" ht="19.5" thickBot="1" x14ac:dyDescent="0.35">
      <c r="B13" s="17" t="s">
        <v>2</v>
      </c>
      <c r="C13" s="18"/>
      <c r="D13" s="38">
        <v>6.0000000000000001E-3</v>
      </c>
    </row>
    <row r="14" spans="2:4" ht="19.5" thickBot="1" x14ac:dyDescent="0.35">
      <c r="B14" s="19" t="s">
        <v>3</v>
      </c>
      <c r="C14" s="20"/>
      <c r="D14" s="39">
        <f>D12*30%</f>
        <v>1500</v>
      </c>
    </row>
    <row r="15" spans="2:4" ht="15.75" thickBot="1" x14ac:dyDescent="0.3"/>
    <row r="16" spans="2:4" ht="26.25" customHeight="1" x14ac:dyDescent="0.25">
      <c r="B16" s="1" t="s">
        <v>4</v>
      </c>
      <c r="C16" s="2"/>
      <c r="D16" s="3"/>
    </row>
    <row r="17" spans="1:4" ht="19.5" thickBot="1" x14ac:dyDescent="0.35">
      <c r="B17" s="21" t="s">
        <v>5</v>
      </c>
      <c r="C17" s="22"/>
      <c r="D17" s="32">
        <v>500</v>
      </c>
    </row>
    <row r="18" spans="1:4" ht="19.5" thickBot="1" x14ac:dyDescent="0.35">
      <c r="B18" s="23" t="s">
        <v>6</v>
      </c>
      <c r="C18" s="24"/>
      <c r="D18" s="33">
        <v>5</v>
      </c>
    </row>
    <row r="19" spans="1:4" ht="19.5" thickBot="1" x14ac:dyDescent="0.35">
      <c r="B19" s="23" t="s">
        <v>7</v>
      </c>
      <c r="C19" s="24"/>
      <c r="D19" s="34">
        <v>1.0789999999999999E-2</v>
      </c>
    </row>
    <row r="20" spans="1:4" ht="19.5" thickBot="1" x14ac:dyDescent="0.35">
      <c r="B20" s="11" t="s">
        <v>8</v>
      </c>
      <c r="C20" s="12"/>
      <c r="D20" s="35">
        <f>FV(taxa_mensal,qtdd_anos*12,aporte*-1)</f>
        <v>41888.456999243819</v>
      </c>
    </row>
    <row r="21" spans="1:4" ht="19.5" thickBot="1" x14ac:dyDescent="0.35">
      <c r="B21" s="13" t="s">
        <v>9</v>
      </c>
      <c r="C21" s="14"/>
      <c r="D21" s="36">
        <f>patrimonio*rendimento_carteira</f>
        <v>251.33074199546292</v>
      </c>
    </row>
    <row r="22" spans="1:4" ht="15.75" thickBot="1" x14ac:dyDescent="0.3"/>
    <row r="23" spans="1:4" ht="26.25" customHeight="1" x14ac:dyDescent="0.25">
      <c r="B23" s="1" t="s">
        <v>16</v>
      </c>
      <c r="C23" s="2"/>
      <c r="D23" s="10" t="s">
        <v>15</v>
      </c>
    </row>
    <row r="24" spans="1:4" ht="19.5" thickBot="1" x14ac:dyDescent="0.35">
      <c r="A24" s="9">
        <v>2</v>
      </c>
      <c r="B24" s="25" t="s">
        <v>10</v>
      </c>
      <c r="C24" s="28">
        <f>FV(taxa_mensal,$A24*12,aporte*-1)</f>
        <v>13613.813648822608</v>
      </c>
      <c r="D24" s="29">
        <f>C24*rendimento_carteira</f>
        <v>81.682881892935654</v>
      </c>
    </row>
    <row r="25" spans="1:4" ht="19.5" thickBot="1" x14ac:dyDescent="0.35">
      <c r="A25" s="9">
        <v>5</v>
      </c>
      <c r="B25" s="26" t="s">
        <v>11</v>
      </c>
      <c r="C25" s="28">
        <f>FV(taxa_mensal,$A25*12,aporte*-1)</f>
        <v>41888.456999243819</v>
      </c>
      <c r="D25" s="29">
        <f>C25*rendimento_carteira</f>
        <v>251.33074199546292</v>
      </c>
    </row>
    <row r="26" spans="1:4" ht="19.5" thickBot="1" x14ac:dyDescent="0.35">
      <c r="A26" s="9">
        <v>10</v>
      </c>
      <c r="B26" s="26" t="s">
        <v>12</v>
      </c>
      <c r="C26" s="28">
        <f>FV(taxa_mensal,$A26*12,aporte*-1)</f>
        <v>121642.1062650861</v>
      </c>
      <c r="D26" s="29">
        <f>C26*rendimento_carteira</f>
        <v>729.85263759051657</v>
      </c>
    </row>
    <row r="27" spans="1:4" ht="19.5" thickBot="1" x14ac:dyDescent="0.35">
      <c r="A27" s="9">
        <v>20</v>
      </c>
      <c r="B27" s="26" t="s">
        <v>13</v>
      </c>
      <c r="C27" s="28">
        <f>FV(taxa_mensal,$A27*12,aporte*-1)</f>
        <v>562599.20004854025</v>
      </c>
      <c r="D27" s="29">
        <f>C27*rendimento_carteira</f>
        <v>3375.5952002912418</v>
      </c>
    </row>
    <row r="28" spans="1:4" ht="19.5" thickBot="1" x14ac:dyDescent="0.35">
      <c r="A28" s="9">
        <v>30</v>
      </c>
      <c r="B28" s="27" t="s">
        <v>14</v>
      </c>
      <c r="C28" s="30">
        <f>FV(taxa_mensal,$A28*12,aporte*-1)</f>
        <v>2161084.8275023573</v>
      </c>
      <c r="D28" s="31">
        <f>C28*rendimento_carteira</f>
        <v>12966.508965014144</v>
      </c>
    </row>
    <row r="30" spans="1:4" x14ac:dyDescent="0.25">
      <c r="B30" s="40" t="s">
        <v>17</v>
      </c>
      <c r="C30" s="42" t="s">
        <v>18</v>
      </c>
      <c r="D30" s="41"/>
    </row>
    <row r="31" spans="1:4" x14ac:dyDescent="0.25">
      <c r="B31" s="43" t="s">
        <v>19</v>
      </c>
      <c r="C31" s="44">
        <f>aporte</f>
        <v>500</v>
      </c>
      <c r="D31" s="43"/>
    </row>
    <row r="33" spans="2:4" ht="15.75" thickBot="1" x14ac:dyDescent="0.3">
      <c r="B33" s="45" t="s">
        <v>30</v>
      </c>
      <c r="C33" s="45"/>
      <c r="D33" s="45"/>
    </row>
    <row r="34" spans="2:4" ht="15.75" thickBot="1" x14ac:dyDescent="0.3">
      <c r="B34" s="46" t="s">
        <v>20</v>
      </c>
      <c r="C34" s="47" t="s">
        <v>21</v>
      </c>
      <c r="D34" s="48" t="s">
        <v>22</v>
      </c>
    </row>
    <row r="35" spans="2:4" ht="15.75" thickBot="1" x14ac:dyDescent="0.3">
      <c r="B35" s="49" t="s">
        <v>23</v>
      </c>
      <c r="C35" s="50">
        <f>VLOOKUP($C$30&amp;"-"&amp;B35,Planilha2!B2:E20,4,)</f>
        <v>0.5</v>
      </c>
      <c r="D35" s="54">
        <f>C35*$C$31</f>
        <v>250</v>
      </c>
    </row>
    <row r="36" spans="2:4" ht="15.75" thickBot="1" x14ac:dyDescent="0.3">
      <c r="B36" s="49" t="s">
        <v>24</v>
      </c>
      <c r="C36" s="50">
        <f>VLOOKUP($C$30&amp;"-"&amp;B36,Planilha2!B3:E21,4,)</f>
        <v>0.1</v>
      </c>
      <c r="D36" s="55">
        <f t="shared" ref="D36:D40" si="0">C36*$C$31</f>
        <v>50</v>
      </c>
    </row>
    <row r="37" spans="2:4" ht="15.75" thickBot="1" x14ac:dyDescent="0.3">
      <c r="B37" s="49" t="s">
        <v>25</v>
      </c>
      <c r="C37" s="50">
        <f>VLOOKUP($C$30&amp;"-"&amp;B37,Planilha2!B4:E22,4,)</f>
        <v>0.05</v>
      </c>
      <c r="D37" s="55">
        <f t="shared" si="0"/>
        <v>25</v>
      </c>
    </row>
    <row r="38" spans="2:4" ht="15.75" thickBot="1" x14ac:dyDescent="0.3">
      <c r="B38" s="49" t="s">
        <v>26</v>
      </c>
      <c r="C38" s="50">
        <f>VLOOKUP($C$30&amp;"-"&amp;B38,Planilha2!B5:E23,4,)</f>
        <v>0.05</v>
      </c>
      <c r="D38" s="55">
        <f t="shared" si="0"/>
        <v>25</v>
      </c>
    </row>
    <row r="39" spans="2:4" ht="15.75" thickBot="1" x14ac:dyDescent="0.3">
      <c r="B39" s="49" t="s">
        <v>27</v>
      </c>
      <c r="C39" s="50">
        <f>VLOOKUP($C$30&amp;"-"&amp;B39,Planilha2!B6:E24,4,)</f>
        <v>0.2</v>
      </c>
      <c r="D39" s="55">
        <f t="shared" si="0"/>
        <v>100</v>
      </c>
    </row>
    <row r="40" spans="2:4" ht="15.75" thickBot="1" x14ac:dyDescent="0.3">
      <c r="B40" s="49" t="s">
        <v>28</v>
      </c>
      <c r="C40" s="50">
        <f>VLOOKUP($C$30&amp;"-"&amp;B40,Planilha2!B7:E25,4,)</f>
        <v>0.1</v>
      </c>
      <c r="D40" s="56">
        <f t="shared" si="0"/>
        <v>50</v>
      </c>
    </row>
    <row r="41" spans="2:4" ht="15.75" thickBot="1" x14ac:dyDescent="0.3">
      <c r="B41" s="51"/>
      <c r="C41" s="52"/>
      <c r="D41" s="53">
        <f>SUM(D35:D40)</f>
        <v>500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</sheetData>
  <mergeCells count="12">
    <mergeCell ref="B33:D33"/>
    <mergeCell ref="B17:C17"/>
    <mergeCell ref="B18:C18"/>
    <mergeCell ref="B19:C19"/>
    <mergeCell ref="B20:C20"/>
    <mergeCell ref="B21:C21"/>
    <mergeCell ref="B23:C23"/>
    <mergeCell ref="B11:D11"/>
    <mergeCell ref="B16:D16"/>
    <mergeCell ref="B12:C12"/>
    <mergeCell ref="B13:C13"/>
    <mergeCell ref="B14:C14"/>
  </mergeCells>
  <dataValidations count="1">
    <dataValidation type="list" allowBlank="1" showInputMessage="1" showErrorMessage="1" sqref="C30" xr:uid="{425B2FD5-B0E2-4CDE-AE0C-DF08C9B6E73A}">
      <formula1>"AGRESSIVO,MODERADO,CONSERVADOR"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D98A-649C-4210-8590-9767EF68F6B9}">
  <dimension ref="B1:E20"/>
  <sheetViews>
    <sheetView topLeftCell="D1" workbookViewId="0">
      <selection activeCell="U6" sqref="U6"/>
    </sheetView>
  </sheetViews>
  <sheetFormatPr defaultRowHeight="15" x14ac:dyDescent="0.25"/>
  <cols>
    <col min="2" max="2" width="31.7109375" bestFit="1" customWidth="1"/>
    <col min="3" max="3" width="17" bestFit="1" customWidth="1"/>
    <col min="4" max="4" width="16.85546875" bestFit="1" customWidth="1"/>
  </cols>
  <sheetData>
    <row r="1" spans="2:5" ht="15.75" thickBot="1" x14ac:dyDescent="0.3"/>
    <row r="2" spans="2:5" x14ac:dyDescent="0.25">
      <c r="B2" s="70" t="s">
        <v>32</v>
      </c>
      <c r="C2" s="67" t="s">
        <v>29</v>
      </c>
      <c r="D2" s="68" t="s">
        <v>20</v>
      </c>
      <c r="E2" s="69" t="s">
        <v>31</v>
      </c>
    </row>
    <row r="3" spans="2:5" x14ac:dyDescent="0.25">
      <c r="B3" s="4" t="str">
        <f>C3&amp;"-"&amp;D3</f>
        <v>CONSERVADOR-Papel</v>
      </c>
      <c r="C3" s="57" t="s">
        <v>29</v>
      </c>
      <c r="D3" s="58" t="s">
        <v>23</v>
      </c>
      <c r="E3" s="59">
        <v>0.3</v>
      </c>
    </row>
    <row r="4" spans="2:5" x14ac:dyDescent="0.25">
      <c r="B4" s="4" t="str">
        <f t="shared" ref="B4:B8" si="0">C4&amp;"-"&amp;D4</f>
        <v>CONSERVADOR-Tijolo</v>
      </c>
      <c r="C4" s="57" t="s">
        <v>29</v>
      </c>
      <c r="D4" s="58" t="s">
        <v>24</v>
      </c>
      <c r="E4" s="59">
        <v>0.5</v>
      </c>
    </row>
    <row r="5" spans="2:5" x14ac:dyDescent="0.25">
      <c r="B5" s="4" t="str">
        <f t="shared" si="0"/>
        <v>CONSERVADOR-Hibrido</v>
      </c>
      <c r="C5" s="57" t="s">
        <v>29</v>
      </c>
      <c r="D5" s="58" t="s">
        <v>25</v>
      </c>
      <c r="E5" s="59">
        <v>0.1</v>
      </c>
    </row>
    <row r="6" spans="2:5" x14ac:dyDescent="0.25">
      <c r="B6" s="4" t="str">
        <f t="shared" si="0"/>
        <v>CONSERVADOR-FOF</v>
      </c>
      <c r="C6" s="57" t="s">
        <v>29</v>
      </c>
      <c r="D6" s="58" t="s">
        <v>26</v>
      </c>
      <c r="E6" s="59">
        <v>0.1</v>
      </c>
    </row>
    <row r="7" spans="2:5" x14ac:dyDescent="0.25">
      <c r="B7" s="4" t="str">
        <f t="shared" si="0"/>
        <v>CONSERVADOR-Desenvolvimento</v>
      </c>
      <c r="C7" s="57" t="s">
        <v>29</v>
      </c>
      <c r="D7" s="58" t="s">
        <v>27</v>
      </c>
      <c r="E7" s="59">
        <v>0</v>
      </c>
    </row>
    <row r="8" spans="2:5" ht="15.75" thickBot="1" x14ac:dyDescent="0.3">
      <c r="B8" s="5" t="str">
        <f t="shared" si="0"/>
        <v>CONSERVADOR-Hotelarias</v>
      </c>
      <c r="C8" s="61" t="s">
        <v>29</v>
      </c>
      <c r="D8" s="62" t="s">
        <v>28</v>
      </c>
      <c r="E8" s="63">
        <v>0</v>
      </c>
    </row>
    <row r="9" spans="2:5" x14ac:dyDescent="0.25">
      <c r="B9" s="64" t="str">
        <f>C9&amp;"-"&amp;D9</f>
        <v>MODERADO-Papel</v>
      </c>
      <c r="C9" s="4" t="s">
        <v>33</v>
      </c>
      <c r="D9" s="58" t="s">
        <v>23</v>
      </c>
      <c r="E9" s="65">
        <v>0.32</v>
      </c>
    </row>
    <row r="10" spans="2:5" x14ac:dyDescent="0.25">
      <c r="B10" s="4" t="str">
        <f t="shared" ref="B10:B14" si="1">C10&amp;"-"&amp;D10</f>
        <v>MODERADO-Tijolo</v>
      </c>
      <c r="C10" s="4" t="s">
        <v>33</v>
      </c>
      <c r="D10" s="58" t="s">
        <v>24</v>
      </c>
      <c r="E10" s="65">
        <v>0.35</v>
      </c>
    </row>
    <row r="11" spans="2:5" x14ac:dyDescent="0.25">
      <c r="B11" s="4" t="str">
        <f t="shared" si="1"/>
        <v>MODERADO-Hibrido</v>
      </c>
      <c r="C11" s="4" t="s">
        <v>33</v>
      </c>
      <c r="D11" s="58" t="s">
        <v>25</v>
      </c>
      <c r="E11" s="65">
        <v>0.08</v>
      </c>
    </row>
    <row r="12" spans="2:5" x14ac:dyDescent="0.25">
      <c r="B12" s="4" t="str">
        <f t="shared" si="1"/>
        <v>MODERADO-FOF</v>
      </c>
      <c r="C12" s="4" t="s">
        <v>33</v>
      </c>
      <c r="D12" s="58" t="s">
        <v>26</v>
      </c>
      <c r="E12" s="65">
        <v>0.05</v>
      </c>
    </row>
    <row r="13" spans="2:5" x14ac:dyDescent="0.25">
      <c r="B13" s="4" t="str">
        <f t="shared" si="1"/>
        <v>MODERADO-Desenvolvimento</v>
      </c>
      <c r="C13" s="4" t="s">
        <v>33</v>
      </c>
      <c r="D13" s="58" t="s">
        <v>27</v>
      </c>
      <c r="E13" s="65">
        <v>0.1</v>
      </c>
    </row>
    <row r="14" spans="2:5" ht="15.75" thickBot="1" x14ac:dyDescent="0.3">
      <c r="B14" s="5" t="str">
        <f t="shared" si="1"/>
        <v>MODERADO-Hotelarias</v>
      </c>
      <c r="C14" s="5" t="s">
        <v>33</v>
      </c>
      <c r="D14" s="62" t="s">
        <v>28</v>
      </c>
      <c r="E14" s="66">
        <v>0.1</v>
      </c>
    </row>
    <row r="15" spans="2:5" x14ac:dyDescent="0.25">
      <c r="B15" s="64" t="str">
        <f>C15&amp;"-"&amp;D15</f>
        <v>AGRESSIVO-Papel</v>
      </c>
      <c r="C15" s="4" t="s">
        <v>18</v>
      </c>
      <c r="D15" s="58" t="s">
        <v>23</v>
      </c>
      <c r="E15" s="65">
        <v>0.5</v>
      </c>
    </row>
    <row r="16" spans="2:5" x14ac:dyDescent="0.25">
      <c r="B16" s="64" t="str">
        <f t="shared" ref="B16:B20" si="2">C16&amp;"-"&amp;D16</f>
        <v>AGRESSIVO-Tijolo</v>
      </c>
      <c r="C16" s="4" t="s">
        <v>18</v>
      </c>
      <c r="D16" s="58" t="s">
        <v>24</v>
      </c>
      <c r="E16" s="65">
        <v>0.1</v>
      </c>
    </row>
    <row r="17" spans="2:5" x14ac:dyDescent="0.25">
      <c r="B17" s="64" t="str">
        <f t="shared" si="2"/>
        <v>AGRESSIVO-Hibrido</v>
      </c>
      <c r="C17" s="4" t="s">
        <v>18</v>
      </c>
      <c r="D17" s="58" t="s">
        <v>25</v>
      </c>
      <c r="E17" s="65">
        <v>0.05</v>
      </c>
    </row>
    <row r="18" spans="2:5" x14ac:dyDescent="0.25">
      <c r="B18" s="64" t="str">
        <f t="shared" si="2"/>
        <v>AGRESSIVO-FOF</v>
      </c>
      <c r="C18" s="4" t="s">
        <v>18</v>
      </c>
      <c r="D18" s="58" t="s">
        <v>26</v>
      </c>
      <c r="E18" s="65">
        <v>0.05</v>
      </c>
    </row>
    <row r="19" spans="2:5" x14ac:dyDescent="0.25">
      <c r="B19" s="64" t="str">
        <f t="shared" si="2"/>
        <v>AGRESSIVO-Desenvolvimento</v>
      </c>
      <c r="C19" s="4" t="s">
        <v>18</v>
      </c>
      <c r="D19" s="58" t="s">
        <v>27</v>
      </c>
      <c r="E19" s="65">
        <v>0.2</v>
      </c>
    </row>
    <row r="20" spans="2:5" ht="15.75" thickBot="1" x14ac:dyDescent="0.3">
      <c r="B20" s="64" t="str">
        <f t="shared" si="2"/>
        <v>AGRESSIVO-Hotelarias</v>
      </c>
      <c r="C20" s="4" t="s">
        <v>18</v>
      </c>
      <c r="D20" s="60" t="s">
        <v>28</v>
      </c>
      <c r="E20" s="65">
        <v>0.1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8</vt:i4>
      </vt:variant>
    </vt:vector>
  </HeadingPairs>
  <TitlesOfParts>
    <vt:vector size="10" baseType="lpstr">
      <vt:lpstr>Planilha1</vt:lpstr>
      <vt:lpstr>Planilha2</vt:lpstr>
      <vt:lpstr>aporte</vt:lpstr>
      <vt:lpstr>patrimonio</vt:lpstr>
      <vt:lpstr>qtdd_anos</vt:lpstr>
      <vt:lpstr>rendimento_carteira</vt:lpstr>
      <vt:lpstr>salario</vt:lpstr>
      <vt:lpstr>soma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MARTINS</dc:creator>
  <cp:lastModifiedBy>JEFERSON MARTINS</cp:lastModifiedBy>
  <dcterms:created xsi:type="dcterms:W3CDTF">2025-06-10T19:01:52Z</dcterms:created>
  <dcterms:modified xsi:type="dcterms:W3CDTF">2025-06-11T20:22:50Z</dcterms:modified>
</cp:coreProperties>
</file>