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C:\Users\Jonathan\Desktop\Proyects\Work\Vamia-SerialPortReading\Measurements\Test 1 - No obstacles\"/>
    </mc:Choice>
  </mc:AlternateContent>
  <xr:revisionPtr revIDLastSave="0" documentId="13_ncr:1_{3F700E77-CA7E-4B5E-8403-34B9057CD4D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24" i="1" l="1"/>
  <c r="H21" i="1"/>
  <c r="J21" i="1" s="1"/>
  <c r="K21" i="1" s="1"/>
  <c r="H20" i="1"/>
  <c r="J20" i="1" s="1"/>
  <c r="K20" i="1" s="1"/>
  <c r="H19" i="1"/>
  <c r="J19" i="1" s="1"/>
  <c r="K19" i="1" s="1"/>
  <c r="H18" i="1"/>
  <c r="J18" i="1" s="1"/>
  <c r="K18" i="1" s="1"/>
  <c r="H17" i="1"/>
  <c r="J17" i="1" s="1"/>
  <c r="K17" i="1" s="1"/>
  <c r="H16" i="1"/>
  <c r="J16" i="1" s="1"/>
  <c r="K16" i="1" s="1"/>
  <c r="H15" i="1"/>
  <c r="J15" i="1" s="1"/>
  <c r="K15" i="1" s="1"/>
  <c r="H14" i="1"/>
  <c r="J14" i="1" s="1"/>
  <c r="K14" i="1" s="1"/>
  <c r="H13" i="1"/>
  <c r="J13" i="1" s="1"/>
  <c r="K13" i="1" s="1"/>
  <c r="H12" i="1"/>
  <c r="J12" i="1" s="1"/>
  <c r="K12" i="1" s="1"/>
  <c r="H11" i="1"/>
  <c r="J11" i="1" s="1"/>
  <c r="K11" i="1" s="1"/>
  <c r="H10" i="1"/>
  <c r="J10" i="1" s="1"/>
  <c r="K10" i="1" s="1"/>
  <c r="H9" i="1"/>
  <c r="J9" i="1" s="1"/>
  <c r="K9" i="1" s="1"/>
  <c r="H8" i="1"/>
  <c r="J8" i="1" s="1"/>
  <c r="K8" i="1" s="1"/>
  <c r="H7" i="1"/>
  <c r="J7" i="1" s="1"/>
  <c r="K7" i="1" s="1"/>
  <c r="H6" i="1"/>
  <c r="J6" i="1" s="1"/>
  <c r="K6" i="1" s="1"/>
  <c r="H5" i="1"/>
  <c r="J5" i="1" s="1"/>
  <c r="K5" i="1" s="1"/>
  <c r="H4" i="1"/>
  <c r="J4" i="1" s="1"/>
  <c r="K4" i="1" s="1"/>
  <c r="H3" i="1"/>
  <c r="J3" i="1" s="1"/>
  <c r="K3" i="1" s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" i="1"/>
  <c r="K23" i="1" l="1" a="1"/>
  <c r="K23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<sst xmlns="http://schemas.openxmlformats.org/spreadsheetml/2006/main" count="2" uniqueCount="2">
  <si>
    <t>Average</t>
  </si>
  <si>
    <t>Standard Deviation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</si>
</sst>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2" fontId="0" fillId="0" borderId="0" xfId="0" applyNumberFormat="1"/>
    <xf numFmtId="9" fontId="0" fillId="0" borderId="0" xfId="1" applyFont="1"/>
    <xf numFmtId="10" fontId="0" fillId="0" borderId="0" xfId="0" applyNumberFormat="1"/>
  </cellXfs>
  <cellStyles count="2">
    <cellStyle name="Normal" xfId="0" builtinId="0"/>
    <cellStyle name="Porcentaje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Sheet1!$A$2:$A$21</c:f>
              <c:numCache>
                <c:formatCode>General</c:formatCode>
                <c:ptCount val="20"/>
                <c:pt idx="0">
                  <c:v>0</c:v>
                </c:pt>
                <c:pt idx="1">
                  <c:v>20</c:v>
                </c:pt>
                <c:pt idx="2">
                  <c:v>40</c:v>
                </c:pt>
                <c:pt idx="3">
                  <c:v>60</c:v>
                </c:pt>
                <c:pt idx="4">
                  <c:v>80</c:v>
                </c:pt>
                <c:pt idx="5">
                  <c:v>100</c:v>
                </c:pt>
                <c:pt idx="6">
                  <c:v>120</c:v>
                </c:pt>
                <c:pt idx="7">
                  <c:v>140</c:v>
                </c:pt>
                <c:pt idx="8">
                  <c:v>160</c:v>
                </c:pt>
                <c:pt idx="9">
                  <c:v>180</c:v>
                </c:pt>
                <c:pt idx="10">
                  <c:v>200</c:v>
                </c:pt>
                <c:pt idx="11">
                  <c:v>240</c:v>
                </c:pt>
                <c:pt idx="12">
                  <c:v>280</c:v>
                </c:pt>
                <c:pt idx="13">
                  <c:v>320</c:v>
                </c:pt>
                <c:pt idx="14">
                  <c:v>360</c:v>
                </c:pt>
                <c:pt idx="15">
                  <c:v>400</c:v>
                </c:pt>
                <c:pt idx="16">
                  <c:v>440</c:v>
                </c:pt>
                <c:pt idx="17">
                  <c:v>480</c:v>
                </c:pt>
                <c:pt idx="18">
                  <c:v>520</c:v>
                </c:pt>
                <c:pt idx="19">
                  <c:v>560</c:v>
                </c:pt>
              </c:numCache>
            </c:numRef>
          </c:xVal>
          <c:yVal>
            <c:numRef>
              <c:f>Sheet1!$B$2:$B$21</c:f>
              <c:numCache>
                <c:formatCode>General</c:formatCode>
                <c:ptCount val="20"/>
                <c:pt idx="0">
                  <c:v>43</c:v>
                </c:pt>
                <c:pt idx="1">
                  <c:v>47.6</c:v>
                </c:pt>
                <c:pt idx="2">
                  <c:v>52.4</c:v>
                </c:pt>
                <c:pt idx="3">
                  <c:v>57.6</c:v>
                </c:pt>
                <c:pt idx="4">
                  <c:v>62.4</c:v>
                </c:pt>
                <c:pt idx="5">
                  <c:v>59.8</c:v>
                </c:pt>
                <c:pt idx="6">
                  <c:v>60</c:v>
                </c:pt>
                <c:pt idx="7">
                  <c:v>66</c:v>
                </c:pt>
                <c:pt idx="8">
                  <c:v>65</c:v>
                </c:pt>
                <c:pt idx="9">
                  <c:v>66.400000000000006</c:v>
                </c:pt>
                <c:pt idx="10">
                  <c:v>65.599999999999994</c:v>
                </c:pt>
                <c:pt idx="11">
                  <c:v>64.2</c:v>
                </c:pt>
                <c:pt idx="12">
                  <c:v>71.400000000000006</c:v>
                </c:pt>
                <c:pt idx="13">
                  <c:v>69.8</c:v>
                </c:pt>
                <c:pt idx="14">
                  <c:v>71.2</c:v>
                </c:pt>
                <c:pt idx="15">
                  <c:v>74.599999999999994</c:v>
                </c:pt>
                <c:pt idx="16">
                  <c:v>72</c:v>
                </c:pt>
                <c:pt idx="17">
                  <c:v>68.2</c:v>
                </c:pt>
                <c:pt idx="18">
                  <c:v>74.8</c:v>
                </c:pt>
                <c:pt idx="19">
                  <c:v>77.400000000000006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DBD-477F-BB3B-2CD2B4FC405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18753968"/>
        <c:axId val="1818754384"/>
      </c:scatterChart>
      <c:valAx>
        <c:axId val="18187539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818754384"/>
        <c:crosses val="autoZero"/>
        <c:crossBetween val="midCat"/>
      </c:valAx>
      <c:valAx>
        <c:axId val="18187543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81875396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3.6858469614375208E-2"/>
                  <c:y val="-5.0088330304865737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MX"/>
                </a:p>
              </c:txPr>
            </c:trendlineLbl>
          </c:trendline>
          <c:xVal>
            <c:numRef>
              <c:f>Sheet1!$A$7:$A$21</c:f>
              <c:numCache>
                <c:formatCode>General</c:formatCode>
                <c:ptCount val="15"/>
                <c:pt idx="0">
                  <c:v>100</c:v>
                </c:pt>
                <c:pt idx="1">
                  <c:v>120</c:v>
                </c:pt>
                <c:pt idx="2">
                  <c:v>140</c:v>
                </c:pt>
                <c:pt idx="3">
                  <c:v>160</c:v>
                </c:pt>
                <c:pt idx="4">
                  <c:v>180</c:v>
                </c:pt>
                <c:pt idx="5">
                  <c:v>200</c:v>
                </c:pt>
                <c:pt idx="6">
                  <c:v>240</c:v>
                </c:pt>
                <c:pt idx="7">
                  <c:v>280</c:v>
                </c:pt>
                <c:pt idx="8">
                  <c:v>320</c:v>
                </c:pt>
                <c:pt idx="9">
                  <c:v>360</c:v>
                </c:pt>
                <c:pt idx="10">
                  <c:v>400</c:v>
                </c:pt>
                <c:pt idx="11">
                  <c:v>440</c:v>
                </c:pt>
                <c:pt idx="12">
                  <c:v>480</c:v>
                </c:pt>
                <c:pt idx="13">
                  <c:v>520</c:v>
                </c:pt>
                <c:pt idx="14">
                  <c:v>560</c:v>
                </c:pt>
              </c:numCache>
            </c:numRef>
          </c:xVal>
          <c:yVal>
            <c:numRef>
              <c:f>Sheet1!$B$7:$B$21</c:f>
              <c:numCache>
                <c:formatCode>General</c:formatCode>
                <c:ptCount val="15"/>
                <c:pt idx="0">
                  <c:v>59.8</c:v>
                </c:pt>
                <c:pt idx="1">
                  <c:v>60</c:v>
                </c:pt>
                <c:pt idx="2">
                  <c:v>66</c:v>
                </c:pt>
                <c:pt idx="3">
                  <c:v>65</c:v>
                </c:pt>
                <c:pt idx="4">
                  <c:v>66.400000000000006</c:v>
                </c:pt>
                <c:pt idx="5">
                  <c:v>65.599999999999994</c:v>
                </c:pt>
                <c:pt idx="6">
                  <c:v>64.2</c:v>
                </c:pt>
                <c:pt idx="7">
                  <c:v>71.400000000000006</c:v>
                </c:pt>
                <c:pt idx="8">
                  <c:v>69.8</c:v>
                </c:pt>
                <c:pt idx="9">
                  <c:v>71.2</c:v>
                </c:pt>
                <c:pt idx="10">
                  <c:v>74.599999999999994</c:v>
                </c:pt>
                <c:pt idx="11">
                  <c:v>72</c:v>
                </c:pt>
                <c:pt idx="12">
                  <c:v>68.2</c:v>
                </c:pt>
                <c:pt idx="13">
                  <c:v>74.8</c:v>
                </c:pt>
                <c:pt idx="14">
                  <c:v>77.400000000000006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7F0-4726-AAEF-57B7E72E92D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3400624"/>
        <c:axId val="63401040"/>
      </c:scatterChart>
      <c:valAx>
        <c:axId val="634006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63401040"/>
        <c:crosses val="autoZero"/>
        <c:crossBetween val="midCat"/>
      </c:valAx>
      <c:valAx>
        <c:axId val="634010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634006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9.0936570428696406E-2"/>
                  <c:y val="-3.746427529892099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MX"/>
                </a:p>
              </c:txPr>
            </c:trendlineLbl>
          </c:trendline>
          <c:xVal>
            <c:numRef>
              <c:f>Sheet1!$A$2:$A$6</c:f>
              <c:numCache>
                <c:formatCode>General</c:formatCode>
                <c:ptCount val="5"/>
                <c:pt idx="0">
                  <c:v>0</c:v>
                </c:pt>
                <c:pt idx="1">
                  <c:v>20</c:v>
                </c:pt>
                <c:pt idx="2">
                  <c:v>40</c:v>
                </c:pt>
                <c:pt idx="3">
                  <c:v>60</c:v>
                </c:pt>
                <c:pt idx="4">
                  <c:v>80</c:v>
                </c:pt>
              </c:numCache>
            </c:numRef>
          </c:xVal>
          <c:yVal>
            <c:numRef>
              <c:f>Sheet1!$B$2:$B$6</c:f>
              <c:numCache>
                <c:formatCode>General</c:formatCode>
                <c:ptCount val="5"/>
                <c:pt idx="0">
                  <c:v>43</c:v>
                </c:pt>
                <c:pt idx="1">
                  <c:v>47.6</c:v>
                </c:pt>
                <c:pt idx="2">
                  <c:v>52.4</c:v>
                </c:pt>
                <c:pt idx="3">
                  <c:v>57.6</c:v>
                </c:pt>
                <c:pt idx="4">
                  <c:v>62.4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67A-4D89-BB98-CE0856F9704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2229296"/>
        <c:axId val="62229712"/>
      </c:scatterChart>
      <c:valAx>
        <c:axId val="622292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62229712"/>
        <c:crosses val="autoZero"/>
        <c:crossBetween val="midCat"/>
      </c:valAx>
      <c:valAx>
        <c:axId val="622297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6222929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MX"/>
              <a:t>ESP32 - No obstacles RSSI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Real RSSI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Sheet1!$D$3:$D$21</c:f>
              <c:numCache>
                <c:formatCode>General</c:formatCode>
                <c:ptCount val="19"/>
                <c:pt idx="0">
                  <c:v>20</c:v>
                </c:pt>
                <c:pt idx="1">
                  <c:v>40</c:v>
                </c:pt>
                <c:pt idx="2">
                  <c:v>60</c:v>
                </c:pt>
                <c:pt idx="3">
                  <c:v>80</c:v>
                </c:pt>
                <c:pt idx="4">
                  <c:v>100</c:v>
                </c:pt>
                <c:pt idx="5">
                  <c:v>120</c:v>
                </c:pt>
                <c:pt idx="6">
                  <c:v>140</c:v>
                </c:pt>
                <c:pt idx="7">
                  <c:v>160</c:v>
                </c:pt>
                <c:pt idx="8">
                  <c:v>180</c:v>
                </c:pt>
                <c:pt idx="9">
                  <c:v>200</c:v>
                </c:pt>
                <c:pt idx="10">
                  <c:v>240</c:v>
                </c:pt>
                <c:pt idx="11">
                  <c:v>280</c:v>
                </c:pt>
                <c:pt idx="12">
                  <c:v>320</c:v>
                </c:pt>
                <c:pt idx="13">
                  <c:v>360</c:v>
                </c:pt>
                <c:pt idx="14">
                  <c:v>400</c:v>
                </c:pt>
                <c:pt idx="15">
                  <c:v>440</c:v>
                </c:pt>
                <c:pt idx="16">
                  <c:v>480</c:v>
                </c:pt>
                <c:pt idx="17">
                  <c:v>520</c:v>
                </c:pt>
                <c:pt idx="18">
                  <c:v>560</c:v>
                </c:pt>
              </c:numCache>
            </c:numRef>
          </c:xVal>
          <c:yVal>
            <c:numRef>
              <c:f>Sheet1!$E$3:$E$21</c:f>
              <c:numCache>
                <c:formatCode>General</c:formatCode>
                <c:ptCount val="19"/>
                <c:pt idx="0">
                  <c:v>47.6</c:v>
                </c:pt>
                <c:pt idx="1">
                  <c:v>52.4</c:v>
                </c:pt>
                <c:pt idx="2">
                  <c:v>57.6</c:v>
                </c:pt>
                <c:pt idx="3">
                  <c:v>62.4</c:v>
                </c:pt>
                <c:pt idx="4">
                  <c:v>59.8</c:v>
                </c:pt>
                <c:pt idx="5">
                  <c:v>60</c:v>
                </c:pt>
                <c:pt idx="6">
                  <c:v>66</c:v>
                </c:pt>
                <c:pt idx="7">
                  <c:v>65</c:v>
                </c:pt>
                <c:pt idx="8">
                  <c:v>66.400000000000006</c:v>
                </c:pt>
                <c:pt idx="9">
                  <c:v>65.599999999999994</c:v>
                </c:pt>
                <c:pt idx="10">
                  <c:v>64.2</c:v>
                </c:pt>
                <c:pt idx="11">
                  <c:v>71.400000000000006</c:v>
                </c:pt>
                <c:pt idx="12">
                  <c:v>69.8</c:v>
                </c:pt>
                <c:pt idx="13">
                  <c:v>71.2</c:v>
                </c:pt>
                <c:pt idx="14">
                  <c:v>74.599999999999994</c:v>
                </c:pt>
                <c:pt idx="15">
                  <c:v>72</c:v>
                </c:pt>
                <c:pt idx="16">
                  <c:v>68.2</c:v>
                </c:pt>
                <c:pt idx="17">
                  <c:v>74.8</c:v>
                </c:pt>
                <c:pt idx="18">
                  <c:v>77.400000000000006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C2B-4877-92DD-932B66D99A26}"/>
            </c:ext>
          </c:extLst>
        </c:ser>
        <c:ser>
          <c:idx val="1"/>
          <c:order val="1"/>
          <c:tx>
            <c:v>Computed RSSI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Sheet1!$D$3:$D$21</c:f>
              <c:numCache>
                <c:formatCode>General</c:formatCode>
                <c:ptCount val="19"/>
                <c:pt idx="0">
                  <c:v>20</c:v>
                </c:pt>
                <c:pt idx="1">
                  <c:v>40</c:v>
                </c:pt>
                <c:pt idx="2">
                  <c:v>60</c:v>
                </c:pt>
                <c:pt idx="3">
                  <c:v>80</c:v>
                </c:pt>
                <c:pt idx="4">
                  <c:v>100</c:v>
                </c:pt>
                <c:pt idx="5">
                  <c:v>120</c:v>
                </c:pt>
                <c:pt idx="6">
                  <c:v>140</c:v>
                </c:pt>
                <c:pt idx="7">
                  <c:v>160</c:v>
                </c:pt>
                <c:pt idx="8">
                  <c:v>180</c:v>
                </c:pt>
                <c:pt idx="9">
                  <c:v>200</c:v>
                </c:pt>
                <c:pt idx="10">
                  <c:v>240</c:v>
                </c:pt>
                <c:pt idx="11">
                  <c:v>280</c:v>
                </c:pt>
                <c:pt idx="12">
                  <c:v>320</c:v>
                </c:pt>
                <c:pt idx="13">
                  <c:v>360</c:v>
                </c:pt>
                <c:pt idx="14">
                  <c:v>400</c:v>
                </c:pt>
                <c:pt idx="15">
                  <c:v>440</c:v>
                </c:pt>
                <c:pt idx="16">
                  <c:v>480</c:v>
                </c:pt>
                <c:pt idx="17">
                  <c:v>520</c:v>
                </c:pt>
                <c:pt idx="18">
                  <c:v>560</c:v>
                </c:pt>
              </c:numCache>
            </c:numRef>
          </c:xVal>
          <c:yVal>
            <c:numRef>
              <c:f>Sheet1!$F$3:$F$21</c:f>
              <c:numCache>
                <c:formatCode>General</c:formatCode>
                <c:ptCount val="19"/>
                <c:pt idx="0">
                  <c:v>45.421629908943608</c:v>
                </c:pt>
                <c:pt idx="1">
                  <c:v>51.743259817887214</c:v>
                </c:pt>
                <c:pt idx="2">
                  <c:v>55.441176258056515</c:v>
                </c:pt>
                <c:pt idx="3">
                  <c:v>58.06488972683082</c:v>
                </c:pt>
                <c:pt idx="4">
                  <c:v>60.1</c:v>
                </c:pt>
                <c:pt idx="5">
                  <c:v>61.762806167000122</c:v>
                </c:pt>
                <c:pt idx="6">
                  <c:v>63.168688749242996</c:v>
                </c:pt>
                <c:pt idx="7">
                  <c:v>64.38651963577442</c:v>
                </c:pt>
                <c:pt idx="8">
                  <c:v>65.46072260716943</c:v>
                </c:pt>
                <c:pt idx="9">
                  <c:v>66.421629908943601</c:v>
                </c:pt>
                <c:pt idx="10">
                  <c:v>68.084436075943728</c:v>
                </c:pt>
                <c:pt idx="11">
                  <c:v>69.490318658186609</c:v>
                </c:pt>
                <c:pt idx="12">
                  <c:v>70.708149544718026</c:v>
                </c:pt>
                <c:pt idx="13">
                  <c:v>71.782352516113036</c:v>
                </c:pt>
                <c:pt idx="14">
                  <c:v>72.743259817887207</c:v>
                </c:pt>
                <c:pt idx="15">
                  <c:v>73.612506206209943</c:v>
                </c:pt>
                <c:pt idx="16">
                  <c:v>74.406065984887334</c:v>
                </c:pt>
                <c:pt idx="17">
                  <c:v>75.136070216330779</c:v>
                </c:pt>
                <c:pt idx="18">
                  <c:v>75.811948567130202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C2B-4877-92DD-932B66D99A2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24217504"/>
        <c:axId val="1224216672"/>
      </c:scatterChart>
      <c:valAx>
        <c:axId val="12242175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224216672"/>
        <c:crosses val="autoZero"/>
        <c:crossBetween val="midCat"/>
      </c:valAx>
      <c:valAx>
        <c:axId val="1224216672"/>
        <c:scaling>
          <c:orientation val="minMax"/>
          <c:min val="3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22421750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312420</xdr:colOff>
      <xdr:row>5</xdr:row>
      <xdr:rowOff>76200</xdr:rowOff>
    </xdr:from>
    <xdr:to>
      <xdr:col>21</xdr:col>
      <xdr:colOff>556260</xdr:colOff>
      <xdr:row>25</xdr:row>
      <xdr:rowOff>45720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AD07FA2B-0D91-6EBF-17E2-8BCEEE4E2FA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167640</xdr:colOff>
      <xdr:row>0</xdr:row>
      <xdr:rowOff>161925</xdr:rowOff>
    </xdr:from>
    <xdr:to>
      <xdr:col>22</xdr:col>
      <xdr:colOff>129540</xdr:colOff>
      <xdr:row>22</xdr:row>
      <xdr:rowOff>100965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790A88BF-45F5-1AF3-D3D0-800226AA4D9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13</xdr:col>
      <xdr:colOff>49530</xdr:colOff>
      <xdr:row>13</xdr:row>
      <xdr:rowOff>64770</xdr:rowOff>
    </xdr:from>
    <xdr:to>
      <xdr:col>20</xdr:col>
      <xdr:colOff>335280</xdr:colOff>
      <xdr:row>28</xdr:row>
      <xdr:rowOff>64770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E08226F3-BB51-D9E9-47CA-B2F71C1BC6D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12</xdr:col>
      <xdr:colOff>245745</xdr:colOff>
      <xdr:row>3</xdr:row>
      <xdr:rowOff>38100</xdr:rowOff>
    </xdr:from>
    <xdr:to>
      <xdr:col>23</xdr:col>
      <xdr:colOff>43815</xdr:colOff>
      <xdr:row>24</xdr:row>
      <xdr:rowOff>137160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B492F6DB-BDF2-AB4F-ADCC-0A4866922F8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4"/>
  <sheetViews>
    <sheetView tabSelected="1" workbookViewId="0">
      <selection activeCell="C24" sqref="C24"/>
    </sheetView>
  </sheetViews>
  <sheetFormatPr baseColWidth="10" defaultColWidth="8.88671875" defaultRowHeight="14.4" x14ac:dyDescent="0.3"/>
  <cols>
    <col min="9" max="9" width="10.5546875" bestFit="1" customWidth="1"/>
    <col min="11" max="11" width="20.33203125" bestFit="1" customWidth="1"/>
  </cols>
  <sheetData>
    <row r="1" spans="1:11" x14ac:dyDescent="0.3">
      <c r="B1" s="1" t="s">
        <v>0</v>
      </c>
      <c r="C1" s="1" t="s">
        <v>1</v>
      </c>
      <c r="F1">
        <v>60.1</v>
      </c>
      <c r="G1">
        <v>2.1</v>
      </c>
    </row>
    <row r="2" spans="1:11" x14ac:dyDescent="0.3">
      <c r="A2" s="1">
        <v>0</v>
      </c>
      <c r="B2">
        <v>43</v>
      </c>
      <c r="C2">
        <v>0</v>
      </c>
      <c r="F2" t="e">
        <f>10*$G$1*LOG(A2/100,10)+$F$1</f>
        <v>#NUM!</v>
      </c>
    </row>
    <row r="3" spans="1:11" x14ac:dyDescent="0.3">
      <c r="A3" s="1">
        <v>20</v>
      </c>
      <c r="B3">
        <v>47.6</v>
      </c>
      <c r="C3">
        <v>0.4898979485566356</v>
      </c>
      <c r="D3" s="1">
        <v>20</v>
      </c>
      <c r="E3">
        <v>47.6</v>
      </c>
      <c r="F3">
        <f t="shared" ref="F3:F21" si="0">10*$G$1*LOG(A3/100,10)+$F$1</f>
        <v>45.421629908943608</v>
      </c>
      <c r="H3">
        <f>POWER(10, (B3-$F$1)/(10*$G$1))</f>
        <v>0.25395800383208283</v>
      </c>
      <c r="I3" s="1">
        <v>20</v>
      </c>
      <c r="J3" s="2">
        <f t="shared" ref="J3:J21" si="1">H3*100</f>
        <v>25.395800383208282</v>
      </c>
      <c r="K3" s="3">
        <f>(J3-I3)/I3</f>
        <v>0.26979001916041412</v>
      </c>
    </row>
    <row r="4" spans="1:11" x14ac:dyDescent="0.3">
      <c r="A4" s="1">
        <v>40</v>
      </c>
      <c r="B4">
        <v>52.4</v>
      </c>
      <c r="C4">
        <v>1.3564659966250541</v>
      </c>
      <c r="D4" s="1">
        <v>40</v>
      </c>
      <c r="E4">
        <v>52.4</v>
      </c>
      <c r="F4">
        <f t="shared" si="0"/>
        <v>51.743259817887214</v>
      </c>
      <c r="H4">
        <f t="shared" ref="H4:H21" si="2">POWER(10, (B4-$F$1)/(10*$G$1))</f>
        <v>0.42986623470822749</v>
      </c>
      <c r="I4" s="1">
        <v>40</v>
      </c>
      <c r="J4" s="2">
        <f t="shared" si="1"/>
        <v>42.986623470822749</v>
      </c>
      <c r="K4" s="3">
        <f t="shared" ref="K4:K21" si="3">(J4-I4)/I4</f>
        <v>7.466558677056874E-2</v>
      </c>
    </row>
    <row r="5" spans="1:11" x14ac:dyDescent="0.3">
      <c r="A5" s="1">
        <v>60</v>
      </c>
      <c r="B5">
        <v>57.6</v>
      </c>
      <c r="C5">
        <v>1.2</v>
      </c>
      <c r="D5" s="1">
        <v>60</v>
      </c>
      <c r="E5">
        <v>57.6</v>
      </c>
      <c r="F5">
        <f t="shared" si="0"/>
        <v>55.441176258056515</v>
      </c>
      <c r="H5">
        <f t="shared" si="2"/>
        <v>0.76024291408426248</v>
      </c>
      <c r="I5" s="1">
        <v>60</v>
      </c>
      <c r="J5" s="2">
        <f t="shared" si="1"/>
        <v>76.024291408426251</v>
      </c>
      <c r="K5" s="3">
        <f t="shared" si="3"/>
        <v>0.26707152347377083</v>
      </c>
    </row>
    <row r="6" spans="1:11" x14ac:dyDescent="0.3">
      <c r="A6" s="1">
        <v>80</v>
      </c>
      <c r="B6">
        <v>62.4</v>
      </c>
      <c r="C6">
        <v>1.3564659966250541</v>
      </c>
      <c r="D6" s="1">
        <v>80</v>
      </c>
      <c r="E6">
        <v>62.4</v>
      </c>
      <c r="F6">
        <f t="shared" si="0"/>
        <v>58.06488972683082</v>
      </c>
      <c r="H6">
        <f t="shared" si="2"/>
        <v>1.2868377999895388</v>
      </c>
      <c r="I6" s="1">
        <v>80</v>
      </c>
      <c r="J6" s="2">
        <f t="shared" si="1"/>
        <v>128.6837799989539</v>
      </c>
      <c r="K6" s="3">
        <f t="shared" si="3"/>
        <v>0.60854724998692367</v>
      </c>
    </row>
    <row r="7" spans="1:11" x14ac:dyDescent="0.3">
      <c r="A7" s="1">
        <v>100</v>
      </c>
      <c r="B7">
        <v>59.8</v>
      </c>
      <c r="C7">
        <v>0.74833147735478822</v>
      </c>
      <c r="D7" s="1">
        <v>100</v>
      </c>
      <c r="E7">
        <v>59.8</v>
      </c>
      <c r="F7">
        <f t="shared" si="0"/>
        <v>60.1</v>
      </c>
      <c r="H7">
        <f t="shared" si="2"/>
        <v>0.96764105370945297</v>
      </c>
      <c r="I7" s="1">
        <v>100</v>
      </c>
      <c r="J7" s="2">
        <f t="shared" si="1"/>
        <v>96.764105370945302</v>
      </c>
      <c r="K7" s="3">
        <f t="shared" si="3"/>
        <v>-3.2358946290546982E-2</v>
      </c>
    </row>
    <row r="8" spans="1:11" x14ac:dyDescent="0.3">
      <c r="A8" s="1">
        <v>120</v>
      </c>
      <c r="B8">
        <v>60</v>
      </c>
      <c r="C8">
        <v>0.63245553203367588</v>
      </c>
      <c r="D8" s="1">
        <v>120</v>
      </c>
      <c r="E8">
        <v>60</v>
      </c>
      <c r="F8">
        <f t="shared" si="0"/>
        <v>61.762806167000122</v>
      </c>
      <c r="H8">
        <f t="shared" si="2"/>
        <v>0.98909520220140001</v>
      </c>
      <c r="I8" s="1">
        <v>120</v>
      </c>
      <c r="J8" s="2">
        <f t="shared" si="1"/>
        <v>98.909520220139996</v>
      </c>
      <c r="K8" s="3">
        <f t="shared" si="3"/>
        <v>-0.17575399816550002</v>
      </c>
    </row>
    <row r="9" spans="1:11" x14ac:dyDescent="0.3">
      <c r="A9" s="1">
        <v>140</v>
      </c>
      <c r="B9">
        <v>66</v>
      </c>
      <c r="C9">
        <v>5.0990195135927836</v>
      </c>
      <c r="D9" s="1">
        <v>140</v>
      </c>
      <c r="E9">
        <v>66</v>
      </c>
      <c r="F9">
        <f t="shared" si="0"/>
        <v>63.168688749242996</v>
      </c>
      <c r="H9">
        <f t="shared" si="2"/>
        <v>1.9096438605395625</v>
      </c>
      <c r="I9" s="1">
        <v>140</v>
      </c>
      <c r="J9" s="2">
        <f t="shared" si="1"/>
        <v>190.96438605395625</v>
      </c>
      <c r="K9" s="3">
        <f t="shared" si="3"/>
        <v>0.36403132895683032</v>
      </c>
    </row>
    <row r="10" spans="1:11" x14ac:dyDescent="0.3">
      <c r="A10" s="1">
        <v>160</v>
      </c>
      <c r="B10">
        <v>65</v>
      </c>
      <c r="C10">
        <v>0.89442719099991586</v>
      </c>
      <c r="D10" s="1">
        <v>160</v>
      </c>
      <c r="E10">
        <v>65</v>
      </c>
      <c r="F10">
        <f t="shared" si="0"/>
        <v>64.38651963577442</v>
      </c>
      <c r="H10">
        <f t="shared" si="2"/>
        <v>1.7113283041617806</v>
      </c>
      <c r="I10" s="1">
        <v>160</v>
      </c>
      <c r="J10" s="2">
        <f t="shared" si="1"/>
        <v>171.13283041617805</v>
      </c>
      <c r="K10" s="3">
        <f t="shared" si="3"/>
        <v>6.9580190101112827E-2</v>
      </c>
    </row>
    <row r="11" spans="1:11" x14ac:dyDescent="0.3">
      <c r="A11" s="1">
        <v>180</v>
      </c>
      <c r="B11">
        <v>66.400000000000006</v>
      </c>
      <c r="C11">
        <v>1.7435595774162691</v>
      </c>
      <c r="D11" s="1">
        <v>180</v>
      </c>
      <c r="E11">
        <v>66.400000000000006</v>
      </c>
      <c r="F11">
        <f t="shared" si="0"/>
        <v>65.46072260716943</v>
      </c>
      <c r="H11">
        <f t="shared" si="2"/>
        <v>1.9952623149688808</v>
      </c>
      <c r="I11" s="1">
        <v>180</v>
      </c>
      <c r="J11" s="2">
        <f t="shared" si="1"/>
        <v>199.52623149688807</v>
      </c>
      <c r="K11" s="3">
        <f t="shared" si="3"/>
        <v>0.1084790638716004</v>
      </c>
    </row>
    <row r="12" spans="1:11" x14ac:dyDescent="0.3">
      <c r="A12" s="1">
        <v>200</v>
      </c>
      <c r="B12">
        <v>65.599999999999994</v>
      </c>
      <c r="C12">
        <v>2.870540018881464</v>
      </c>
      <c r="D12" s="1">
        <v>200</v>
      </c>
      <c r="E12">
        <v>65.599999999999994</v>
      </c>
      <c r="F12">
        <f t="shared" si="0"/>
        <v>66.421629908943601</v>
      </c>
      <c r="H12">
        <f t="shared" si="2"/>
        <v>1.827699369019216</v>
      </c>
      <c r="I12" s="1">
        <v>200</v>
      </c>
      <c r="J12" s="2">
        <f t="shared" si="1"/>
        <v>182.7699369019216</v>
      </c>
      <c r="K12" s="3">
        <f t="shared" si="3"/>
        <v>-8.6150315490392024E-2</v>
      </c>
    </row>
    <row r="13" spans="1:11" x14ac:dyDescent="0.3">
      <c r="A13" s="1">
        <v>240</v>
      </c>
      <c r="B13">
        <v>64.2</v>
      </c>
      <c r="C13">
        <v>2.4</v>
      </c>
      <c r="D13" s="1">
        <v>240</v>
      </c>
      <c r="E13">
        <v>64.2</v>
      </c>
      <c r="F13">
        <f t="shared" si="0"/>
        <v>68.084436075943728</v>
      </c>
      <c r="H13">
        <f t="shared" si="2"/>
        <v>1.567610252664948</v>
      </c>
      <c r="I13" s="1">
        <v>240</v>
      </c>
      <c r="J13" s="2">
        <f t="shared" si="1"/>
        <v>156.76102526649481</v>
      </c>
      <c r="K13" s="3">
        <f t="shared" si="3"/>
        <v>-0.34682906138960495</v>
      </c>
    </row>
    <row r="14" spans="1:11" x14ac:dyDescent="0.3">
      <c r="A14" s="1">
        <v>280</v>
      </c>
      <c r="B14">
        <v>71.400000000000006</v>
      </c>
      <c r="C14">
        <v>0.8</v>
      </c>
      <c r="D14" s="1">
        <v>280</v>
      </c>
      <c r="E14">
        <v>71.400000000000006</v>
      </c>
      <c r="F14">
        <f t="shared" si="0"/>
        <v>69.490318658186609</v>
      </c>
      <c r="H14">
        <f t="shared" si="2"/>
        <v>3.452194355238952</v>
      </c>
      <c r="I14" s="1">
        <v>280</v>
      </c>
      <c r="J14" s="2">
        <f t="shared" si="1"/>
        <v>345.21943552389519</v>
      </c>
      <c r="K14" s="3">
        <f t="shared" si="3"/>
        <v>0.23292655544248281</v>
      </c>
    </row>
    <row r="15" spans="1:11" x14ac:dyDescent="0.3">
      <c r="A15" s="1">
        <v>320</v>
      </c>
      <c r="B15">
        <v>69.8</v>
      </c>
      <c r="C15">
        <v>2.8565713714171399</v>
      </c>
      <c r="D15" s="1">
        <v>320</v>
      </c>
      <c r="E15">
        <v>69.8</v>
      </c>
      <c r="F15">
        <f t="shared" si="0"/>
        <v>70.708149544718026</v>
      </c>
      <c r="H15">
        <f t="shared" si="2"/>
        <v>2.8967082878240289</v>
      </c>
      <c r="I15" s="1">
        <v>320</v>
      </c>
      <c r="J15" s="2">
        <f t="shared" si="1"/>
        <v>289.67082878240291</v>
      </c>
      <c r="K15" s="3">
        <f t="shared" si="3"/>
        <v>-9.4778660054990915E-2</v>
      </c>
    </row>
    <row r="16" spans="1:11" x14ac:dyDescent="0.3">
      <c r="A16" s="1">
        <v>360</v>
      </c>
      <c r="B16">
        <v>71.2</v>
      </c>
      <c r="C16">
        <v>2.1354156504062618</v>
      </c>
      <c r="D16" s="1">
        <v>360</v>
      </c>
      <c r="E16">
        <v>71.2</v>
      </c>
      <c r="F16">
        <f t="shared" si="0"/>
        <v>71.782352516113036</v>
      </c>
      <c r="H16">
        <f t="shared" si="2"/>
        <v>3.3773139087910109</v>
      </c>
      <c r="I16" s="1">
        <v>360</v>
      </c>
      <c r="J16" s="2">
        <f t="shared" si="1"/>
        <v>337.73139087910107</v>
      </c>
      <c r="K16" s="3">
        <f t="shared" si="3"/>
        <v>-6.185724755805258E-2</v>
      </c>
    </row>
    <row r="17" spans="1:11" x14ac:dyDescent="0.3">
      <c r="A17" s="1">
        <v>400</v>
      </c>
      <c r="B17">
        <v>74.599999999999994</v>
      </c>
      <c r="C17">
        <v>4.2237424163885748</v>
      </c>
      <c r="D17" s="1">
        <v>400</v>
      </c>
      <c r="E17">
        <v>74.599999999999994</v>
      </c>
      <c r="F17">
        <f t="shared" si="0"/>
        <v>72.743259817887207</v>
      </c>
      <c r="H17">
        <f t="shared" si="2"/>
        <v>4.903161412303259</v>
      </c>
      <c r="I17" s="1">
        <v>400</v>
      </c>
      <c r="J17" s="2">
        <f t="shared" si="1"/>
        <v>490.31614123032591</v>
      </c>
      <c r="K17" s="3">
        <f t="shared" si="3"/>
        <v>0.22579035307581477</v>
      </c>
    </row>
    <row r="18" spans="1:11" x14ac:dyDescent="0.3">
      <c r="A18" s="1">
        <v>440</v>
      </c>
      <c r="B18">
        <v>72</v>
      </c>
      <c r="C18">
        <v>0.89442719099991586</v>
      </c>
      <c r="D18" s="1">
        <v>440</v>
      </c>
      <c r="E18">
        <v>72</v>
      </c>
      <c r="F18">
        <f t="shared" si="0"/>
        <v>73.612506206209943</v>
      </c>
      <c r="H18">
        <f t="shared" si="2"/>
        <v>3.6869450645195756</v>
      </c>
      <c r="I18" s="1">
        <v>440</v>
      </c>
      <c r="J18" s="2">
        <f t="shared" si="1"/>
        <v>368.69450645195758</v>
      </c>
      <c r="K18" s="3">
        <f t="shared" si="3"/>
        <v>-0.16205793988191458</v>
      </c>
    </row>
    <row r="19" spans="1:11" x14ac:dyDescent="0.3">
      <c r="A19" s="1">
        <v>480</v>
      </c>
      <c r="B19">
        <v>68.2</v>
      </c>
      <c r="C19">
        <v>1.4696938456699069</v>
      </c>
      <c r="D19" s="1">
        <v>480</v>
      </c>
      <c r="E19">
        <v>68.2</v>
      </c>
      <c r="F19">
        <f t="shared" si="0"/>
        <v>74.406065984887334</v>
      </c>
      <c r="H19">
        <f t="shared" si="2"/>
        <v>2.4306044333844099</v>
      </c>
      <c r="I19" s="1">
        <v>480</v>
      </c>
      <c r="J19" s="2">
        <f t="shared" si="1"/>
        <v>243.06044333844099</v>
      </c>
      <c r="K19" s="3">
        <f t="shared" si="3"/>
        <v>-0.49362407637824796</v>
      </c>
    </row>
    <row r="20" spans="1:11" x14ac:dyDescent="0.3">
      <c r="A20" s="1">
        <v>520</v>
      </c>
      <c r="B20">
        <v>74.8</v>
      </c>
      <c r="C20">
        <v>1.16619037896906</v>
      </c>
      <c r="D20" s="1">
        <v>520</v>
      </c>
      <c r="E20">
        <v>74.8</v>
      </c>
      <c r="F20">
        <f t="shared" si="0"/>
        <v>75.136070216330779</v>
      </c>
      <c r="H20">
        <f t="shared" si="2"/>
        <v>5.011872336272722</v>
      </c>
      <c r="I20" s="1">
        <v>520</v>
      </c>
      <c r="J20" s="2">
        <f t="shared" si="1"/>
        <v>501.18723362727218</v>
      </c>
      <c r="K20" s="3">
        <f t="shared" si="3"/>
        <v>-3.6178396870630423E-2</v>
      </c>
    </row>
    <row r="21" spans="1:11" x14ac:dyDescent="0.3">
      <c r="A21" s="1">
        <v>560</v>
      </c>
      <c r="B21">
        <v>77.400000000000006</v>
      </c>
      <c r="C21">
        <v>3.7202150475476552</v>
      </c>
      <c r="D21" s="1">
        <v>560</v>
      </c>
      <c r="E21">
        <v>77.400000000000006</v>
      </c>
      <c r="F21">
        <f t="shared" si="0"/>
        <v>75.811948567130202</v>
      </c>
      <c r="H21">
        <f t="shared" si="2"/>
        <v>6.6651438013234205</v>
      </c>
      <c r="I21" s="1">
        <v>560</v>
      </c>
      <c r="J21" s="2">
        <f t="shared" si="1"/>
        <v>666.51438013234201</v>
      </c>
      <c r="K21" s="3">
        <f t="shared" si="3"/>
        <v>0.19020425023632503</v>
      </c>
    </row>
    <row r="23" spans="1:11" x14ac:dyDescent="0.3">
      <c r="K23" s="4" cm="1">
        <f t="array" ref="K23">SUM(ABS(K3:K21))/COUNT(K3:K21)</f>
        <v>0.2052986717450381</v>
      </c>
    </row>
    <row r="24" spans="1:11" x14ac:dyDescent="0.3">
      <c r="C24">
        <f>SUM(C2:C21)/COUNT(C2:C21)</f>
        <v>1.8028709576742077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Jonathan</cp:lastModifiedBy>
  <dcterms:created xsi:type="dcterms:W3CDTF">2022-11-17T17:00:58Z</dcterms:created>
  <dcterms:modified xsi:type="dcterms:W3CDTF">2022-12-15T18:22:16Z</dcterms:modified>
</cp:coreProperties>
</file>