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74FF8EE-19AB-4499-B37D-C3EE7F983A4B}" xr6:coauthVersionLast="47" xr6:coauthVersionMax="47" xr10:uidLastSave="{00000000-0000-0000-0000-000000000000}"/>
  <bookViews>
    <workbookView xWindow="-110" yWindow="-110" windowWidth="23650" windowHeight="12679" xr2:uid="{0F97064E-DDD7-492F-A211-CE1418050AD1}"/>
  </bookViews>
  <sheets>
    <sheet name="Rekap" sheetId="14" r:id="rId1"/>
    <sheet name="JAN" sheetId="1" r:id="rId2"/>
    <sheet name="FEB" sheetId="2" r:id="rId3"/>
    <sheet name="MAR" sheetId="3" r:id="rId4"/>
    <sheet name="APR" sheetId="4" r:id="rId5"/>
    <sheet name="MEI" sheetId="5" r:id="rId6"/>
    <sheet name="JUN" sheetId="6" r:id="rId7"/>
    <sheet name="JUL" sheetId="7" r:id="rId8"/>
    <sheet name="AGU" sheetId="8" r:id="rId9"/>
    <sheet name="SEP" sheetId="9" r:id="rId10"/>
    <sheet name="OKT" sheetId="10" r:id="rId11"/>
    <sheet name="NOV" sheetId="11" r:id="rId12"/>
    <sheet name="DES" sheetId="1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4" l="1"/>
  <c r="C12" i="14"/>
  <c r="C11" i="14"/>
  <c r="C10" i="14"/>
  <c r="C9" i="14"/>
  <c r="C8" i="14"/>
  <c r="C7" i="14"/>
  <c r="C6" i="14"/>
  <c r="C5" i="14"/>
  <c r="C4" i="14"/>
  <c r="C3" i="14"/>
  <c r="C2" i="14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7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N3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N3" i="10"/>
  <c r="M3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N7" i="8"/>
  <c r="N3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M57" i="7"/>
  <c r="M56" i="7"/>
  <c r="M55" i="7"/>
  <c r="M54" i="7"/>
  <c r="N54" i="7" s="1"/>
  <c r="M53" i="7"/>
  <c r="M52" i="7"/>
  <c r="M51" i="7"/>
  <c r="M50" i="7"/>
  <c r="N50" i="7" s="1"/>
  <c r="M49" i="7"/>
  <c r="M48" i="7"/>
  <c r="M47" i="7"/>
  <c r="M46" i="7"/>
  <c r="N46" i="7" s="1"/>
  <c r="M45" i="7"/>
  <c r="M44" i="7"/>
  <c r="M43" i="7"/>
  <c r="M42" i="7"/>
  <c r="N42" i="7" s="1"/>
  <c r="M41" i="7"/>
  <c r="M40" i="7"/>
  <c r="M39" i="7"/>
  <c r="M38" i="7"/>
  <c r="N38" i="7" s="1"/>
  <c r="M37" i="7"/>
  <c r="M36" i="7"/>
  <c r="M35" i="7"/>
  <c r="M34" i="7"/>
  <c r="N34" i="7" s="1"/>
  <c r="M33" i="7"/>
  <c r="M32" i="7"/>
  <c r="M31" i="7"/>
  <c r="M30" i="7"/>
  <c r="N30" i="7" s="1"/>
  <c r="M29" i="7"/>
  <c r="M28" i="7"/>
  <c r="M27" i="7"/>
  <c r="M26" i="7"/>
  <c r="N26" i="7" s="1"/>
  <c r="M25" i="7"/>
  <c r="M24" i="7"/>
  <c r="M23" i="7"/>
  <c r="M22" i="7"/>
  <c r="N22" i="7" s="1"/>
  <c r="M21" i="7"/>
  <c r="M20" i="7"/>
  <c r="M19" i="7"/>
  <c r="M18" i="7"/>
  <c r="N18" i="7" s="1"/>
  <c r="M17" i="7"/>
  <c r="M16" i="7"/>
  <c r="M15" i="7"/>
  <c r="M14" i="7"/>
  <c r="N14" i="7" s="1"/>
  <c r="M13" i="7"/>
  <c r="M12" i="7"/>
  <c r="M11" i="7"/>
  <c r="M10" i="7"/>
  <c r="N10" i="7" s="1"/>
  <c r="M9" i="7"/>
  <c r="M8" i="7"/>
  <c r="M7" i="7"/>
  <c r="N7" i="7" s="1"/>
  <c r="N57" i="7"/>
  <c r="N56" i="7"/>
  <c r="N55" i="7"/>
  <c r="N53" i="7"/>
  <c r="N52" i="7"/>
  <c r="N51" i="7"/>
  <c r="N49" i="7"/>
  <c r="N48" i="7"/>
  <c r="N47" i="7"/>
  <c r="N45" i="7"/>
  <c r="N44" i="7"/>
  <c r="N43" i="7"/>
  <c r="N41" i="7"/>
  <c r="N40" i="7"/>
  <c r="N39" i="7"/>
  <c r="N37" i="7"/>
  <c r="N36" i="7"/>
  <c r="N35" i="7"/>
  <c r="N33" i="7"/>
  <c r="N32" i="7"/>
  <c r="N31" i="7"/>
  <c r="N29" i="7"/>
  <c r="N28" i="7"/>
  <c r="N27" i="7"/>
  <c r="N25" i="7"/>
  <c r="N24" i="7"/>
  <c r="N23" i="7"/>
  <c r="N21" i="7"/>
  <c r="N20" i="7"/>
  <c r="N19" i="7"/>
  <c r="N17" i="7"/>
  <c r="N16" i="7"/>
  <c r="N15" i="7"/>
  <c r="N13" i="7"/>
  <c r="N12" i="7"/>
  <c r="N11" i="7"/>
  <c r="N9" i="7"/>
  <c r="N8" i="7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3" i="5"/>
  <c r="N3" i="4"/>
  <c r="N7" i="4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7" i="3"/>
  <c r="O7" i="2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3" i="3" s="1"/>
  <c r="N7" i="3"/>
  <c r="N3" i="2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7" i="3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L47" i="11"/>
  <c r="L48" i="11"/>
  <c r="L45" i="11"/>
  <c r="L38" i="11"/>
  <c r="L27" i="11"/>
  <c r="L14" i="11"/>
  <c r="L11" i="11"/>
  <c r="L10" i="11"/>
  <c r="L9" i="11"/>
  <c r="G58" i="7"/>
  <c r="G58" i="6"/>
  <c r="C14" i="14" l="1"/>
  <c r="M3" i="9"/>
  <c r="N3" i="9"/>
  <c r="N3" i="7"/>
  <c r="O8" i="3"/>
  <c r="I3" i="6"/>
  <c r="G3" i="5" l="1"/>
  <c r="D58" i="5"/>
  <c r="E49" i="4"/>
  <c r="E48" i="4"/>
  <c r="F48" i="4" s="1"/>
  <c r="E33" i="4"/>
  <c r="E17" i="4"/>
  <c r="E16" i="4"/>
  <c r="F16" i="4" s="1"/>
  <c r="E56" i="3"/>
  <c r="E56" i="4" s="1"/>
  <c r="F56" i="4" s="1"/>
  <c r="E52" i="3"/>
  <c r="E52" i="4" s="1"/>
  <c r="E51" i="3"/>
  <c r="E48" i="3"/>
  <c r="E44" i="3"/>
  <c r="E44" i="4" s="1"/>
  <c r="E43" i="3"/>
  <c r="E40" i="3"/>
  <c r="E40" i="4" s="1"/>
  <c r="F40" i="4" s="1"/>
  <c r="E36" i="3"/>
  <c r="E36" i="4" s="1"/>
  <c r="E35" i="3"/>
  <c r="E32" i="3"/>
  <c r="E32" i="4" s="1"/>
  <c r="F32" i="4" s="1"/>
  <c r="E28" i="3"/>
  <c r="E28" i="4" s="1"/>
  <c r="E27" i="3"/>
  <c r="E24" i="3"/>
  <c r="E24" i="4" s="1"/>
  <c r="F24" i="4" s="1"/>
  <c r="E20" i="3"/>
  <c r="E20" i="4" s="1"/>
  <c r="E19" i="3"/>
  <c r="E16" i="3"/>
  <c r="E12" i="3"/>
  <c r="E12" i="4" s="1"/>
  <c r="E11" i="3"/>
  <c r="E8" i="3"/>
  <c r="E8" i="4" s="1"/>
  <c r="F8" i="4" s="1"/>
  <c r="D58" i="4"/>
  <c r="F57" i="3"/>
  <c r="F56" i="3"/>
  <c r="F49" i="3"/>
  <c r="F48" i="3"/>
  <c r="F41" i="3"/>
  <c r="F40" i="3"/>
  <c r="F36" i="3"/>
  <c r="F33" i="3"/>
  <c r="F32" i="3"/>
  <c r="F28" i="3"/>
  <c r="F25" i="3"/>
  <c r="F24" i="3"/>
  <c r="F17" i="3"/>
  <c r="F16" i="3"/>
  <c r="F9" i="3"/>
  <c r="F8" i="3"/>
  <c r="D58" i="3"/>
  <c r="G58" i="2"/>
  <c r="E57" i="2"/>
  <c r="E57" i="3" s="1"/>
  <c r="E57" i="4" s="1"/>
  <c r="E56" i="2"/>
  <c r="E55" i="2"/>
  <c r="E55" i="3" s="1"/>
  <c r="E54" i="2"/>
  <c r="E54" i="3" s="1"/>
  <c r="E53" i="2"/>
  <c r="E53" i="3" s="1"/>
  <c r="E53" i="4" s="1"/>
  <c r="E52" i="2"/>
  <c r="E51" i="2"/>
  <c r="E50" i="2"/>
  <c r="E50" i="3" s="1"/>
  <c r="E49" i="2"/>
  <c r="E49" i="3" s="1"/>
  <c r="E48" i="2"/>
  <c r="E47" i="2"/>
  <c r="E47" i="3" s="1"/>
  <c r="E46" i="2"/>
  <c r="E46" i="3" s="1"/>
  <c r="E45" i="2"/>
  <c r="E45" i="3" s="1"/>
  <c r="E45" i="4" s="1"/>
  <c r="E44" i="2"/>
  <c r="E43" i="2"/>
  <c r="E42" i="2"/>
  <c r="E42" i="3" s="1"/>
  <c r="E41" i="2"/>
  <c r="E41" i="3" s="1"/>
  <c r="E41" i="4" s="1"/>
  <c r="E40" i="2"/>
  <c r="E39" i="2"/>
  <c r="E39" i="3" s="1"/>
  <c r="E38" i="2"/>
  <c r="E38" i="3" s="1"/>
  <c r="E37" i="2"/>
  <c r="E37" i="3" s="1"/>
  <c r="E37" i="4" s="1"/>
  <c r="E36" i="2"/>
  <c r="E35" i="2"/>
  <c r="E34" i="2"/>
  <c r="E34" i="3" s="1"/>
  <c r="E33" i="2"/>
  <c r="E33" i="3" s="1"/>
  <c r="E32" i="2"/>
  <c r="E31" i="2"/>
  <c r="E31" i="3" s="1"/>
  <c r="E30" i="2"/>
  <c r="E30" i="3" s="1"/>
  <c r="E29" i="2"/>
  <c r="E29" i="3" s="1"/>
  <c r="E29" i="4" s="1"/>
  <c r="E28" i="2"/>
  <c r="E27" i="2"/>
  <c r="E26" i="2"/>
  <c r="E26" i="3" s="1"/>
  <c r="E25" i="2"/>
  <c r="E25" i="3" s="1"/>
  <c r="E25" i="4" s="1"/>
  <c r="E24" i="2"/>
  <c r="E23" i="2"/>
  <c r="E23" i="3" s="1"/>
  <c r="E22" i="2"/>
  <c r="E22" i="3" s="1"/>
  <c r="E21" i="2"/>
  <c r="E21" i="3" s="1"/>
  <c r="E21" i="4" s="1"/>
  <c r="E20" i="2"/>
  <c r="E19" i="2"/>
  <c r="E18" i="2"/>
  <c r="E18" i="3" s="1"/>
  <c r="E17" i="2"/>
  <c r="E17" i="3" s="1"/>
  <c r="E16" i="2"/>
  <c r="E15" i="2"/>
  <c r="E15" i="3" s="1"/>
  <c r="E14" i="2"/>
  <c r="E14" i="3" s="1"/>
  <c r="E13" i="2"/>
  <c r="E13" i="3" s="1"/>
  <c r="E13" i="4" s="1"/>
  <c r="E12" i="2"/>
  <c r="E11" i="2"/>
  <c r="E10" i="2"/>
  <c r="E10" i="3" s="1"/>
  <c r="E9" i="2"/>
  <c r="E9" i="3" s="1"/>
  <c r="E9" i="4" s="1"/>
  <c r="E8" i="2"/>
  <c r="D58" i="2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L57" i="1"/>
  <c r="L56" i="1"/>
  <c r="L55" i="1"/>
  <c r="L54" i="1"/>
  <c r="L53" i="1"/>
  <c r="L52" i="1"/>
  <c r="L50" i="1"/>
  <c r="L49" i="1"/>
  <c r="L48" i="1"/>
  <c r="L46" i="1"/>
  <c r="L45" i="1"/>
  <c r="L43" i="1"/>
  <c r="L44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F12" i="3" l="1"/>
  <c r="F20" i="3"/>
  <c r="F44" i="3"/>
  <c r="F52" i="3"/>
  <c r="F13" i="3"/>
  <c r="F21" i="3"/>
  <c r="F29" i="3"/>
  <c r="F37" i="3"/>
  <c r="F45" i="3"/>
  <c r="F53" i="3"/>
  <c r="E15" i="4"/>
  <c r="F15" i="3"/>
  <c r="E23" i="4"/>
  <c r="F23" i="3"/>
  <c r="E31" i="4"/>
  <c r="F31" i="3"/>
  <c r="E39" i="4"/>
  <c r="F39" i="3"/>
  <c r="E47" i="4"/>
  <c r="F47" i="3"/>
  <c r="E55" i="4"/>
  <c r="F55" i="3"/>
  <c r="E20" i="5"/>
  <c r="F20" i="4"/>
  <c r="E52" i="5"/>
  <c r="F52" i="4"/>
  <c r="E12" i="5"/>
  <c r="F12" i="4"/>
  <c r="E44" i="5"/>
  <c r="F44" i="4"/>
  <c r="F13" i="4"/>
  <c r="E13" i="5"/>
  <c r="F21" i="4"/>
  <c r="E21" i="5"/>
  <c r="F29" i="4"/>
  <c r="E29" i="5"/>
  <c r="F37" i="4"/>
  <c r="E37" i="5"/>
  <c r="F45" i="4"/>
  <c r="E45" i="5"/>
  <c r="F53" i="4"/>
  <c r="E53" i="5"/>
  <c r="E36" i="5"/>
  <c r="F36" i="4"/>
  <c r="E28" i="5"/>
  <c r="F28" i="4"/>
  <c r="E10" i="4"/>
  <c r="F10" i="3"/>
  <c r="E22" i="4"/>
  <c r="F22" i="3"/>
  <c r="E30" i="4"/>
  <c r="F30" i="3"/>
  <c r="E42" i="4"/>
  <c r="F42" i="3"/>
  <c r="E50" i="4"/>
  <c r="F50" i="3"/>
  <c r="E54" i="4"/>
  <c r="F54" i="3"/>
  <c r="E11" i="4"/>
  <c r="F11" i="3"/>
  <c r="E35" i="4"/>
  <c r="F35" i="3"/>
  <c r="E51" i="4"/>
  <c r="F51" i="3"/>
  <c r="E8" i="5"/>
  <c r="E24" i="5"/>
  <c r="E40" i="5"/>
  <c r="E56" i="5"/>
  <c r="F9" i="4"/>
  <c r="E9" i="5"/>
  <c r="F33" i="4"/>
  <c r="E33" i="5"/>
  <c r="F57" i="4"/>
  <c r="G57" i="4" s="1"/>
  <c r="G3" i="4" s="1"/>
  <c r="E57" i="5"/>
  <c r="E16" i="5"/>
  <c r="E32" i="5"/>
  <c r="E48" i="5"/>
  <c r="E14" i="4"/>
  <c r="F14" i="3"/>
  <c r="E18" i="4"/>
  <c r="F18" i="3"/>
  <c r="E26" i="4"/>
  <c r="F26" i="3"/>
  <c r="E34" i="4"/>
  <c r="F34" i="3"/>
  <c r="E38" i="4"/>
  <c r="F38" i="3"/>
  <c r="E46" i="4"/>
  <c r="F46" i="3"/>
  <c r="E19" i="4"/>
  <c r="F19" i="3"/>
  <c r="E27" i="4"/>
  <c r="F27" i="3"/>
  <c r="E43" i="4"/>
  <c r="F43" i="3"/>
  <c r="F17" i="4"/>
  <c r="E17" i="5"/>
  <c r="F25" i="4"/>
  <c r="E25" i="5"/>
  <c r="F41" i="4"/>
  <c r="E41" i="5"/>
  <c r="F49" i="4"/>
  <c r="E49" i="5"/>
  <c r="G58" i="4"/>
  <c r="F46" i="4" l="1"/>
  <c r="E46" i="5"/>
  <c r="F56" i="5"/>
  <c r="E56" i="6"/>
  <c r="H56" i="5"/>
  <c r="J56" i="5" s="1"/>
  <c r="K56" i="5" s="1"/>
  <c r="L56" i="5" s="1"/>
  <c r="E29" i="6"/>
  <c r="H29" i="5"/>
  <c r="J29" i="5" s="1"/>
  <c r="K29" i="5" s="1"/>
  <c r="L29" i="5" s="1"/>
  <c r="F29" i="5"/>
  <c r="E13" i="6"/>
  <c r="F13" i="5"/>
  <c r="H13" i="5"/>
  <c r="J13" i="5" s="1"/>
  <c r="K13" i="5" s="1"/>
  <c r="L13" i="5" s="1"/>
  <c r="E25" i="6"/>
  <c r="F25" i="5"/>
  <c r="H25" i="5"/>
  <c r="J25" i="5" s="1"/>
  <c r="K25" i="5" s="1"/>
  <c r="L25" i="5" s="1"/>
  <c r="F16" i="5"/>
  <c r="E16" i="6"/>
  <c r="H16" i="5"/>
  <c r="J16" i="5" s="1"/>
  <c r="K16" i="5" s="1"/>
  <c r="L16" i="5" s="1"/>
  <c r="F40" i="5"/>
  <c r="E40" i="6"/>
  <c r="H40" i="5"/>
  <c r="J40" i="5" s="1"/>
  <c r="K40" i="5" s="1"/>
  <c r="L40" i="5" s="1"/>
  <c r="E11" i="5"/>
  <c r="F11" i="4"/>
  <c r="F42" i="4"/>
  <c r="E42" i="5"/>
  <c r="F12" i="5"/>
  <c r="H12" i="5"/>
  <c r="J12" i="5" s="1"/>
  <c r="K12" i="5" s="1"/>
  <c r="L12" i="5" s="1"/>
  <c r="E12" i="6"/>
  <c r="E55" i="5"/>
  <c r="F55" i="4"/>
  <c r="E39" i="5"/>
  <c r="F39" i="4"/>
  <c r="E23" i="5"/>
  <c r="F23" i="4"/>
  <c r="E43" i="5"/>
  <c r="F43" i="4"/>
  <c r="E19" i="5"/>
  <c r="F19" i="4"/>
  <c r="F38" i="4"/>
  <c r="E38" i="5"/>
  <c r="F26" i="4"/>
  <c r="E26" i="5"/>
  <c r="F14" i="4"/>
  <c r="E14" i="5"/>
  <c r="E57" i="6"/>
  <c r="H57" i="5"/>
  <c r="J57" i="5" s="1"/>
  <c r="K57" i="5" s="1"/>
  <c r="L57" i="5" s="1"/>
  <c r="F57" i="5"/>
  <c r="E9" i="6"/>
  <c r="H9" i="5"/>
  <c r="J9" i="5" s="1"/>
  <c r="K9" i="5" s="1"/>
  <c r="L9" i="5" s="1"/>
  <c r="F9" i="5"/>
  <c r="F24" i="5"/>
  <c r="E24" i="6"/>
  <c r="H24" i="5"/>
  <c r="J24" i="5" s="1"/>
  <c r="K24" i="5" s="1"/>
  <c r="L24" i="5" s="1"/>
  <c r="E53" i="6"/>
  <c r="H53" i="5"/>
  <c r="J53" i="5" s="1"/>
  <c r="K53" i="5" s="1"/>
  <c r="L53" i="5" s="1"/>
  <c r="F53" i="5"/>
  <c r="E37" i="6"/>
  <c r="F37" i="5"/>
  <c r="H37" i="5"/>
  <c r="J37" i="5" s="1"/>
  <c r="K37" i="5" s="1"/>
  <c r="L37" i="5" s="1"/>
  <c r="E21" i="6"/>
  <c r="H21" i="5"/>
  <c r="J21" i="5" s="1"/>
  <c r="K21" i="5" s="1"/>
  <c r="L21" i="5" s="1"/>
  <c r="F21" i="5"/>
  <c r="E27" i="5"/>
  <c r="F27" i="4"/>
  <c r="F34" i="4"/>
  <c r="E34" i="5"/>
  <c r="F18" i="4"/>
  <c r="E18" i="5"/>
  <c r="F32" i="5"/>
  <c r="H32" i="5"/>
  <c r="J32" i="5" s="1"/>
  <c r="K32" i="5" s="1"/>
  <c r="L32" i="5" s="1"/>
  <c r="E32" i="6"/>
  <c r="E33" i="6"/>
  <c r="H33" i="5"/>
  <c r="J33" i="5" s="1"/>
  <c r="K33" i="5" s="1"/>
  <c r="L33" i="5" s="1"/>
  <c r="F33" i="5"/>
  <c r="E45" i="6"/>
  <c r="H45" i="5"/>
  <c r="J45" i="5" s="1"/>
  <c r="K45" i="5" s="1"/>
  <c r="L45" i="5" s="1"/>
  <c r="F45" i="5"/>
  <c r="E49" i="6"/>
  <c r="F49" i="5"/>
  <c r="H49" i="5"/>
  <c r="J49" i="5" s="1"/>
  <c r="K49" i="5" s="1"/>
  <c r="L49" i="5" s="1"/>
  <c r="E51" i="5"/>
  <c r="F51" i="4"/>
  <c r="F54" i="4"/>
  <c r="E54" i="5"/>
  <c r="F22" i="4"/>
  <c r="E22" i="5"/>
  <c r="F28" i="5"/>
  <c r="E28" i="6"/>
  <c r="H28" i="5"/>
  <c r="J28" i="5" s="1"/>
  <c r="K28" i="5" s="1"/>
  <c r="L28" i="5" s="1"/>
  <c r="F36" i="5"/>
  <c r="E36" i="6"/>
  <c r="H36" i="5"/>
  <c r="J36" i="5" s="1"/>
  <c r="K36" i="5" s="1"/>
  <c r="L36" i="5" s="1"/>
  <c r="F52" i="5"/>
  <c r="H52" i="5"/>
  <c r="J52" i="5" s="1"/>
  <c r="K52" i="5" s="1"/>
  <c r="L52" i="5" s="1"/>
  <c r="E52" i="6"/>
  <c r="E41" i="6"/>
  <c r="H41" i="5"/>
  <c r="J41" i="5" s="1"/>
  <c r="K41" i="5" s="1"/>
  <c r="L41" i="5" s="1"/>
  <c r="F41" i="5"/>
  <c r="E17" i="6"/>
  <c r="H17" i="5"/>
  <c r="J17" i="5" s="1"/>
  <c r="K17" i="5" s="1"/>
  <c r="L17" i="5" s="1"/>
  <c r="F17" i="5"/>
  <c r="F48" i="5"/>
  <c r="E48" i="6"/>
  <c r="H48" i="5"/>
  <c r="J48" i="5" s="1"/>
  <c r="K48" i="5" s="1"/>
  <c r="L48" i="5" s="1"/>
  <c r="F8" i="5"/>
  <c r="E8" i="6"/>
  <c r="H8" i="5"/>
  <c r="J8" i="5" s="1"/>
  <c r="K8" i="5" s="1"/>
  <c r="L8" i="5" s="1"/>
  <c r="E35" i="5"/>
  <c r="F35" i="4"/>
  <c r="F50" i="4"/>
  <c r="E50" i="5"/>
  <c r="F30" i="4"/>
  <c r="E30" i="5"/>
  <c r="F10" i="4"/>
  <c r="E10" i="5"/>
  <c r="F44" i="5"/>
  <c r="H44" i="5"/>
  <c r="J44" i="5" s="1"/>
  <c r="K44" i="5" s="1"/>
  <c r="L44" i="5" s="1"/>
  <c r="E44" i="6"/>
  <c r="F20" i="5"/>
  <c r="H20" i="5"/>
  <c r="J20" i="5" s="1"/>
  <c r="K20" i="5" s="1"/>
  <c r="L20" i="5" s="1"/>
  <c r="E20" i="6"/>
  <c r="E47" i="5"/>
  <c r="F47" i="4"/>
  <c r="E31" i="5"/>
  <c r="F31" i="4"/>
  <c r="E15" i="5"/>
  <c r="F15" i="4"/>
  <c r="M3" i="2"/>
  <c r="M3" i="3"/>
  <c r="F47" i="5" l="1"/>
  <c r="E47" i="6"/>
  <c r="H47" i="5"/>
  <c r="J47" i="5" s="1"/>
  <c r="K47" i="5" s="1"/>
  <c r="L47" i="5" s="1"/>
  <c r="F48" i="6"/>
  <c r="E48" i="7"/>
  <c r="H48" i="6"/>
  <c r="J48" i="6" s="1"/>
  <c r="K48" i="6" s="1"/>
  <c r="L48" i="6" s="1"/>
  <c r="F52" i="6"/>
  <c r="E52" i="7"/>
  <c r="H52" i="6"/>
  <c r="J52" i="6" s="1"/>
  <c r="K52" i="6" s="1"/>
  <c r="L52" i="6" s="1"/>
  <c r="H57" i="6"/>
  <c r="J57" i="6" s="1"/>
  <c r="K57" i="6" s="1"/>
  <c r="L57" i="6" s="1"/>
  <c r="E57" i="7"/>
  <c r="F57" i="6"/>
  <c r="F19" i="5"/>
  <c r="E19" i="6"/>
  <c r="H19" i="5"/>
  <c r="J19" i="5" s="1"/>
  <c r="K19" i="5" s="1"/>
  <c r="L19" i="5" s="1"/>
  <c r="E23" i="6"/>
  <c r="F23" i="5"/>
  <c r="H23" i="5"/>
  <c r="J23" i="5" s="1"/>
  <c r="K23" i="5" s="1"/>
  <c r="L23" i="5" s="1"/>
  <c r="F55" i="5"/>
  <c r="E55" i="6"/>
  <c r="H55" i="5"/>
  <c r="J55" i="5" s="1"/>
  <c r="K55" i="5" s="1"/>
  <c r="L55" i="5" s="1"/>
  <c r="H42" i="5"/>
  <c r="J42" i="5" s="1"/>
  <c r="K42" i="5" s="1"/>
  <c r="F42" i="5"/>
  <c r="E42" i="6"/>
  <c r="F16" i="6"/>
  <c r="E16" i="7"/>
  <c r="H16" i="6"/>
  <c r="J16" i="6" s="1"/>
  <c r="K16" i="6" s="1"/>
  <c r="L16" i="6" s="1"/>
  <c r="H25" i="6"/>
  <c r="J25" i="6" s="1"/>
  <c r="K25" i="6" s="1"/>
  <c r="L25" i="6" s="1"/>
  <c r="E25" i="7"/>
  <c r="F25" i="6"/>
  <c r="F56" i="6"/>
  <c r="E56" i="7"/>
  <c r="H56" i="6"/>
  <c r="J56" i="6" s="1"/>
  <c r="K56" i="6" s="1"/>
  <c r="L56" i="6" s="1"/>
  <c r="H30" i="5"/>
  <c r="J30" i="5" s="1"/>
  <c r="K30" i="5" s="1"/>
  <c r="L30" i="5" s="1"/>
  <c r="F30" i="5"/>
  <c r="E30" i="6"/>
  <c r="H22" i="5"/>
  <c r="J22" i="5" s="1"/>
  <c r="K22" i="5" s="1"/>
  <c r="L22" i="5" s="1"/>
  <c r="F22" i="5"/>
  <c r="E22" i="6"/>
  <c r="H18" i="5"/>
  <c r="J18" i="5" s="1"/>
  <c r="K18" i="5" s="1"/>
  <c r="L18" i="5" s="1"/>
  <c r="F18" i="5"/>
  <c r="E18" i="6"/>
  <c r="H21" i="6"/>
  <c r="J21" i="6" s="1"/>
  <c r="K21" i="6" s="1"/>
  <c r="L21" i="6" s="1"/>
  <c r="E21" i="7"/>
  <c r="F21" i="6"/>
  <c r="F24" i="6"/>
  <c r="E24" i="7"/>
  <c r="H24" i="6"/>
  <c r="J24" i="6" s="1"/>
  <c r="K24" i="6" s="1"/>
  <c r="L24" i="6" s="1"/>
  <c r="H14" i="5"/>
  <c r="J14" i="5" s="1"/>
  <c r="K14" i="5" s="1"/>
  <c r="L14" i="5" s="1"/>
  <c r="F14" i="5"/>
  <c r="E14" i="6"/>
  <c r="H38" i="5"/>
  <c r="J38" i="5" s="1"/>
  <c r="K38" i="5" s="1"/>
  <c r="L38" i="5" s="1"/>
  <c r="F38" i="5"/>
  <c r="E38" i="6"/>
  <c r="F12" i="6"/>
  <c r="E12" i="7"/>
  <c r="H12" i="6"/>
  <c r="J12" i="6" s="1"/>
  <c r="K12" i="6" s="1"/>
  <c r="L12" i="6" s="1"/>
  <c r="F40" i="6"/>
  <c r="E40" i="7"/>
  <c r="H40" i="6"/>
  <c r="J40" i="6" s="1"/>
  <c r="K40" i="6" s="1"/>
  <c r="L40" i="6" s="1"/>
  <c r="E31" i="6"/>
  <c r="F31" i="5"/>
  <c r="H31" i="5"/>
  <c r="J31" i="5" s="1"/>
  <c r="K31" i="5" s="1"/>
  <c r="L31" i="5" s="1"/>
  <c r="F35" i="5"/>
  <c r="E35" i="6"/>
  <c r="H35" i="5"/>
  <c r="J35" i="5" s="1"/>
  <c r="K35" i="5" s="1"/>
  <c r="L35" i="5" s="1"/>
  <c r="E51" i="6"/>
  <c r="H51" i="5"/>
  <c r="J51" i="5" s="1"/>
  <c r="K51" i="5" s="1"/>
  <c r="L51" i="5" s="1"/>
  <c r="F51" i="5"/>
  <c r="H45" i="6"/>
  <c r="J45" i="6" s="1"/>
  <c r="K45" i="6" s="1"/>
  <c r="L45" i="6" s="1"/>
  <c r="E45" i="7"/>
  <c r="F45" i="6"/>
  <c r="F32" i="6"/>
  <c r="E32" i="7"/>
  <c r="H32" i="6"/>
  <c r="J32" i="6" s="1"/>
  <c r="K32" i="6" s="1"/>
  <c r="L32" i="6" s="1"/>
  <c r="H27" i="5"/>
  <c r="J27" i="5" s="1"/>
  <c r="K27" i="5" s="1"/>
  <c r="L27" i="5" s="1"/>
  <c r="F27" i="5"/>
  <c r="E27" i="6"/>
  <c r="E43" i="6"/>
  <c r="F43" i="5"/>
  <c r="H43" i="5"/>
  <c r="J43" i="5" s="1"/>
  <c r="K43" i="5" s="1"/>
  <c r="L43" i="5" s="1"/>
  <c r="H39" i="5"/>
  <c r="J39" i="5" s="1"/>
  <c r="K39" i="5" s="1"/>
  <c r="L39" i="5" s="1"/>
  <c r="F39" i="5"/>
  <c r="E39" i="6"/>
  <c r="H29" i="6"/>
  <c r="J29" i="6" s="1"/>
  <c r="K29" i="6" s="1"/>
  <c r="L29" i="6" s="1"/>
  <c r="E29" i="7"/>
  <c r="F29" i="6"/>
  <c r="H46" i="5"/>
  <c r="J46" i="5" s="1"/>
  <c r="K46" i="5" s="1"/>
  <c r="L46" i="5" s="1"/>
  <c r="E46" i="6"/>
  <c r="F46" i="5"/>
  <c r="H15" i="5"/>
  <c r="J15" i="5" s="1"/>
  <c r="K15" i="5" s="1"/>
  <c r="L15" i="5" s="1"/>
  <c r="F15" i="5"/>
  <c r="E15" i="6"/>
  <c r="F44" i="6"/>
  <c r="E44" i="7"/>
  <c r="H44" i="6"/>
  <c r="J44" i="6" s="1"/>
  <c r="K44" i="6" s="1"/>
  <c r="L44" i="6" s="1"/>
  <c r="F8" i="6"/>
  <c r="E8" i="7"/>
  <c r="H8" i="6"/>
  <c r="J8" i="6" s="1"/>
  <c r="K8" i="6" s="1"/>
  <c r="L8" i="6" s="1"/>
  <c r="H17" i="6"/>
  <c r="J17" i="6" s="1"/>
  <c r="K17" i="6" s="1"/>
  <c r="L17" i="6" s="1"/>
  <c r="E17" i="7"/>
  <c r="F17" i="6"/>
  <c r="F36" i="6"/>
  <c r="E36" i="7"/>
  <c r="H36" i="6"/>
  <c r="J36" i="6" s="1"/>
  <c r="K36" i="6" s="1"/>
  <c r="L36" i="6" s="1"/>
  <c r="H37" i="6"/>
  <c r="J37" i="6" s="1"/>
  <c r="K37" i="6" s="1"/>
  <c r="L37" i="6" s="1"/>
  <c r="E37" i="7"/>
  <c r="F37" i="6"/>
  <c r="F20" i="6"/>
  <c r="E20" i="7"/>
  <c r="H20" i="6"/>
  <c r="J20" i="6" s="1"/>
  <c r="K20" i="6" s="1"/>
  <c r="L20" i="6" s="1"/>
  <c r="H33" i="6"/>
  <c r="J33" i="6" s="1"/>
  <c r="K33" i="6" s="1"/>
  <c r="L33" i="6" s="1"/>
  <c r="E33" i="7"/>
  <c r="F33" i="6"/>
  <c r="H9" i="6"/>
  <c r="J9" i="6" s="1"/>
  <c r="K9" i="6" s="1"/>
  <c r="L9" i="6" s="1"/>
  <c r="E9" i="7"/>
  <c r="F9" i="6"/>
  <c r="H10" i="5"/>
  <c r="J10" i="5" s="1"/>
  <c r="K10" i="5" s="1"/>
  <c r="L10" i="5" s="1"/>
  <c r="E10" i="6"/>
  <c r="F10" i="5"/>
  <c r="H50" i="5"/>
  <c r="J50" i="5" s="1"/>
  <c r="K50" i="5" s="1"/>
  <c r="L50" i="5" s="1"/>
  <c r="F50" i="5"/>
  <c r="E50" i="6"/>
  <c r="H41" i="6"/>
  <c r="J41" i="6" s="1"/>
  <c r="K41" i="6" s="1"/>
  <c r="L41" i="6" s="1"/>
  <c r="E41" i="7"/>
  <c r="F41" i="6"/>
  <c r="F28" i="6"/>
  <c r="E28" i="7"/>
  <c r="H28" i="6"/>
  <c r="J28" i="6" s="1"/>
  <c r="K28" i="6" s="1"/>
  <c r="L28" i="6" s="1"/>
  <c r="H54" i="5"/>
  <c r="J54" i="5" s="1"/>
  <c r="K54" i="5" s="1"/>
  <c r="L54" i="5" s="1"/>
  <c r="E54" i="6"/>
  <c r="F54" i="5"/>
  <c r="H49" i="6"/>
  <c r="J49" i="6" s="1"/>
  <c r="K49" i="6" s="1"/>
  <c r="L49" i="6" s="1"/>
  <c r="E49" i="7"/>
  <c r="F49" i="6"/>
  <c r="H34" i="5"/>
  <c r="J34" i="5" s="1"/>
  <c r="K34" i="5" s="1"/>
  <c r="L34" i="5" s="1"/>
  <c r="F34" i="5"/>
  <c r="E34" i="6"/>
  <c r="H53" i="6"/>
  <c r="J53" i="6" s="1"/>
  <c r="K53" i="6" s="1"/>
  <c r="L53" i="6" s="1"/>
  <c r="E53" i="7"/>
  <c r="F53" i="6"/>
  <c r="H26" i="5"/>
  <c r="J26" i="5" s="1"/>
  <c r="K26" i="5" s="1"/>
  <c r="L26" i="5" s="1"/>
  <c r="F26" i="5"/>
  <c r="E26" i="6"/>
  <c r="E11" i="6"/>
  <c r="F11" i="5"/>
  <c r="H11" i="5"/>
  <c r="J11" i="5" s="1"/>
  <c r="K11" i="5" s="1"/>
  <c r="L11" i="5" s="1"/>
  <c r="H13" i="6"/>
  <c r="J13" i="6" s="1"/>
  <c r="K13" i="6" s="1"/>
  <c r="L13" i="6" s="1"/>
  <c r="E13" i="7"/>
  <c r="F13" i="6"/>
  <c r="L51" i="1"/>
  <c r="L47" i="1"/>
  <c r="H8" i="2"/>
  <c r="H52" i="2"/>
  <c r="J52" i="2" s="1"/>
  <c r="K52" i="2" s="1"/>
  <c r="L52" i="2" s="1"/>
  <c r="H51" i="2"/>
  <c r="J51" i="2" s="1"/>
  <c r="K51" i="2" s="1"/>
  <c r="L51" i="2" s="1"/>
  <c r="H50" i="2"/>
  <c r="H48" i="2"/>
  <c r="J48" i="2" s="1"/>
  <c r="K48" i="2" s="1"/>
  <c r="L48" i="2" s="1"/>
  <c r="H47" i="2"/>
  <c r="J47" i="2" s="1"/>
  <c r="K47" i="2" s="1"/>
  <c r="L47" i="2" s="1"/>
  <c r="H46" i="2"/>
  <c r="H44" i="2"/>
  <c r="J44" i="2" s="1"/>
  <c r="K44" i="2" s="1"/>
  <c r="L44" i="2" s="1"/>
  <c r="H42" i="2"/>
  <c r="H40" i="2"/>
  <c r="J40" i="2" s="1"/>
  <c r="K40" i="2" s="1"/>
  <c r="L40" i="2" s="1"/>
  <c r="H39" i="2"/>
  <c r="J39" i="2" s="1"/>
  <c r="K39" i="2" s="1"/>
  <c r="L39" i="2" s="1"/>
  <c r="H38" i="2"/>
  <c r="H36" i="2"/>
  <c r="J36" i="2" s="1"/>
  <c r="K36" i="2" s="1"/>
  <c r="L36" i="2" s="1"/>
  <c r="H35" i="2"/>
  <c r="J35" i="2" s="1"/>
  <c r="K35" i="2" s="1"/>
  <c r="L35" i="2" s="1"/>
  <c r="H34" i="2"/>
  <c r="H32" i="2"/>
  <c r="J32" i="2" s="1"/>
  <c r="K32" i="2" s="1"/>
  <c r="H30" i="2"/>
  <c r="H26" i="2"/>
  <c r="H24" i="2"/>
  <c r="J24" i="2" s="1"/>
  <c r="K24" i="2" s="1"/>
  <c r="L24" i="2" s="1"/>
  <c r="H23" i="2"/>
  <c r="J23" i="2" s="1"/>
  <c r="K23" i="2" s="1"/>
  <c r="L23" i="2" s="1"/>
  <c r="H22" i="2"/>
  <c r="H19" i="2"/>
  <c r="J19" i="2" s="1"/>
  <c r="K19" i="2" s="1"/>
  <c r="L19" i="2" s="1"/>
  <c r="H18" i="2"/>
  <c r="H16" i="2"/>
  <c r="J16" i="2" s="1"/>
  <c r="K16" i="2" s="1"/>
  <c r="H14" i="2"/>
  <c r="H12" i="2"/>
  <c r="J12" i="2" s="1"/>
  <c r="K12" i="2" s="1"/>
  <c r="L12" i="2" s="1"/>
  <c r="H10" i="2"/>
  <c r="E7" i="2"/>
  <c r="H53" i="2"/>
  <c r="J53" i="2" s="1"/>
  <c r="K53" i="2" s="1"/>
  <c r="L53" i="2" s="1"/>
  <c r="H49" i="2"/>
  <c r="J49" i="2" s="1"/>
  <c r="K49" i="2" s="1"/>
  <c r="L49" i="2" s="1"/>
  <c r="H45" i="2"/>
  <c r="J45" i="2" s="1"/>
  <c r="K45" i="2" s="1"/>
  <c r="L45" i="2" s="1"/>
  <c r="H43" i="2"/>
  <c r="J43" i="2" s="1"/>
  <c r="K43" i="2" s="1"/>
  <c r="L43" i="2" s="1"/>
  <c r="H41" i="2"/>
  <c r="J41" i="2" s="1"/>
  <c r="K41" i="2" s="1"/>
  <c r="H37" i="2"/>
  <c r="J37" i="2" s="1"/>
  <c r="K37" i="2" s="1"/>
  <c r="L37" i="2" s="1"/>
  <c r="H33" i="2"/>
  <c r="J33" i="2" s="1"/>
  <c r="K33" i="2" s="1"/>
  <c r="L33" i="2" s="1"/>
  <c r="H31" i="2"/>
  <c r="J31" i="2" s="1"/>
  <c r="K31" i="2" s="1"/>
  <c r="L31" i="2" s="1"/>
  <c r="H29" i="2"/>
  <c r="J29" i="2" s="1"/>
  <c r="K29" i="2" s="1"/>
  <c r="L29" i="2" s="1"/>
  <c r="H28" i="2"/>
  <c r="J28" i="2" s="1"/>
  <c r="K28" i="2" s="1"/>
  <c r="L28" i="2" s="1"/>
  <c r="H27" i="2"/>
  <c r="J27" i="2" s="1"/>
  <c r="K27" i="2" s="1"/>
  <c r="L27" i="2" s="1"/>
  <c r="H25" i="2"/>
  <c r="J25" i="2" s="1"/>
  <c r="K25" i="2" s="1"/>
  <c r="L25" i="2" s="1"/>
  <c r="H21" i="2"/>
  <c r="J21" i="2" s="1"/>
  <c r="K21" i="2" s="1"/>
  <c r="L21" i="2" s="1"/>
  <c r="H20" i="2"/>
  <c r="J20" i="2" s="1"/>
  <c r="K20" i="2" s="1"/>
  <c r="L20" i="2" s="1"/>
  <c r="H17" i="2"/>
  <c r="J17" i="2" s="1"/>
  <c r="K17" i="2" s="1"/>
  <c r="L17" i="2" s="1"/>
  <c r="H15" i="2"/>
  <c r="J15" i="2" s="1"/>
  <c r="K15" i="2" s="1"/>
  <c r="L15" i="2" s="1"/>
  <c r="H13" i="2"/>
  <c r="J13" i="2" s="1"/>
  <c r="K13" i="2" s="1"/>
  <c r="L13" i="2" s="1"/>
  <c r="H11" i="2"/>
  <c r="J11" i="2" s="1"/>
  <c r="K11" i="2" s="1"/>
  <c r="L11" i="2" s="1"/>
  <c r="H9" i="2"/>
  <c r="J9" i="2" s="1"/>
  <c r="K9" i="2" s="1"/>
  <c r="J44" i="1"/>
  <c r="J40" i="1"/>
  <c r="J35" i="1"/>
  <c r="J31" i="1"/>
  <c r="J27" i="1"/>
  <c r="J23" i="1"/>
  <c r="J19" i="1"/>
  <c r="J15" i="1"/>
  <c r="J11" i="1"/>
  <c r="J8" i="1"/>
  <c r="J7" i="1"/>
  <c r="J9" i="1"/>
  <c r="J10" i="1"/>
  <c r="J12" i="1"/>
  <c r="J13" i="1"/>
  <c r="J14" i="1"/>
  <c r="J16" i="1"/>
  <c r="J17" i="1"/>
  <c r="J18" i="1"/>
  <c r="J20" i="1"/>
  <c r="J21" i="1"/>
  <c r="J22" i="1"/>
  <c r="J24" i="1"/>
  <c r="J25" i="1"/>
  <c r="J26" i="1"/>
  <c r="J28" i="1"/>
  <c r="J29" i="1"/>
  <c r="J30" i="1"/>
  <c r="J32" i="1"/>
  <c r="J33" i="1"/>
  <c r="J34" i="1"/>
  <c r="J36" i="1"/>
  <c r="J37" i="1"/>
  <c r="J38" i="1"/>
  <c r="J39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H3" i="1"/>
  <c r="G3" i="2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E32" i="8" l="1"/>
  <c r="H32" i="7"/>
  <c r="J32" i="7" s="1"/>
  <c r="K32" i="7" s="1"/>
  <c r="L32" i="7" s="1"/>
  <c r="F32" i="7"/>
  <c r="H38" i="6"/>
  <c r="J38" i="6" s="1"/>
  <c r="K38" i="6" s="1"/>
  <c r="L38" i="6" s="1"/>
  <c r="E38" i="7"/>
  <c r="F38" i="6"/>
  <c r="H14" i="6"/>
  <c r="J14" i="6" s="1"/>
  <c r="K14" i="6" s="1"/>
  <c r="L14" i="6" s="1"/>
  <c r="E14" i="7"/>
  <c r="F14" i="6"/>
  <c r="F23" i="6"/>
  <c r="H23" i="6"/>
  <c r="J23" i="6" s="1"/>
  <c r="K23" i="6" s="1"/>
  <c r="L23" i="6" s="1"/>
  <c r="E23" i="7"/>
  <c r="H26" i="6"/>
  <c r="J26" i="6" s="1"/>
  <c r="K26" i="6" s="1"/>
  <c r="L26" i="6" s="1"/>
  <c r="E26" i="7"/>
  <c r="F26" i="6"/>
  <c r="H10" i="6"/>
  <c r="J10" i="6" s="1"/>
  <c r="K10" i="6" s="1"/>
  <c r="L10" i="6" s="1"/>
  <c r="E10" i="7"/>
  <c r="F10" i="6"/>
  <c r="H9" i="7"/>
  <c r="J9" i="7" s="1"/>
  <c r="K9" i="7" s="1"/>
  <c r="L9" i="7" s="1"/>
  <c r="F9" i="7"/>
  <c r="E9" i="8"/>
  <c r="E36" i="8"/>
  <c r="H36" i="7"/>
  <c r="J36" i="7" s="1"/>
  <c r="K36" i="7" s="1"/>
  <c r="L36" i="7" s="1"/>
  <c r="F36" i="7"/>
  <c r="F35" i="6"/>
  <c r="E35" i="7"/>
  <c r="H35" i="6"/>
  <c r="J35" i="6" s="1"/>
  <c r="K35" i="6" s="1"/>
  <c r="L35" i="6" s="1"/>
  <c r="F31" i="6"/>
  <c r="E31" i="7"/>
  <c r="H31" i="6"/>
  <c r="J31" i="6" s="1"/>
  <c r="K31" i="6" s="1"/>
  <c r="L31" i="6" s="1"/>
  <c r="E16" i="8"/>
  <c r="H16" i="7"/>
  <c r="J16" i="7" s="1"/>
  <c r="K16" i="7" s="1"/>
  <c r="L16" i="7" s="1"/>
  <c r="F16" i="7"/>
  <c r="H57" i="7"/>
  <c r="J57" i="7" s="1"/>
  <c r="K57" i="7" s="1"/>
  <c r="L57" i="7" s="1"/>
  <c r="F57" i="7"/>
  <c r="E57" i="8"/>
  <c r="H49" i="7"/>
  <c r="J49" i="7" s="1"/>
  <c r="K49" i="7" s="1"/>
  <c r="L49" i="7" s="1"/>
  <c r="F49" i="7"/>
  <c r="E49" i="8"/>
  <c r="H41" i="7"/>
  <c r="J41" i="7" s="1"/>
  <c r="K41" i="7" s="1"/>
  <c r="L41" i="7" s="1"/>
  <c r="F41" i="7"/>
  <c r="E41" i="8"/>
  <c r="H37" i="7"/>
  <c r="J37" i="7" s="1"/>
  <c r="K37" i="7" s="1"/>
  <c r="L37" i="7" s="1"/>
  <c r="F37" i="7"/>
  <c r="E37" i="8"/>
  <c r="E44" i="8"/>
  <c r="H44" i="7"/>
  <c r="J44" i="7" s="1"/>
  <c r="K44" i="7" s="1"/>
  <c r="L44" i="7" s="1"/>
  <c r="F44" i="7"/>
  <c r="F39" i="6"/>
  <c r="E39" i="7"/>
  <c r="H39" i="6"/>
  <c r="J39" i="6" s="1"/>
  <c r="K39" i="6" s="1"/>
  <c r="L39" i="6" s="1"/>
  <c r="E12" i="8"/>
  <c r="H12" i="7"/>
  <c r="J12" i="7" s="1"/>
  <c r="K12" i="7" s="1"/>
  <c r="L12" i="7" s="1"/>
  <c r="F12" i="7"/>
  <c r="H18" i="6"/>
  <c r="J18" i="6" s="1"/>
  <c r="K18" i="6" s="1"/>
  <c r="L18" i="6" s="1"/>
  <c r="E18" i="7"/>
  <c r="F18" i="6"/>
  <c r="H22" i="6"/>
  <c r="J22" i="6" s="1"/>
  <c r="K22" i="6" s="1"/>
  <c r="L22" i="6" s="1"/>
  <c r="E22" i="7"/>
  <c r="F22" i="6"/>
  <c r="H30" i="6"/>
  <c r="J30" i="6" s="1"/>
  <c r="K30" i="6" s="1"/>
  <c r="L30" i="6" s="1"/>
  <c r="E30" i="7"/>
  <c r="F30" i="6"/>
  <c r="H25" i="7"/>
  <c r="J25" i="7" s="1"/>
  <c r="K25" i="7" s="1"/>
  <c r="L25" i="7" s="1"/>
  <c r="F25" i="7"/>
  <c r="E25" i="8"/>
  <c r="F19" i="6"/>
  <c r="H19" i="6"/>
  <c r="J19" i="6" s="1"/>
  <c r="K19" i="6" s="1"/>
  <c r="L19" i="6" s="1"/>
  <c r="E19" i="7"/>
  <c r="F47" i="6"/>
  <c r="H47" i="6"/>
  <c r="J47" i="6" s="1"/>
  <c r="K47" i="6" s="1"/>
  <c r="L47" i="6" s="1"/>
  <c r="E47" i="7"/>
  <c r="H13" i="7"/>
  <c r="J13" i="7" s="1"/>
  <c r="K13" i="7" s="1"/>
  <c r="L13" i="7" s="1"/>
  <c r="F13" i="7"/>
  <c r="E13" i="8"/>
  <c r="F11" i="6"/>
  <c r="H11" i="6"/>
  <c r="J11" i="6" s="1"/>
  <c r="K11" i="6" s="1"/>
  <c r="L11" i="6" s="1"/>
  <c r="E11" i="7"/>
  <c r="H50" i="6"/>
  <c r="J50" i="6" s="1"/>
  <c r="K50" i="6" s="1"/>
  <c r="L50" i="6" s="1"/>
  <c r="E50" i="7"/>
  <c r="F50" i="6"/>
  <c r="H33" i="7"/>
  <c r="J33" i="7" s="1"/>
  <c r="K33" i="7" s="1"/>
  <c r="L33" i="7" s="1"/>
  <c r="F33" i="7"/>
  <c r="E33" i="8"/>
  <c r="H17" i="7"/>
  <c r="J17" i="7" s="1"/>
  <c r="K17" i="7" s="1"/>
  <c r="L17" i="7" s="1"/>
  <c r="F17" i="7"/>
  <c r="E17" i="8"/>
  <c r="F15" i="6"/>
  <c r="H15" i="6"/>
  <c r="J15" i="6" s="1"/>
  <c r="K15" i="6" s="1"/>
  <c r="L15" i="6" s="1"/>
  <c r="E15" i="7"/>
  <c r="H46" i="6"/>
  <c r="J46" i="6" s="1"/>
  <c r="K46" i="6" s="1"/>
  <c r="L46" i="6" s="1"/>
  <c r="E46" i="7"/>
  <c r="F46" i="6"/>
  <c r="H29" i="7"/>
  <c r="J29" i="7" s="1"/>
  <c r="K29" i="7" s="1"/>
  <c r="L29" i="7" s="1"/>
  <c r="F29" i="7"/>
  <c r="E29" i="8"/>
  <c r="F27" i="6"/>
  <c r="H27" i="6"/>
  <c r="J27" i="6" s="1"/>
  <c r="K27" i="6" s="1"/>
  <c r="L27" i="6" s="1"/>
  <c r="E27" i="7"/>
  <c r="H21" i="7"/>
  <c r="J21" i="7" s="1"/>
  <c r="K21" i="7" s="1"/>
  <c r="L21" i="7" s="1"/>
  <c r="F21" i="7"/>
  <c r="E21" i="8"/>
  <c r="F55" i="6"/>
  <c r="E55" i="7"/>
  <c r="H55" i="6"/>
  <c r="J55" i="6" s="1"/>
  <c r="K55" i="6" s="1"/>
  <c r="L55" i="6" s="1"/>
  <c r="E52" i="8"/>
  <c r="H52" i="7"/>
  <c r="J52" i="7" s="1"/>
  <c r="K52" i="7" s="1"/>
  <c r="L52" i="7" s="1"/>
  <c r="F52" i="7"/>
  <c r="H7" i="2"/>
  <c r="J7" i="2" s="1"/>
  <c r="E7" i="3"/>
  <c r="H34" i="6"/>
  <c r="J34" i="6" s="1"/>
  <c r="K34" i="6" s="1"/>
  <c r="L34" i="6" s="1"/>
  <c r="E34" i="7"/>
  <c r="F34" i="6"/>
  <c r="E24" i="8"/>
  <c r="H24" i="7"/>
  <c r="J24" i="7" s="1"/>
  <c r="K24" i="7" s="1"/>
  <c r="L24" i="7" s="1"/>
  <c r="F24" i="7"/>
  <c r="H53" i="7"/>
  <c r="J53" i="7" s="1"/>
  <c r="K53" i="7" s="1"/>
  <c r="L53" i="7" s="1"/>
  <c r="F53" i="7"/>
  <c r="E53" i="8"/>
  <c r="H54" i="6"/>
  <c r="J54" i="6" s="1"/>
  <c r="K54" i="6" s="1"/>
  <c r="L54" i="6" s="1"/>
  <c r="E54" i="7"/>
  <c r="F54" i="6"/>
  <c r="E28" i="8"/>
  <c r="H28" i="7"/>
  <c r="J28" i="7" s="1"/>
  <c r="K28" i="7" s="1"/>
  <c r="L28" i="7" s="1"/>
  <c r="F28" i="7"/>
  <c r="E20" i="8"/>
  <c r="H20" i="7"/>
  <c r="J20" i="7" s="1"/>
  <c r="K20" i="7" s="1"/>
  <c r="L20" i="7" s="1"/>
  <c r="F20" i="7"/>
  <c r="E8" i="8"/>
  <c r="H8" i="7"/>
  <c r="J8" i="7" s="1"/>
  <c r="K8" i="7" s="1"/>
  <c r="L8" i="7" s="1"/>
  <c r="F8" i="7"/>
  <c r="F43" i="6"/>
  <c r="H43" i="6"/>
  <c r="J43" i="6" s="1"/>
  <c r="K43" i="6" s="1"/>
  <c r="L43" i="6" s="1"/>
  <c r="E43" i="7"/>
  <c r="H45" i="7"/>
  <c r="J45" i="7" s="1"/>
  <c r="K45" i="7" s="1"/>
  <c r="L45" i="7" s="1"/>
  <c r="F45" i="7"/>
  <c r="E45" i="8"/>
  <c r="F51" i="6"/>
  <c r="H51" i="6"/>
  <c r="J51" i="6" s="1"/>
  <c r="K51" i="6" s="1"/>
  <c r="L51" i="6" s="1"/>
  <c r="E51" i="7"/>
  <c r="E40" i="8"/>
  <c r="H40" i="7"/>
  <c r="J40" i="7" s="1"/>
  <c r="K40" i="7" s="1"/>
  <c r="L40" i="7" s="1"/>
  <c r="F40" i="7"/>
  <c r="E56" i="8"/>
  <c r="H56" i="7"/>
  <c r="J56" i="7" s="1"/>
  <c r="K56" i="7" s="1"/>
  <c r="L56" i="7" s="1"/>
  <c r="F56" i="7"/>
  <c r="H42" i="6"/>
  <c r="J42" i="6" s="1"/>
  <c r="K42" i="6" s="1"/>
  <c r="L42" i="6" s="1"/>
  <c r="E42" i="7"/>
  <c r="F42" i="6"/>
  <c r="E48" i="8"/>
  <c r="H48" i="7"/>
  <c r="J48" i="7" s="1"/>
  <c r="K48" i="7" s="1"/>
  <c r="L48" i="7" s="1"/>
  <c r="F48" i="7"/>
  <c r="H57" i="2"/>
  <c r="J57" i="2" s="1"/>
  <c r="K57" i="2" s="1"/>
  <c r="L57" i="2" s="1"/>
  <c r="H56" i="2"/>
  <c r="J56" i="2" s="1"/>
  <c r="K56" i="2" s="1"/>
  <c r="L56" i="2" s="1"/>
  <c r="H55" i="2"/>
  <c r="J55" i="2" s="1"/>
  <c r="K55" i="2" s="1"/>
  <c r="L55" i="2" s="1"/>
  <c r="H54" i="2"/>
  <c r="J8" i="2"/>
  <c r="K8" i="2" s="1"/>
  <c r="L8" i="2" s="1"/>
  <c r="J10" i="2"/>
  <c r="K10" i="2" s="1"/>
  <c r="L10" i="2" s="1"/>
  <c r="J14" i="2"/>
  <c r="K14" i="2" s="1"/>
  <c r="L14" i="2" s="1"/>
  <c r="J18" i="2"/>
  <c r="K18" i="2" s="1"/>
  <c r="L18" i="2" s="1"/>
  <c r="J22" i="2"/>
  <c r="K22" i="2" s="1"/>
  <c r="L22" i="2" s="1"/>
  <c r="J26" i="2"/>
  <c r="K26" i="2" s="1"/>
  <c r="L26" i="2" s="1"/>
  <c r="J30" i="2"/>
  <c r="K30" i="2" s="1"/>
  <c r="L30" i="2" s="1"/>
  <c r="J34" i="2"/>
  <c r="K34" i="2" s="1"/>
  <c r="L34" i="2" s="1"/>
  <c r="J38" i="2"/>
  <c r="K38" i="2" s="1"/>
  <c r="L38" i="2" s="1"/>
  <c r="J42" i="2"/>
  <c r="K42" i="2" s="1"/>
  <c r="L42" i="2" s="1"/>
  <c r="J46" i="2"/>
  <c r="K46" i="2" s="1"/>
  <c r="L46" i="2" s="1"/>
  <c r="J50" i="2"/>
  <c r="K50" i="2" s="1"/>
  <c r="L50" i="2" s="1"/>
  <c r="J54" i="2"/>
  <c r="K54" i="2" s="1"/>
  <c r="L54" i="2" s="1"/>
  <c r="L32" i="2"/>
  <c r="L16" i="2"/>
  <c r="L41" i="2"/>
  <c r="L9" i="2"/>
  <c r="F8" i="2"/>
  <c r="E40" i="9" l="1"/>
  <c r="H40" i="8"/>
  <c r="J40" i="8" s="1"/>
  <c r="K40" i="8" s="1"/>
  <c r="L40" i="8" s="1"/>
  <c r="F40" i="8"/>
  <c r="E45" i="9"/>
  <c r="F45" i="8"/>
  <c r="H45" i="8"/>
  <c r="J45" i="8" s="1"/>
  <c r="K45" i="8" s="1"/>
  <c r="L45" i="8" s="1"/>
  <c r="E8" i="9"/>
  <c r="H8" i="8"/>
  <c r="J8" i="8" s="1"/>
  <c r="K8" i="8" s="1"/>
  <c r="L8" i="8" s="1"/>
  <c r="F8" i="8"/>
  <c r="H18" i="7"/>
  <c r="J18" i="7" s="1"/>
  <c r="K18" i="7" s="1"/>
  <c r="L18" i="7" s="1"/>
  <c r="F18" i="7"/>
  <c r="E18" i="8"/>
  <c r="E57" i="9"/>
  <c r="H57" i="8"/>
  <c r="J57" i="8" s="1"/>
  <c r="K57" i="8" s="1"/>
  <c r="L57" i="8" s="1"/>
  <c r="F57" i="8"/>
  <c r="F23" i="7"/>
  <c r="E23" i="8"/>
  <c r="H23" i="7"/>
  <c r="J23" i="7" s="1"/>
  <c r="K23" i="7" s="1"/>
  <c r="L23" i="7" s="1"/>
  <c r="H14" i="7"/>
  <c r="J14" i="7" s="1"/>
  <c r="K14" i="7" s="1"/>
  <c r="L14" i="7" s="1"/>
  <c r="F14" i="7"/>
  <c r="E14" i="8"/>
  <c r="H56" i="8"/>
  <c r="J56" i="8" s="1"/>
  <c r="K56" i="8" s="1"/>
  <c r="L56" i="8" s="1"/>
  <c r="E56" i="9"/>
  <c r="F56" i="8"/>
  <c r="H46" i="7"/>
  <c r="J46" i="7" s="1"/>
  <c r="K46" i="7" s="1"/>
  <c r="L46" i="7" s="1"/>
  <c r="F46" i="7"/>
  <c r="E46" i="8"/>
  <c r="E33" i="9"/>
  <c r="F33" i="8"/>
  <c r="H33" i="8"/>
  <c r="J33" i="8" s="1"/>
  <c r="K33" i="8" s="1"/>
  <c r="L33" i="8" s="1"/>
  <c r="F11" i="7"/>
  <c r="E11" i="8"/>
  <c r="H11" i="7"/>
  <c r="J11" i="7" s="1"/>
  <c r="K11" i="7" s="1"/>
  <c r="L11" i="7" s="1"/>
  <c r="H22" i="7"/>
  <c r="J22" i="7" s="1"/>
  <c r="K22" i="7" s="1"/>
  <c r="L22" i="7" s="1"/>
  <c r="F22" i="7"/>
  <c r="E22" i="8"/>
  <c r="E28" i="9"/>
  <c r="H28" i="8"/>
  <c r="J28" i="8" s="1"/>
  <c r="K28" i="8" s="1"/>
  <c r="L28" i="8" s="1"/>
  <c r="F28" i="8"/>
  <c r="E53" i="9"/>
  <c r="F53" i="8"/>
  <c r="H53" i="8"/>
  <c r="J53" i="8" s="1"/>
  <c r="K53" i="8" s="1"/>
  <c r="L53" i="8" s="1"/>
  <c r="F27" i="7"/>
  <c r="E27" i="8"/>
  <c r="H27" i="7"/>
  <c r="J27" i="7" s="1"/>
  <c r="K27" i="7" s="1"/>
  <c r="L27" i="7" s="1"/>
  <c r="E17" i="9"/>
  <c r="F17" i="8"/>
  <c r="H17" i="8"/>
  <c r="J17" i="8" s="1"/>
  <c r="K17" i="8" s="1"/>
  <c r="L17" i="8" s="1"/>
  <c r="E25" i="9"/>
  <c r="F25" i="8"/>
  <c r="H25" i="8"/>
  <c r="J25" i="8" s="1"/>
  <c r="K25" i="8" s="1"/>
  <c r="L25" i="8" s="1"/>
  <c r="H30" i="7"/>
  <c r="J30" i="7" s="1"/>
  <c r="K30" i="7" s="1"/>
  <c r="L30" i="7" s="1"/>
  <c r="F30" i="7"/>
  <c r="E30" i="8"/>
  <c r="F39" i="7"/>
  <c r="E39" i="8"/>
  <c r="H39" i="7"/>
  <c r="J39" i="7" s="1"/>
  <c r="K39" i="7" s="1"/>
  <c r="L39" i="7" s="1"/>
  <c r="E44" i="9"/>
  <c r="H44" i="8"/>
  <c r="J44" i="8" s="1"/>
  <c r="K44" i="8" s="1"/>
  <c r="L44" i="8" s="1"/>
  <c r="F44" i="8"/>
  <c r="E41" i="9"/>
  <c r="F41" i="8"/>
  <c r="H41" i="8"/>
  <c r="J41" i="8" s="1"/>
  <c r="K41" i="8" s="1"/>
  <c r="L41" i="8" s="1"/>
  <c r="F35" i="7"/>
  <c r="E35" i="8"/>
  <c r="H35" i="7"/>
  <c r="J35" i="7" s="1"/>
  <c r="K35" i="7" s="1"/>
  <c r="L35" i="7" s="1"/>
  <c r="E36" i="9"/>
  <c r="H36" i="8"/>
  <c r="J36" i="8" s="1"/>
  <c r="K36" i="8" s="1"/>
  <c r="L36" i="8" s="1"/>
  <c r="F36" i="8"/>
  <c r="H26" i="7"/>
  <c r="J26" i="7" s="1"/>
  <c r="K26" i="7" s="1"/>
  <c r="L26" i="7" s="1"/>
  <c r="F26" i="7"/>
  <c r="E26" i="8"/>
  <c r="H54" i="7"/>
  <c r="J54" i="7" s="1"/>
  <c r="K54" i="7" s="1"/>
  <c r="L54" i="7" s="1"/>
  <c r="F54" i="7"/>
  <c r="E54" i="8"/>
  <c r="E13" i="9"/>
  <c r="F13" i="8"/>
  <c r="H13" i="8"/>
  <c r="J13" i="8" s="1"/>
  <c r="K13" i="8" s="1"/>
  <c r="L13" i="8" s="1"/>
  <c r="E12" i="9"/>
  <c r="H12" i="8"/>
  <c r="J12" i="8" s="1"/>
  <c r="K12" i="8" s="1"/>
  <c r="L12" i="8" s="1"/>
  <c r="F12" i="8"/>
  <c r="H42" i="7"/>
  <c r="J42" i="7" s="1"/>
  <c r="K42" i="7" s="1"/>
  <c r="F42" i="7"/>
  <c r="E42" i="8"/>
  <c r="F51" i="7"/>
  <c r="E51" i="8"/>
  <c r="H51" i="7"/>
  <c r="J51" i="7" s="1"/>
  <c r="K51" i="7" s="1"/>
  <c r="L51" i="7" s="1"/>
  <c r="H34" i="7"/>
  <c r="J34" i="7" s="1"/>
  <c r="K34" i="7" s="1"/>
  <c r="L34" i="7" s="1"/>
  <c r="F34" i="7"/>
  <c r="E34" i="8"/>
  <c r="F55" i="7"/>
  <c r="E55" i="8"/>
  <c r="H55" i="7"/>
  <c r="J55" i="7" s="1"/>
  <c r="K55" i="7" s="1"/>
  <c r="L55" i="7" s="1"/>
  <c r="E29" i="9"/>
  <c r="F29" i="8"/>
  <c r="H29" i="8"/>
  <c r="J29" i="8" s="1"/>
  <c r="K29" i="8" s="1"/>
  <c r="L29" i="8" s="1"/>
  <c r="H50" i="7"/>
  <c r="J50" i="7" s="1"/>
  <c r="K50" i="7" s="1"/>
  <c r="L50" i="7" s="1"/>
  <c r="F50" i="7"/>
  <c r="E50" i="8"/>
  <c r="E49" i="9"/>
  <c r="H49" i="8"/>
  <c r="J49" i="8" s="1"/>
  <c r="K49" i="8" s="1"/>
  <c r="L49" i="8" s="1"/>
  <c r="F49" i="8"/>
  <c r="H16" i="8"/>
  <c r="J16" i="8" s="1"/>
  <c r="K16" i="8" s="1"/>
  <c r="L16" i="8" s="1"/>
  <c r="F16" i="8"/>
  <c r="E16" i="9"/>
  <c r="H48" i="8"/>
  <c r="J48" i="8" s="1"/>
  <c r="K48" i="8" s="1"/>
  <c r="L48" i="8" s="1"/>
  <c r="F48" i="8"/>
  <c r="E48" i="9"/>
  <c r="F43" i="7"/>
  <c r="E43" i="8"/>
  <c r="H43" i="7"/>
  <c r="J43" i="7" s="1"/>
  <c r="K43" i="7" s="1"/>
  <c r="L43" i="7" s="1"/>
  <c r="E20" i="9"/>
  <c r="H20" i="8"/>
  <c r="J20" i="8" s="1"/>
  <c r="K20" i="8" s="1"/>
  <c r="L20" i="8" s="1"/>
  <c r="F20" i="8"/>
  <c r="H24" i="8"/>
  <c r="J24" i="8" s="1"/>
  <c r="K24" i="8" s="1"/>
  <c r="L24" i="8" s="1"/>
  <c r="E24" i="9"/>
  <c r="F24" i="8"/>
  <c r="E7" i="4"/>
  <c r="E7" i="5" s="1"/>
  <c r="E7" i="6" s="1"/>
  <c r="E7" i="7" s="1"/>
  <c r="E7" i="8" s="1"/>
  <c r="E7" i="9" s="1"/>
  <c r="E7" i="10" s="1"/>
  <c r="E7" i="11" s="1"/>
  <c r="E7" i="12" s="1"/>
  <c r="H7" i="3"/>
  <c r="J7" i="3" s="1"/>
  <c r="E52" i="9"/>
  <c r="H52" i="8"/>
  <c r="J52" i="8" s="1"/>
  <c r="K52" i="8" s="1"/>
  <c r="L52" i="8" s="1"/>
  <c r="F52" i="8"/>
  <c r="E21" i="9"/>
  <c r="F21" i="8"/>
  <c r="H21" i="8"/>
  <c r="J21" i="8" s="1"/>
  <c r="K21" i="8" s="1"/>
  <c r="L21" i="8" s="1"/>
  <c r="F15" i="7"/>
  <c r="E15" i="8"/>
  <c r="H15" i="7"/>
  <c r="J15" i="7" s="1"/>
  <c r="K15" i="7" s="1"/>
  <c r="L15" i="7" s="1"/>
  <c r="F47" i="7"/>
  <c r="E47" i="8"/>
  <c r="H47" i="7"/>
  <c r="J47" i="7" s="1"/>
  <c r="K47" i="7" s="1"/>
  <c r="L47" i="7" s="1"/>
  <c r="F19" i="7"/>
  <c r="E19" i="8"/>
  <c r="H19" i="7"/>
  <c r="J19" i="7" s="1"/>
  <c r="K19" i="7" s="1"/>
  <c r="L19" i="7" s="1"/>
  <c r="E37" i="9"/>
  <c r="F37" i="8"/>
  <c r="H37" i="8"/>
  <c r="J37" i="8" s="1"/>
  <c r="K37" i="8" s="1"/>
  <c r="L37" i="8" s="1"/>
  <c r="F31" i="7"/>
  <c r="E31" i="8"/>
  <c r="H31" i="7"/>
  <c r="J31" i="7" s="1"/>
  <c r="K31" i="7" s="1"/>
  <c r="L31" i="7" s="1"/>
  <c r="E9" i="9"/>
  <c r="F9" i="8"/>
  <c r="H9" i="8"/>
  <c r="J9" i="8" s="1"/>
  <c r="K9" i="8" s="1"/>
  <c r="L9" i="8" s="1"/>
  <c r="H10" i="7"/>
  <c r="J10" i="7" s="1"/>
  <c r="K10" i="7" s="1"/>
  <c r="L10" i="7" s="1"/>
  <c r="F10" i="7"/>
  <c r="E10" i="8"/>
  <c r="H38" i="7"/>
  <c r="J38" i="7" s="1"/>
  <c r="K38" i="7" s="1"/>
  <c r="L38" i="7" s="1"/>
  <c r="F38" i="7"/>
  <c r="E38" i="8"/>
  <c r="H32" i="8"/>
  <c r="J32" i="8" s="1"/>
  <c r="K32" i="8" s="1"/>
  <c r="L32" i="8" s="1"/>
  <c r="E32" i="9"/>
  <c r="F32" i="8"/>
  <c r="P48" i="11"/>
  <c r="P47" i="11"/>
  <c r="P45" i="11"/>
  <c r="P38" i="11"/>
  <c r="P27" i="11"/>
  <c r="P14" i="11"/>
  <c r="P11" i="11"/>
  <c r="P10" i="11"/>
  <c r="P9" i="11"/>
  <c r="D58" i="12"/>
  <c r="H7" i="12"/>
  <c r="J7" i="12" s="1"/>
  <c r="I3" i="12"/>
  <c r="D58" i="11"/>
  <c r="F7" i="11"/>
  <c r="I3" i="11"/>
  <c r="D58" i="10"/>
  <c r="I3" i="10"/>
  <c r="D58" i="9"/>
  <c r="I3" i="9"/>
  <c r="H7" i="10" l="1"/>
  <c r="J7" i="10" s="1"/>
  <c r="E16" i="10"/>
  <c r="H16" i="9"/>
  <c r="J16" i="9" s="1"/>
  <c r="K16" i="9" s="1"/>
  <c r="L16" i="9" s="1"/>
  <c r="F16" i="9"/>
  <c r="E54" i="9"/>
  <c r="F54" i="8"/>
  <c r="H54" i="8"/>
  <c r="J54" i="8" s="1"/>
  <c r="K54" i="8" s="1"/>
  <c r="L54" i="8" s="1"/>
  <c r="E36" i="10"/>
  <c r="F36" i="9"/>
  <c r="H36" i="9"/>
  <c r="J36" i="9" s="1"/>
  <c r="K36" i="9" s="1"/>
  <c r="L36" i="9" s="1"/>
  <c r="E39" i="9"/>
  <c r="H39" i="8"/>
  <c r="J39" i="8" s="1"/>
  <c r="K39" i="8" s="1"/>
  <c r="L39" i="8" s="1"/>
  <c r="F39" i="8"/>
  <c r="E53" i="10"/>
  <c r="F53" i="9"/>
  <c r="H53" i="9"/>
  <c r="J53" i="9" s="1"/>
  <c r="K53" i="9" s="1"/>
  <c r="L53" i="9" s="1"/>
  <c r="E33" i="10"/>
  <c r="F33" i="9"/>
  <c r="H33" i="9"/>
  <c r="J33" i="9" s="1"/>
  <c r="K33" i="9" s="1"/>
  <c r="L33" i="9" s="1"/>
  <c r="F52" i="9"/>
  <c r="E52" i="10"/>
  <c r="H52" i="10" s="1"/>
  <c r="H52" i="9"/>
  <c r="J52" i="9" s="1"/>
  <c r="K52" i="9" s="1"/>
  <c r="L52" i="9" s="1"/>
  <c r="F20" i="9"/>
  <c r="E20" i="10"/>
  <c r="H20" i="9"/>
  <c r="J20" i="9" s="1"/>
  <c r="K20" i="9" s="1"/>
  <c r="L20" i="9" s="1"/>
  <c r="E49" i="10"/>
  <c r="F49" i="9"/>
  <c r="H49" i="9"/>
  <c r="J49" i="9" s="1"/>
  <c r="K49" i="9" s="1"/>
  <c r="L49" i="9" s="1"/>
  <c r="E15" i="9"/>
  <c r="H15" i="8"/>
  <c r="J15" i="8" s="1"/>
  <c r="K15" i="8" s="1"/>
  <c r="L15" i="8" s="1"/>
  <c r="F15" i="8"/>
  <c r="E50" i="9"/>
  <c r="F50" i="8"/>
  <c r="H50" i="8"/>
  <c r="J50" i="8" s="1"/>
  <c r="K50" i="8" s="1"/>
  <c r="L50" i="8" s="1"/>
  <c r="E17" i="10"/>
  <c r="F17" i="9"/>
  <c r="H17" i="9"/>
  <c r="J17" i="9" s="1"/>
  <c r="K17" i="9" s="1"/>
  <c r="L17" i="9" s="1"/>
  <c r="E38" i="9"/>
  <c r="F38" i="8"/>
  <c r="H38" i="8"/>
  <c r="J38" i="8" s="1"/>
  <c r="K38" i="8" s="1"/>
  <c r="L38" i="8" s="1"/>
  <c r="E9" i="10"/>
  <c r="F9" i="9"/>
  <c r="H9" i="9"/>
  <c r="J9" i="9" s="1"/>
  <c r="K9" i="9" s="1"/>
  <c r="L9" i="9" s="1"/>
  <c r="E19" i="9"/>
  <c r="H19" i="8"/>
  <c r="J19" i="8" s="1"/>
  <c r="K19" i="8" s="1"/>
  <c r="L19" i="8" s="1"/>
  <c r="F19" i="8"/>
  <c r="E27" i="9"/>
  <c r="H27" i="8"/>
  <c r="J27" i="8" s="1"/>
  <c r="K27" i="8" s="1"/>
  <c r="L27" i="8" s="1"/>
  <c r="F27" i="8"/>
  <c r="E22" i="9"/>
  <c r="F22" i="8"/>
  <c r="H22" i="8"/>
  <c r="J22" i="8" s="1"/>
  <c r="K22" i="8" s="1"/>
  <c r="L22" i="8" s="1"/>
  <c r="E11" i="9"/>
  <c r="H11" i="8"/>
  <c r="J11" i="8" s="1"/>
  <c r="K11" i="8" s="1"/>
  <c r="L11" i="8" s="1"/>
  <c r="F11" i="8"/>
  <c r="E18" i="9"/>
  <c r="F18" i="8"/>
  <c r="H18" i="8"/>
  <c r="J18" i="8" s="1"/>
  <c r="K18" i="8" s="1"/>
  <c r="L18" i="8" s="1"/>
  <c r="F45" i="9"/>
  <c r="E45" i="10"/>
  <c r="H45" i="9"/>
  <c r="J45" i="9" s="1"/>
  <c r="K45" i="9" s="1"/>
  <c r="L45" i="9" s="1"/>
  <c r="E24" i="10"/>
  <c r="F24" i="9"/>
  <c r="H24" i="9"/>
  <c r="J24" i="9" s="1"/>
  <c r="K24" i="9" s="1"/>
  <c r="L24" i="9" s="1"/>
  <c r="E48" i="10"/>
  <c r="H48" i="9"/>
  <c r="J48" i="9" s="1"/>
  <c r="K48" i="9" s="1"/>
  <c r="L48" i="9" s="1"/>
  <c r="F48" i="9"/>
  <c r="E55" i="9"/>
  <c r="H55" i="8"/>
  <c r="J55" i="8" s="1"/>
  <c r="K55" i="8" s="1"/>
  <c r="L55" i="8" s="1"/>
  <c r="F55" i="8"/>
  <c r="E42" i="9"/>
  <c r="F42" i="8"/>
  <c r="H42" i="8"/>
  <c r="J42" i="8" s="1"/>
  <c r="K42" i="8" s="1"/>
  <c r="F13" i="9"/>
  <c r="E13" i="10"/>
  <c r="H13" i="10" s="1"/>
  <c r="J13" i="10" s="1"/>
  <c r="K13" i="10" s="1"/>
  <c r="L13" i="10" s="1"/>
  <c r="H13" i="9"/>
  <c r="J13" i="9" s="1"/>
  <c r="K13" i="9" s="1"/>
  <c r="L13" i="9" s="1"/>
  <c r="E46" i="9"/>
  <c r="F46" i="8"/>
  <c r="H46" i="8"/>
  <c r="J46" i="8" s="1"/>
  <c r="K46" i="8" s="1"/>
  <c r="L46" i="8" s="1"/>
  <c r="E56" i="10"/>
  <c r="F56" i="9"/>
  <c r="H56" i="9"/>
  <c r="J56" i="9" s="1"/>
  <c r="K56" i="9" s="1"/>
  <c r="L56" i="9" s="1"/>
  <c r="E8" i="10"/>
  <c r="F8" i="9"/>
  <c r="H8" i="9"/>
  <c r="J8" i="9" s="1"/>
  <c r="K8" i="9" s="1"/>
  <c r="L8" i="9" s="1"/>
  <c r="F32" i="9"/>
  <c r="E32" i="10"/>
  <c r="H32" i="9"/>
  <c r="J32" i="9" s="1"/>
  <c r="K32" i="9" s="1"/>
  <c r="L32" i="9" s="1"/>
  <c r="E31" i="9"/>
  <c r="H31" i="8"/>
  <c r="J31" i="8" s="1"/>
  <c r="K31" i="8" s="1"/>
  <c r="L31" i="8" s="1"/>
  <c r="F31" i="8"/>
  <c r="E37" i="10"/>
  <c r="F37" i="9"/>
  <c r="H37" i="9"/>
  <c r="J37" i="9" s="1"/>
  <c r="K37" i="9" s="1"/>
  <c r="L37" i="9" s="1"/>
  <c r="E21" i="10"/>
  <c r="F21" i="9"/>
  <c r="H21" i="9"/>
  <c r="J21" i="9" s="1"/>
  <c r="K21" i="9" s="1"/>
  <c r="L21" i="9" s="1"/>
  <c r="E12" i="10"/>
  <c r="F12" i="9"/>
  <c r="H12" i="9"/>
  <c r="J12" i="9" s="1"/>
  <c r="K12" i="9" s="1"/>
  <c r="L12" i="9" s="1"/>
  <c r="E35" i="9"/>
  <c r="H35" i="8"/>
  <c r="J35" i="8" s="1"/>
  <c r="K35" i="8" s="1"/>
  <c r="L35" i="8" s="1"/>
  <c r="F35" i="8"/>
  <c r="E44" i="10"/>
  <c r="H44" i="10" s="1"/>
  <c r="H44" i="9"/>
  <c r="J44" i="9" s="1"/>
  <c r="K44" i="9" s="1"/>
  <c r="L44" i="9" s="1"/>
  <c r="F44" i="9"/>
  <c r="E30" i="9"/>
  <c r="F30" i="8"/>
  <c r="H30" i="8"/>
  <c r="J30" i="8" s="1"/>
  <c r="K30" i="8" s="1"/>
  <c r="L30" i="8" s="1"/>
  <c r="E10" i="9"/>
  <c r="F10" i="8"/>
  <c r="H10" i="8"/>
  <c r="J10" i="8" s="1"/>
  <c r="K10" i="8" s="1"/>
  <c r="L10" i="8" s="1"/>
  <c r="E47" i="9"/>
  <c r="H47" i="8"/>
  <c r="J47" i="8" s="1"/>
  <c r="K47" i="8" s="1"/>
  <c r="L47" i="8" s="1"/>
  <c r="F47" i="8"/>
  <c r="E43" i="9"/>
  <c r="H43" i="8"/>
  <c r="J43" i="8" s="1"/>
  <c r="K43" i="8" s="1"/>
  <c r="L43" i="8" s="1"/>
  <c r="F43" i="8"/>
  <c r="E29" i="10"/>
  <c r="F29" i="9"/>
  <c r="H29" i="9"/>
  <c r="J29" i="9" s="1"/>
  <c r="K29" i="9" s="1"/>
  <c r="L29" i="9" s="1"/>
  <c r="E34" i="9"/>
  <c r="F34" i="8"/>
  <c r="H34" i="8"/>
  <c r="J34" i="8" s="1"/>
  <c r="K34" i="8" s="1"/>
  <c r="L34" i="8" s="1"/>
  <c r="E51" i="9"/>
  <c r="H51" i="8"/>
  <c r="J51" i="8" s="1"/>
  <c r="K51" i="8" s="1"/>
  <c r="L51" i="8" s="1"/>
  <c r="F51" i="8"/>
  <c r="E26" i="9"/>
  <c r="F26" i="8"/>
  <c r="H26" i="8"/>
  <c r="J26" i="8" s="1"/>
  <c r="K26" i="8" s="1"/>
  <c r="L26" i="8" s="1"/>
  <c r="E41" i="10"/>
  <c r="F41" i="9"/>
  <c r="H41" i="9"/>
  <c r="J41" i="9" s="1"/>
  <c r="K41" i="9" s="1"/>
  <c r="L41" i="9" s="1"/>
  <c r="E25" i="10"/>
  <c r="F25" i="9"/>
  <c r="H25" i="9"/>
  <c r="J25" i="9" s="1"/>
  <c r="K25" i="9" s="1"/>
  <c r="L25" i="9" s="1"/>
  <c r="E28" i="10"/>
  <c r="H28" i="9"/>
  <c r="J28" i="9" s="1"/>
  <c r="K28" i="9" s="1"/>
  <c r="L28" i="9" s="1"/>
  <c r="F28" i="9"/>
  <c r="E14" i="9"/>
  <c r="F14" i="8"/>
  <c r="H14" i="8"/>
  <c r="J14" i="8" s="1"/>
  <c r="K14" i="8" s="1"/>
  <c r="L14" i="8" s="1"/>
  <c r="E23" i="9"/>
  <c r="H23" i="8"/>
  <c r="J23" i="8" s="1"/>
  <c r="K23" i="8" s="1"/>
  <c r="L23" i="8" s="1"/>
  <c r="F23" i="8"/>
  <c r="E57" i="10"/>
  <c r="H57" i="10" s="1"/>
  <c r="F57" i="9"/>
  <c r="H57" i="9"/>
  <c r="J57" i="9" s="1"/>
  <c r="K57" i="9" s="1"/>
  <c r="L57" i="9" s="1"/>
  <c r="E40" i="10"/>
  <c r="F40" i="9"/>
  <c r="H40" i="9"/>
  <c r="J40" i="9" s="1"/>
  <c r="K40" i="9" s="1"/>
  <c r="L40" i="9" s="1"/>
  <c r="K7" i="12"/>
  <c r="L7" i="12" s="1"/>
  <c r="F7" i="12"/>
  <c r="H7" i="11"/>
  <c r="J7" i="11" s="1"/>
  <c r="H8" i="10"/>
  <c r="K7" i="10"/>
  <c r="L7" i="10" s="1"/>
  <c r="H12" i="10"/>
  <c r="J12" i="10" s="1"/>
  <c r="K12" i="10" s="1"/>
  <c r="L12" i="10" s="1"/>
  <c r="F7" i="10"/>
  <c r="H53" i="10"/>
  <c r="F7" i="9"/>
  <c r="H7" i="9"/>
  <c r="J7" i="9" s="1"/>
  <c r="E3" i="9" l="1"/>
  <c r="E43" i="10"/>
  <c r="F43" i="9"/>
  <c r="H43" i="9"/>
  <c r="J43" i="9" s="1"/>
  <c r="K43" i="9" s="1"/>
  <c r="L43" i="9" s="1"/>
  <c r="F31" i="9"/>
  <c r="H31" i="9"/>
  <c r="J31" i="9" s="1"/>
  <c r="K31" i="9" s="1"/>
  <c r="L31" i="9" s="1"/>
  <c r="E31" i="10"/>
  <c r="F48" i="10"/>
  <c r="E48" i="11"/>
  <c r="H48" i="10"/>
  <c r="J48" i="10" s="1"/>
  <c r="K48" i="10" s="1"/>
  <c r="L48" i="10" s="1"/>
  <c r="F9" i="10"/>
  <c r="E9" i="11"/>
  <c r="H9" i="10"/>
  <c r="J9" i="10" s="1"/>
  <c r="K9" i="10" s="1"/>
  <c r="L9" i="10" s="1"/>
  <c r="F33" i="10"/>
  <c r="E33" i="11"/>
  <c r="H33" i="10"/>
  <c r="J33" i="10" s="1"/>
  <c r="K33" i="10" s="1"/>
  <c r="L33" i="10" s="1"/>
  <c r="F40" i="10"/>
  <c r="E40" i="11"/>
  <c r="H40" i="10"/>
  <c r="J40" i="10" s="1"/>
  <c r="K40" i="10" s="1"/>
  <c r="L40" i="10" s="1"/>
  <c r="F28" i="10"/>
  <c r="E28" i="11"/>
  <c r="H28" i="10"/>
  <c r="J28" i="10" s="1"/>
  <c r="K28" i="10" s="1"/>
  <c r="L28" i="10" s="1"/>
  <c r="F37" i="10"/>
  <c r="E37" i="11"/>
  <c r="H37" i="10"/>
  <c r="J37" i="10" s="1"/>
  <c r="K37" i="10" s="1"/>
  <c r="L37" i="10" s="1"/>
  <c r="F55" i="9"/>
  <c r="H55" i="9"/>
  <c r="J55" i="9" s="1"/>
  <c r="K55" i="9" s="1"/>
  <c r="L55" i="9" s="1"/>
  <c r="E55" i="10"/>
  <c r="F20" i="10"/>
  <c r="E20" i="11"/>
  <c r="H20" i="10"/>
  <c r="J20" i="10" s="1"/>
  <c r="K20" i="10" s="1"/>
  <c r="L20" i="10" s="1"/>
  <c r="F36" i="10"/>
  <c r="E36" i="11"/>
  <c r="H36" i="10"/>
  <c r="J36" i="10" s="1"/>
  <c r="K36" i="10" s="1"/>
  <c r="L36" i="10" s="1"/>
  <c r="E14" i="10"/>
  <c r="F14" i="9"/>
  <c r="H14" i="9"/>
  <c r="J14" i="9" s="1"/>
  <c r="K14" i="9" s="1"/>
  <c r="L14" i="9" s="1"/>
  <c r="E26" i="10"/>
  <c r="F26" i="9"/>
  <c r="H26" i="9"/>
  <c r="J26" i="9" s="1"/>
  <c r="K26" i="9" s="1"/>
  <c r="L26" i="9" s="1"/>
  <c r="E34" i="10"/>
  <c r="F34" i="9"/>
  <c r="H34" i="9"/>
  <c r="J34" i="9" s="1"/>
  <c r="K34" i="9" s="1"/>
  <c r="L34" i="9" s="1"/>
  <c r="E10" i="10"/>
  <c r="F10" i="9"/>
  <c r="H10" i="9"/>
  <c r="J10" i="9" s="1"/>
  <c r="K10" i="9" s="1"/>
  <c r="L10" i="9" s="1"/>
  <c r="E30" i="10"/>
  <c r="F30" i="9"/>
  <c r="H30" i="9"/>
  <c r="J30" i="9" s="1"/>
  <c r="K30" i="9" s="1"/>
  <c r="L30" i="9" s="1"/>
  <c r="F21" i="10"/>
  <c r="E21" i="11"/>
  <c r="H21" i="10"/>
  <c r="J21" i="10" s="1"/>
  <c r="K21" i="10" s="1"/>
  <c r="L21" i="10" s="1"/>
  <c r="F32" i="10"/>
  <c r="E32" i="11"/>
  <c r="H32" i="10"/>
  <c r="J32" i="10" s="1"/>
  <c r="K32" i="10" s="1"/>
  <c r="L32" i="10" s="1"/>
  <c r="F8" i="10"/>
  <c r="E8" i="11"/>
  <c r="F13" i="10"/>
  <c r="E13" i="11"/>
  <c r="E42" i="10"/>
  <c r="F42" i="9"/>
  <c r="H42" i="9"/>
  <c r="J42" i="9" s="1"/>
  <c r="K42" i="9" s="1"/>
  <c r="L42" i="9" s="1"/>
  <c r="E27" i="10"/>
  <c r="H27" i="9"/>
  <c r="J27" i="9" s="1"/>
  <c r="K27" i="9" s="1"/>
  <c r="L27" i="9" s="1"/>
  <c r="F27" i="9"/>
  <c r="F17" i="10"/>
  <c r="E17" i="11"/>
  <c r="H17" i="10"/>
  <c r="J17" i="10" s="1"/>
  <c r="K17" i="10" s="1"/>
  <c r="L17" i="10" s="1"/>
  <c r="F39" i="9"/>
  <c r="H39" i="9"/>
  <c r="J39" i="9" s="1"/>
  <c r="K39" i="9" s="1"/>
  <c r="L39" i="9" s="1"/>
  <c r="E39" i="10"/>
  <c r="F57" i="10"/>
  <c r="E57" i="11"/>
  <c r="F25" i="10"/>
  <c r="E25" i="11"/>
  <c r="H25" i="10"/>
  <c r="J25" i="10" s="1"/>
  <c r="K25" i="10" s="1"/>
  <c r="L25" i="10" s="1"/>
  <c r="E35" i="10"/>
  <c r="H35" i="9"/>
  <c r="J35" i="9" s="1"/>
  <c r="K35" i="9" s="1"/>
  <c r="L35" i="9" s="1"/>
  <c r="F35" i="9"/>
  <c r="E46" i="10"/>
  <c r="F46" i="9"/>
  <c r="H46" i="9"/>
  <c r="J46" i="9" s="1"/>
  <c r="K46" i="9" s="1"/>
  <c r="L46" i="9" s="1"/>
  <c r="E11" i="10"/>
  <c r="F11" i="9"/>
  <c r="H11" i="9"/>
  <c r="J11" i="9" s="1"/>
  <c r="K11" i="9" s="1"/>
  <c r="L11" i="9" s="1"/>
  <c r="F15" i="9"/>
  <c r="H15" i="9"/>
  <c r="J15" i="9" s="1"/>
  <c r="K15" i="9" s="1"/>
  <c r="L15" i="9" s="1"/>
  <c r="E15" i="10"/>
  <c r="F52" i="10"/>
  <c r="E52" i="11"/>
  <c r="E54" i="10"/>
  <c r="F54" i="9"/>
  <c r="H54" i="9"/>
  <c r="J54" i="9" s="1"/>
  <c r="K54" i="9" s="1"/>
  <c r="L54" i="9" s="1"/>
  <c r="F29" i="10"/>
  <c r="E29" i="11"/>
  <c r="H29" i="10"/>
  <c r="J29" i="10" s="1"/>
  <c r="K29" i="10" s="1"/>
  <c r="L29" i="10" s="1"/>
  <c r="F44" i="10"/>
  <c r="E44" i="11"/>
  <c r="F56" i="10"/>
  <c r="E56" i="11"/>
  <c r="H56" i="10"/>
  <c r="J56" i="10" s="1"/>
  <c r="K56" i="10" s="1"/>
  <c r="L56" i="10" s="1"/>
  <c r="F45" i="10"/>
  <c r="E45" i="11"/>
  <c r="H45" i="10"/>
  <c r="J45" i="10" s="1"/>
  <c r="K45" i="10" s="1"/>
  <c r="L45" i="10" s="1"/>
  <c r="E18" i="10"/>
  <c r="F18" i="9"/>
  <c r="H18" i="9"/>
  <c r="J18" i="9" s="1"/>
  <c r="K18" i="9" s="1"/>
  <c r="L18" i="9" s="1"/>
  <c r="E19" i="10"/>
  <c r="H19" i="9"/>
  <c r="J19" i="9" s="1"/>
  <c r="K19" i="9" s="1"/>
  <c r="L19" i="9" s="1"/>
  <c r="F19" i="9"/>
  <c r="E50" i="10"/>
  <c r="F50" i="9"/>
  <c r="H50" i="9"/>
  <c r="J50" i="9" s="1"/>
  <c r="K50" i="9" s="1"/>
  <c r="L50" i="9" s="1"/>
  <c r="E58" i="9"/>
  <c r="F23" i="9"/>
  <c r="H23" i="9"/>
  <c r="J23" i="9" s="1"/>
  <c r="K23" i="9" s="1"/>
  <c r="L23" i="9" s="1"/>
  <c r="E23" i="10"/>
  <c r="F41" i="10"/>
  <c r="E41" i="11"/>
  <c r="H41" i="10"/>
  <c r="J41" i="10" s="1"/>
  <c r="K41" i="10" s="1"/>
  <c r="L41" i="10" s="1"/>
  <c r="E51" i="10"/>
  <c r="H51" i="9"/>
  <c r="J51" i="9" s="1"/>
  <c r="K51" i="9" s="1"/>
  <c r="L51" i="9" s="1"/>
  <c r="F51" i="9"/>
  <c r="F47" i="9"/>
  <c r="H47" i="9"/>
  <c r="J47" i="9" s="1"/>
  <c r="K47" i="9" s="1"/>
  <c r="L47" i="9" s="1"/>
  <c r="E47" i="10"/>
  <c r="F12" i="10"/>
  <c r="E12" i="11"/>
  <c r="F24" i="10"/>
  <c r="E24" i="11"/>
  <c r="H24" i="10"/>
  <c r="J24" i="10" s="1"/>
  <c r="K24" i="10" s="1"/>
  <c r="L24" i="10" s="1"/>
  <c r="E22" i="10"/>
  <c r="F22" i="9"/>
  <c r="H22" i="9"/>
  <c r="J22" i="9" s="1"/>
  <c r="K22" i="9" s="1"/>
  <c r="L22" i="9" s="1"/>
  <c r="E38" i="10"/>
  <c r="F38" i="9"/>
  <c r="H38" i="9"/>
  <c r="J38" i="9" s="1"/>
  <c r="K38" i="9" s="1"/>
  <c r="L38" i="9" s="1"/>
  <c r="F49" i="10"/>
  <c r="E49" i="11"/>
  <c r="H49" i="10"/>
  <c r="J49" i="10" s="1"/>
  <c r="K49" i="10" s="1"/>
  <c r="L49" i="10" s="1"/>
  <c r="F53" i="10"/>
  <c r="E53" i="11"/>
  <c r="F16" i="10"/>
  <c r="E16" i="11"/>
  <c r="H16" i="10"/>
  <c r="J16" i="10" s="1"/>
  <c r="K16" i="10" s="1"/>
  <c r="L16" i="10" s="1"/>
  <c r="J57" i="10"/>
  <c r="K57" i="10" s="1"/>
  <c r="L57" i="10" s="1"/>
  <c r="J53" i="10"/>
  <c r="K53" i="10" s="1"/>
  <c r="L53" i="10" s="1"/>
  <c r="J8" i="10"/>
  <c r="K8" i="10" s="1"/>
  <c r="L8" i="10" s="1"/>
  <c r="J44" i="10"/>
  <c r="K44" i="10" s="1"/>
  <c r="L44" i="10" s="1"/>
  <c r="J52" i="10"/>
  <c r="K52" i="10" s="1"/>
  <c r="L52" i="10" s="1"/>
  <c r="G58" i="12"/>
  <c r="G3" i="12"/>
  <c r="G3" i="11"/>
  <c r="G58" i="11"/>
  <c r="K7" i="11"/>
  <c r="L7" i="11" s="1"/>
  <c r="G58" i="10"/>
  <c r="G3" i="10"/>
  <c r="K7" i="9"/>
  <c r="L7" i="9" s="1"/>
  <c r="G58" i="9"/>
  <c r="G3" i="9"/>
  <c r="E3" i="10" l="1"/>
  <c r="J3" i="9"/>
  <c r="F49" i="11"/>
  <c r="E49" i="12"/>
  <c r="H49" i="11"/>
  <c r="J49" i="11" s="1"/>
  <c r="K49" i="11" s="1"/>
  <c r="L49" i="11" s="1"/>
  <c r="F38" i="10"/>
  <c r="E38" i="11"/>
  <c r="H38" i="10"/>
  <c r="J38" i="10" s="1"/>
  <c r="K38" i="10" s="1"/>
  <c r="L38" i="10" s="1"/>
  <c r="F41" i="11"/>
  <c r="E41" i="12"/>
  <c r="H41" i="11"/>
  <c r="J41" i="11" s="1"/>
  <c r="K41" i="11" s="1"/>
  <c r="L41" i="11" s="1"/>
  <c r="F50" i="10"/>
  <c r="E50" i="11"/>
  <c r="H50" i="10"/>
  <c r="J50" i="10" s="1"/>
  <c r="K50" i="10" s="1"/>
  <c r="L50" i="10" s="1"/>
  <c r="F45" i="11"/>
  <c r="E45" i="12"/>
  <c r="H45" i="11"/>
  <c r="J45" i="11" s="1"/>
  <c r="F42" i="10"/>
  <c r="E42" i="11"/>
  <c r="H42" i="10"/>
  <c r="J42" i="10" s="1"/>
  <c r="K42" i="10" s="1"/>
  <c r="L42" i="10" s="1"/>
  <c r="E36" i="12"/>
  <c r="F36" i="11"/>
  <c r="H36" i="11"/>
  <c r="J36" i="11" s="1"/>
  <c r="K36" i="11" s="1"/>
  <c r="L36" i="11" s="1"/>
  <c r="E28" i="12"/>
  <c r="F28" i="11"/>
  <c r="H28" i="11"/>
  <c r="J28" i="11" s="1"/>
  <c r="K28" i="11" s="1"/>
  <c r="L28" i="11" s="1"/>
  <c r="E48" i="12"/>
  <c r="F48" i="11"/>
  <c r="H48" i="11"/>
  <c r="J48" i="11" s="1"/>
  <c r="F53" i="11"/>
  <c r="E53" i="12"/>
  <c r="H53" i="11"/>
  <c r="J53" i="11" s="1"/>
  <c r="K53" i="11" s="1"/>
  <c r="L53" i="11" s="1"/>
  <c r="F39" i="10"/>
  <c r="E39" i="11"/>
  <c r="H39" i="10"/>
  <c r="J39" i="10" s="1"/>
  <c r="K39" i="10" s="1"/>
  <c r="L39" i="10" s="1"/>
  <c r="F17" i="11"/>
  <c r="E17" i="12"/>
  <c r="H17" i="11"/>
  <c r="J17" i="11" s="1"/>
  <c r="K17" i="11" s="1"/>
  <c r="L17" i="11" s="1"/>
  <c r="E27" i="11"/>
  <c r="F27" i="10"/>
  <c r="H27" i="10"/>
  <c r="J27" i="10" s="1"/>
  <c r="K27" i="10" s="1"/>
  <c r="L27" i="10" s="1"/>
  <c r="F13" i="11"/>
  <c r="E13" i="12"/>
  <c r="H13" i="11"/>
  <c r="J13" i="11" s="1"/>
  <c r="K13" i="11" s="1"/>
  <c r="L13" i="11" s="1"/>
  <c r="F14" i="10"/>
  <c r="E14" i="11"/>
  <c r="H14" i="10"/>
  <c r="J14" i="10" s="1"/>
  <c r="K14" i="10" s="1"/>
  <c r="L14" i="10" s="1"/>
  <c r="F55" i="10"/>
  <c r="E55" i="11"/>
  <c r="H55" i="10"/>
  <c r="J55" i="10" s="1"/>
  <c r="K55" i="10" s="1"/>
  <c r="L55" i="10" s="1"/>
  <c r="F37" i="11"/>
  <c r="E37" i="12"/>
  <c r="H37" i="11"/>
  <c r="J37" i="11" s="1"/>
  <c r="K37" i="11" s="1"/>
  <c r="L37" i="11" s="1"/>
  <c r="F9" i="11"/>
  <c r="E9" i="12"/>
  <c r="H9" i="11"/>
  <c r="J9" i="11" s="1"/>
  <c r="E51" i="11"/>
  <c r="F51" i="10"/>
  <c r="H51" i="10"/>
  <c r="J51" i="10" s="1"/>
  <c r="K51" i="10" s="1"/>
  <c r="L51" i="10" s="1"/>
  <c r="F23" i="10"/>
  <c r="E23" i="11"/>
  <c r="H23" i="10"/>
  <c r="J23" i="10" s="1"/>
  <c r="K23" i="10" s="1"/>
  <c r="L23" i="10" s="1"/>
  <c r="F18" i="10"/>
  <c r="E18" i="11"/>
  <c r="H18" i="10"/>
  <c r="J18" i="10" s="1"/>
  <c r="K18" i="10" s="1"/>
  <c r="L18" i="10" s="1"/>
  <c r="E52" i="12"/>
  <c r="F52" i="11"/>
  <c r="H52" i="11"/>
  <c r="J52" i="11" s="1"/>
  <c r="K52" i="11" s="1"/>
  <c r="L52" i="11" s="1"/>
  <c r="E32" i="12"/>
  <c r="F32" i="11"/>
  <c r="H32" i="11"/>
  <c r="J32" i="11" s="1"/>
  <c r="K32" i="11" s="1"/>
  <c r="L32" i="11" s="1"/>
  <c r="F26" i="10"/>
  <c r="E26" i="11"/>
  <c r="H26" i="10"/>
  <c r="J26" i="10" s="1"/>
  <c r="K26" i="10" s="1"/>
  <c r="L26" i="10" s="1"/>
  <c r="F33" i="11"/>
  <c r="E33" i="12"/>
  <c r="H33" i="11"/>
  <c r="J33" i="11" s="1"/>
  <c r="K33" i="11" s="1"/>
  <c r="L33" i="11" s="1"/>
  <c r="F31" i="10"/>
  <c r="E31" i="11"/>
  <c r="H31" i="10"/>
  <c r="J31" i="10" s="1"/>
  <c r="K31" i="10" s="1"/>
  <c r="L31" i="10" s="1"/>
  <c r="P7" i="11"/>
  <c r="F29" i="11"/>
  <c r="E29" i="12"/>
  <c r="H29" i="11"/>
  <c r="J29" i="11" s="1"/>
  <c r="K29" i="11" s="1"/>
  <c r="L29" i="11" s="1"/>
  <c r="F15" i="10"/>
  <c r="E15" i="11"/>
  <c r="H15" i="10"/>
  <c r="J15" i="10" s="1"/>
  <c r="K15" i="10" s="1"/>
  <c r="L15" i="10" s="1"/>
  <c r="F46" i="10"/>
  <c r="E46" i="11"/>
  <c r="H46" i="10"/>
  <c r="J46" i="10" s="1"/>
  <c r="K46" i="10" s="1"/>
  <c r="L46" i="10" s="1"/>
  <c r="F10" i="10"/>
  <c r="E10" i="11"/>
  <c r="H10" i="10"/>
  <c r="J10" i="10" s="1"/>
  <c r="K10" i="10" s="1"/>
  <c r="L10" i="10" s="1"/>
  <c r="E58" i="10"/>
  <c r="E24" i="12"/>
  <c r="F24" i="11"/>
  <c r="H24" i="11"/>
  <c r="J24" i="11" s="1"/>
  <c r="K24" i="11" s="1"/>
  <c r="L24" i="11" s="1"/>
  <c r="F47" i="10"/>
  <c r="E47" i="11"/>
  <c r="H47" i="10"/>
  <c r="J47" i="10" s="1"/>
  <c r="K47" i="10" s="1"/>
  <c r="L47" i="10" s="1"/>
  <c r="E44" i="12"/>
  <c r="F44" i="11"/>
  <c r="H44" i="11"/>
  <c r="J44" i="11" s="1"/>
  <c r="K44" i="11" s="1"/>
  <c r="L44" i="11" s="1"/>
  <c r="F54" i="10"/>
  <c r="E54" i="11"/>
  <c r="H54" i="10"/>
  <c r="J54" i="10" s="1"/>
  <c r="K54" i="10" s="1"/>
  <c r="L54" i="10" s="1"/>
  <c r="E11" i="11"/>
  <c r="F11" i="10"/>
  <c r="H11" i="10"/>
  <c r="J11" i="10" s="1"/>
  <c r="K11" i="10" s="1"/>
  <c r="L11" i="10" s="1"/>
  <c r="F25" i="11"/>
  <c r="E25" i="12"/>
  <c r="H25" i="11"/>
  <c r="J25" i="11" s="1"/>
  <c r="K25" i="11" s="1"/>
  <c r="L25" i="11" s="1"/>
  <c r="F21" i="11"/>
  <c r="E21" i="12"/>
  <c r="H21" i="11"/>
  <c r="J21" i="11" s="1"/>
  <c r="K21" i="11" s="1"/>
  <c r="L21" i="11" s="1"/>
  <c r="F30" i="10"/>
  <c r="E30" i="11"/>
  <c r="H30" i="10"/>
  <c r="J30" i="10" s="1"/>
  <c r="K30" i="10" s="1"/>
  <c r="L30" i="10" s="1"/>
  <c r="E16" i="12"/>
  <c r="F16" i="11"/>
  <c r="H16" i="11"/>
  <c r="J16" i="11" s="1"/>
  <c r="K16" i="11" s="1"/>
  <c r="L16" i="11" s="1"/>
  <c r="F22" i="10"/>
  <c r="E22" i="11"/>
  <c r="H22" i="10"/>
  <c r="J22" i="10" s="1"/>
  <c r="K22" i="10" s="1"/>
  <c r="L22" i="10" s="1"/>
  <c r="E12" i="12"/>
  <c r="F12" i="11"/>
  <c r="H12" i="11"/>
  <c r="J12" i="11" s="1"/>
  <c r="K12" i="11" s="1"/>
  <c r="L12" i="11" s="1"/>
  <c r="E19" i="11"/>
  <c r="F19" i="10"/>
  <c r="H19" i="10"/>
  <c r="J19" i="10" s="1"/>
  <c r="K19" i="10" s="1"/>
  <c r="L19" i="10" s="1"/>
  <c r="E56" i="12"/>
  <c r="F56" i="11"/>
  <c r="H56" i="11"/>
  <c r="J56" i="11" s="1"/>
  <c r="K56" i="11" s="1"/>
  <c r="L56" i="11" s="1"/>
  <c r="E35" i="11"/>
  <c r="F35" i="10"/>
  <c r="H35" i="10"/>
  <c r="J35" i="10" s="1"/>
  <c r="K35" i="10" s="1"/>
  <c r="L35" i="10" s="1"/>
  <c r="F57" i="11"/>
  <c r="E57" i="12"/>
  <c r="H57" i="11"/>
  <c r="J57" i="11" s="1"/>
  <c r="K57" i="11" s="1"/>
  <c r="L57" i="11" s="1"/>
  <c r="E8" i="12"/>
  <c r="F8" i="11"/>
  <c r="H8" i="11"/>
  <c r="J8" i="11" s="1"/>
  <c r="F34" i="10"/>
  <c r="E34" i="11"/>
  <c r="H34" i="10"/>
  <c r="J34" i="10" s="1"/>
  <c r="K34" i="10" s="1"/>
  <c r="L34" i="10" s="1"/>
  <c r="E20" i="12"/>
  <c r="F20" i="11"/>
  <c r="H20" i="11"/>
  <c r="J20" i="11" s="1"/>
  <c r="K20" i="11" s="1"/>
  <c r="L20" i="11" s="1"/>
  <c r="E40" i="12"/>
  <c r="F40" i="11"/>
  <c r="H40" i="11"/>
  <c r="J40" i="11" s="1"/>
  <c r="K40" i="11" s="1"/>
  <c r="L40" i="11" s="1"/>
  <c r="E43" i="11"/>
  <c r="F43" i="10"/>
  <c r="H43" i="10"/>
  <c r="J43" i="10" s="1"/>
  <c r="K43" i="10" s="1"/>
  <c r="L43" i="10" s="1"/>
  <c r="L3" i="9"/>
  <c r="P3" i="9" s="1"/>
  <c r="J3" i="10" l="1"/>
  <c r="P20" i="11"/>
  <c r="E15" i="12"/>
  <c r="F15" i="11"/>
  <c r="H15" i="11"/>
  <c r="J15" i="11" s="1"/>
  <c r="K15" i="11" s="1"/>
  <c r="L15" i="11" s="1"/>
  <c r="P49" i="11"/>
  <c r="L3" i="10"/>
  <c r="P3" i="10" s="1"/>
  <c r="F37" i="12"/>
  <c r="H37" i="12"/>
  <c r="J37" i="12" s="1"/>
  <c r="K37" i="12" s="1"/>
  <c r="L37" i="12" s="1"/>
  <c r="P53" i="11"/>
  <c r="H28" i="12"/>
  <c r="J28" i="12" s="1"/>
  <c r="K28" i="12" s="1"/>
  <c r="L28" i="12" s="1"/>
  <c r="F28" i="12"/>
  <c r="H20" i="12"/>
  <c r="J20" i="12" s="1"/>
  <c r="K20" i="12" s="1"/>
  <c r="L20" i="12" s="1"/>
  <c r="F20" i="12"/>
  <c r="E3" i="11"/>
  <c r="H8" i="12"/>
  <c r="J8" i="12" s="1"/>
  <c r="F8" i="12"/>
  <c r="E19" i="12"/>
  <c r="F19" i="11"/>
  <c r="H19" i="11"/>
  <c r="J19" i="11" s="1"/>
  <c r="K19" i="11" s="1"/>
  <c r="L19" i="11" s="1"/>
  <c r="P25" i="11"/>
  <c r="F10" i="11"/>
  <c r="E10" i="12"/>
  <c r="H10" i="11"/>
  <c r="J10" i="11" s="1"/>
  <c r="P29" i="11"/>
  <c r="P33" i="11"/>
  <c r="F26" i="11"/>
  <c r="E26" i="12"/>
  <c r="H26" i="11"/>
  <c r="J26" i="11" s="1"/>
  <c r="K26" i="11" s="1"/>
  <c r="L26" i="11" s="1"/>
  <c r="H32" i="12"/>
  <c r="J32" i="12" s="1"/>
  <c r="K32" i="12" s="1"/>
  <c r="L32" i="12" s="1"/>
  <c r="F32" i="12"/>
  <c r="E23" i="12"/>
  <c r="F23" i="11"/>
  <c r="H23" i="11"/>
  <c r="J23" i="11" s="1"/>
  <c r="K23" i="11" s="1"/>
  <c r="L23" i="11" s="1"/>
  <c r="E51" i="12"/>
  <c r="F51" i="11"/>
  <c r="H51" i="11"/>
  <c r="J51" i="11" s="1"/>
  <c r="K51" i="11" s="1"/>
  <c r="L51" i="11" s="1"/>
  <c r="H9" i="12"/>
  <c r="J9" i="12" s="1"/>
  <c r="K9" i="12" s="1"/>
  <c r="L9" i="12" s="1"/>
  <c r="F9" i="12"/>
  <c r="H13" i="12"/>
  <c r="J13" i="12" s="1"/>
  <c r="K13" i="12" s="1"/>
  <c r="L13" i="12" s="1"/>
  <c r="F13" i="12"/>
  <c r="E27" i="12"/>
  <c r="F27" i="11"/>
  <c r="H27" i="11"/>
  <c r="J27" i="11" s="1"/>
  <c r="F53" i="12"/>
  <c r="H53" i="12"/>
  <c r="J53" i="12" s="1"/>
  <c r="K53" i="12" s="1"/>
  <c r="L53" i="12" s="1"/>
  <c r="H48" i="12"/>
  <c r="J48" i="12" s="1"/>
  <c r="K48" i="12" s="1"/>
  <c r="L48" i="12" s="1"/>
  <c r="F48" i="12"/>
  <c r="P36" i="11"/>
  <c r="F42" i="11"/>
  <c r="E42" i="12"/>
  <c r="H42" i="11"/>
  <c r="J42" i="11" s="1"/>
  <c r="K42" i="11" s="1"/>
  <c r="L42" i="11" s="1"/>
  <c r="P41" i="11"/>
  <c r="F38" i="11"/>
  <c r="E38" i="12"/>
  <c r="H38" i="11"/>
  <c r="J38" i="11" s="1"/>
  <c r="E43" i="12"/>
  <c r="F43" i="11"/>
  <c r="H43" i="11"/>
  <c r="J43" i="11" s="1"/>
  <c r="K43" i="11" s="1"/>
  <c r="L43" i="11" s="1"/>
  <c r="F34" i="11"/>
  <c r="E34" i="12"/>
  <c r="H34" i="11"/>
  <c r="J34" i="11" s="1"/>
  <c r="K34" i="11" s="1"/>
  <c r="L34" i="11" s="1"/>
  <c r="K8" i="11"/>
  <c r="L8" i="11" s="1"/>
  <c r="F57" i="12"/>
  <c r="H57" i="12"/>
  <c r="J57" i="12" s="1"/>
  <c r="K57" i="12" s="1"/>
  <c r="L57" i="12" s="1"/>
  <c r="E35" i="12"/>
  <c r="F35" i="11"/>
  <c r="H35" i="11"/>
  <c r="J35" i="11" s="1"/>
  <c r="K35" i="11" s="1"/>
  <c r="L35" i="11" s="1"/>
  <c r="F21" i="12"/>
  <c r="H21" i="12"/>
  <c r="J21" i="12" s="1"/>
  <c r="K21" i="12" s="1"/>
  <c r="L21" i="12" s="1"/>
  <c r="E31" i="12"/>
  <c r="F31" i="11"/>
  <c r="H31" i="11"/>
  <c r="J31" i="11" s="1"/>
  <c r="K31" i="11" s="1"/>
  <c r="L31" i="11" s="1"/>
  <c r="P32" i="11"/>
  <c r="P37" i="11"/>
  <c r="E55" i="12"/>
  <c r="F55" i="11"/>
  <c r="H55" i="11"/>
  <c r="J55" i="11" s="1"/>
  <c r="K55" i="11" s="1"/>
  <c r="L55" i="11" s="1"/>
  <c r="F17" i="12"/>
  <c r="H17" i="12"/>
  <c r="J17" i="12" s="1"/>
  <c r="K17" i="12" s="1"/>
  <c r="L17" i="12" s="1"/>
  <c r="H36" i="12"/>
  <c r="J36" i="12" s="1"/>
  <c r="K36" i="12" s="1"/>
  <c r="L36" i="12" s="1"/>
  <c r="F36" i="12"/>
  <c r="F50" i="11"/>
  <c r="E50" i="12"/>
  <c r="H50" i="11"/>
  <c r="J50" i="11" s="1"/>
  <c r="K50" i="11" s="1"/>
  <c r="L50" i="11" s="1"/>
  <c r="P40" i="11"/>
  <c r="P56" i="11"/>
  <c r="F12" i="12"/>
  <c r="H12" i="12"/>
  <c r="J12" i="12" s="1"/>
  <c r="K12" i="12" s="1"/>
  <c r="L12" i="12" s="1"/>
  <c r="F30" i="11"/>
  <c r="E30" i="12"/>
  <c r="H30" i="11"/>
  <c r="J30" i="11" s="1"/>
  <c r="K30" i="11" s="1"/>
  <c r="L30" i="11" s="1"/>
  <c r="F54" i="11"/>
  <c r="E54" i="12"/>
  <c r="H54" i="11"/>
  <c r="J54" i="11" s="1"/>
  <c r="K54" i="11" s="1"/>
  <c r="L54" i="11" s="1"/>
  <c r="F44" i="12"/>
  <c r="H44" i="12"/>
  <c r="J44" i="12" s="1"/>
  <c r="K44" i="12" s="1"/>
  <c r="L44" i="12" s="1"/>
  <c r="P24" i="11"/>
  <c r="F46" i="11"/>
  <c r="E46" i="12"/>
  <c r="H46" i="11"/>
  <c r="J46" i="11" s="1"/>
  <c r="K46" i="11" s="1"/>
  <c r="L46" i="11" s="1"/>
  <c r="F52" i="12"/>
  <c r="H52" i="12"/>
  <c r="J52" i="12" s="1"/>
  <c r="K52" i="12" s="1"/>
  <c r="L52" i="12" s="1"/>
  <c r="P13" i="11"/>
  <c r="F45" i="12"/>
  <c r="H45" i="12"/>
  <c r="J45" i="12" s="1"/>
  <c r="K45" i="12" s="1"/>
  <c r="L45" i="12" s="1"/>
  <c r="F49" i="12"/>
  <c r="H49" i="12"/>
  <c r="J49" i="12" s="1"/>
  <c r="K49" i="12" s="1"/>
  <c r="L49" i="12" s="1"/>
  <c r="P16" i="11"/>
  <c r="H40" i="12"/>
  <c r="J40" i="12" s="1"/>
  <c r="K40" i="12" s="1"/>
  <c r="L40" i="12" s="1"/>
  <c r="F40" i="12"/>
  <c r="E58" i="11"/>
  <c r="P57" i="11"/>
  <c r="H56" i="12"/>
  <c r="J56" i="12" s="1"/>
  <c r="K56" i="12" s="1"/>
  <c r="L56" i="12" s="1"/>
  <c r="F56" i="12"/>
  <c r="P12" i="11"/>
  <c r="F22" i="11"/>
  <c r="E22" i="12"/>
  <c r="H22" i="11"/>
  <c r="J22" i="11" s="1"/>
  <c r="K22" i="11" s="1"/>
  <c r="L22" i="11" s="1"/>
  <c r="H16" i="12"/>
  <c r="J16" i="12" s="1"/>
  <c r="K16" i="12" s="1"/>
  <c r="L16" i="12" s="1"/>
  <c r="F16" i="12"/>
  <c r="P21" i="11"/>
  <c r="F25" i="12"/>
  <c r="H25" i="12"/>
  <c r="J25" i="12" s="1"/>
  <c r="K25" i="12" s="1"/>
  <c r="L25" i="12" s="1"/>
  <c r="E11" i="12"/>
  <c r="F11" i="11"/>
  <c r="H11" i="11"/>
  <c r="J11" i="11" s="1"/>
  <c r="P44" i="11"/>
  <c r="E47" i="12"/>
  <c r="F47" i="11"/>
  <c r="H47" i="11"/>
  <c r="J47" i="11" s="1"/>
  <c r="H24" i="12"/>
  <c r="J24" i="12" s="1"/>
  <c r="K24" i="12" s="1"/>
  <c r="L24" i="12" s="1"/>
  <c r="F24" i="12"/>
  <c r="F29" i="12"/>
  <c r="H29" i="12"/>
  <c r="J29" i="12" s="1"/>
  <c r="K29" i="12" s="1"/>
  <c r="L29" i="12" s="1"/>
  <c r="F33" i="12"/>
  <c r="H33" i="12"/>
  <c r="J33" i="12" s="1"/>
  <c r="K33" i="12" s="1"/>
  <c r="L33" i="12" s="1"/>
  <c r="P52" i="11"/>
  <c r="F18" i="11"/>
  <c r="E18" i="12"/>
  <c r="H18" i="11"/>
  <c r="J18" i="11" s="1"/>
  <c r="K18" i="11" s="1"/>
  <c r="L18" i="11" s="1"/>
  <c r="F14" i="11"/>
  <c r="E14" i="12"/>
  <c r="H14" i="11"/>
  <c r="J14" i="11" s="1"/>
  <c r="P17" i="11"/>
  <c r="E39" i="12"/>
  <c r="F39" i="11"/>
  <c r="H39" i="11"/>
  <c r="J39" i="11" s="1"/>
  <c r="K39" i="11" s="1"/>
  <c r="L39" i="11" s="1"/>
  <c r="P28" i="11"/>
  <c r="F41" i="12"/>
  <c r="H41" i="12"/>
  <c r="J41" i="12" s="1"/>
  <c r="K41" i="12" s="1"/>
  <c r="L41" i="12" s="1"/>
  <c r="J3" i="11" l="1"/>
  <c r="E3" i="12"/>
  <c r="P31" i="11"/>
  <c r="P34" i="11"/>
  <c r="H42" i="12"/>
  <c r="J42" i="12" s="1"/>
  <c r="K42" i="12" s="1"/>
  <c r="L42" i="12" s="1"/>
  <c r="F42" i="12"/>
  <c r="F15" i="12"/>
  <c r="H15" i="12"/>
  <c r="J15" i="12" s="1"/>
  <c r="K15" i="12" s="1"/>
  <c r="L15" i="12" s="1"/>
  <c r="P39" i="11"/>
  <c r="P55" i="11"/>
  <c r="H51" i="12"/>
  <c r="J51" i="12" s="1"/>
  <c r="K51" i="12" s="1"/>
  <c r="L51" i="12" s="1"/>
  <c r="F51" i="12"/>
  <c r="H18" i="12"/>
  <c r="J18" i="12" s="1"/>
  <c r="K18" i="12" s="1"/>
  <c r="L18" i="12" s="1"/>
  <c r="F18" i="12"/>
  <c r="H47" i="12"/>
  <c r="J47" i="12" s="1"/>
  <c r="K47" i="12" s="1"/>
  <c r="L47" i="12" s="1"/>
  <c r="F47" i="12"/>
  <c r="P22" i="11"/>
  <c r="P54" i="11"/>
  <c r="H30" i="12"/>
  <c r="J30" i="12" s="1"/>
  <c r="K30" i="12" s="1"/>
  <c r="L30" i="12" s="1"/>
  <c r="F30" i="12"/>
  <c r="P50" i="11"/>
  <c r="F31" i="12"/>
  <c r="H31" i="12"/>
  <c r="J31" i="12" s="1"/>
  <c r="K31" i="12" s="1"/>
  <c r="L31" i="12" s="1"/>
  <c r="F27" i="12"/>
  <c r="H27" i="12"/>
  <c r="J27" i="12" s="1"/>
  <c r="K27" i="12" s="1"/>
  <c r="L27" i="12" s="1"/>
  <c r="P23" i="11"/>
  <c r="P15" i="11"/>
  <c r="H46" i="12"/>
  <c r="J46" i="12" s="1"/>
  <c r="K46" i="12" s="1"/>
  <c r="L46" i="12" s="1"/>
  <c r="F46" i="12"/>
  <c r="F23" i="12"/>
  <c r="H23" i="12"/>
  <c r="J23" i="12" s="1"/>
  <c r="K23" i="12" s="1"/>
  <c r="L23" i="12" s="1"/>
  <c r="H26" i="12"/>
  <c r="J26" i="12" s="1"/>
  <c r="K26" i="12" s="1"/>
  <c r="L26" i="12" s="1"/>
  <c r="F26" i="12"/>
  <c r="P18" i="11"/>
  <c r="P30" i="11"/>
  <c r="P35" i="11"/>
  <c r="H34" i="12"/>
  <c r="J34" i="12" s="1"/>
  <c r="K34" i="12" s="1"/>
  <c r="L34" i="12" s="1"/>
  <c r="F34" i="12"/>
  <c r="H43" i="12"/>
  <c r="J43" i="12" s="1"/>
  <c r="K43" i="12" s="1"/>
  <c r="L43" i="12" s="1"/>
  <c r="F43" i="12"/>
  <c r="F19" i="12"/>
  <c r="H19" i="12"/>
  <c r="J19" i="12" s="1"/>
  <c r="K19" i="12" s="1"/>
  <c r="L19" i="12" s="1"/>
  <c r="K8" i="12"/>
  <c r="L8" i="12" s="1"/>
  <c r="F39" i="12"/>
  <c r="H39" i="12"/>
  <c r="J39" i="12" s="1"/>
  <c r="K39" i="12" s="1"/>
  <c r="L39" i="12" s="1"/>
  <c r="H14" i="12"/>
  <c r="J14" i="12" s="1"/>
  <c r="K14" i="12" s="1"/>
  <c r="L14" i="12" s="1"/>
  <c r="F14" i="12"/>
  <c r="H11" i="12"/>
  <c r="J11" i="12" s="1"/>
  <c r="K11" i="12" s="1"/>
  <c r="L11" i="12" s="1"/>
  <c r="F11" i="12"/>
  <c r="H22" i="12"/>
  <c r="J22" i="12" s="1"/>
  <c r="K22" i="12" s="1"/>
  <c r="L22" i="12" s="1"/>
  <c r="F22" i="12"/>
  <c r="P46" i="11"/>
  <c r="H54" i="12"/>
  <c r="J54" i="12" s="1"/>
  <c r="K54" i="12" s="1"/>
  <c r="L54" i="12" s="1"/>
  <c r="F54" i="12"/>
  <c r="F50" i="12"/>
  <c r="H50" i="12"/>
  <c r="J50" i="12" s="1"/>
  <c r="K50" i="12" s="1"/>
  <c r="L50" i="12" s="1"/>
  <c r="F55" i="12"/>
  <c r="H55" i="12"/>
  <c r="J55" i="12" s="1"/>
  <c r="K55" i="12" s="1"/>
  <c r="L55" i="12" s="1"/>
  <c r="F35" i="12"/>
  <c r="H35" i="12"/>
  <c r="J35" i="12" s="1"/>
  <c r="K35" i="12" s="1"/>
  <c r="L35" i="12" s="1"/>
  <c r="P8" i="11"/>
  <c r="L3" i="11"/>
  <c r="P3" i="11" s="1"/>
  <c r="P43" i="11"/>
  <c r="H38" i="12"/>
  <c r="J38" i="12" s="1"/>
  <c r="K38" i="12" s="1"/>
  <c r="L38" i="12" s="1"/>
  <c r="F38" i="12"/>
  <c r="P42" i="11"/>
  <c r="P51" i="11"/>
  <c r="P26" i="11"/>
  <c r="F10" i="12"/>
  <c r="H10" i="12"/>
  <c r="J10" i="12" s="1"/>
  <c r="K10" i="12" s="1"/>
  <c r="L10" i="12" s="1"/>
  <c r="P19" i="11"/>
  <c r="E58" i="12"/>
  <c r="D58" i="8"/>
  <c r="L42" i="8"/>
  <c r="I3" i="8"/>
  <c r="J3" i="12" l="1"/>
  <c r="L3" i="12"/>
  <c r="P3" i="12" s="1"/>
  <c r="E58" i="8"/>
  <c r="H7" i="8"/>
  <c r="J7" i="8" s="1"/>
  <c r="K7" i="8" s="1"/>
  <c r="L7" i="8" s="1"/>
  <c r="E3" i="8"/>
  <c r="F7" i="8"/>
  <c r="J3" i="8" l="1"/>
  <c r="G3" i="8"/>
  <c r="G58" i="8"/>
  <c r="L3" i="8"/>
  <c r="P3" i="8" s="1"/>
  <c r="D58" i="7" l="1"/>
  <c r="H7" i="7"/>
  <c r="J7" i="7" s="1"/>
  <c r="I3" i="7"/>
  <c r="I3" i="1"/>
  <c r="D58" i="6"/>
  <c r="H7" i="6"/>
  <c r="J7" i="6" s="1"/>
  <c r="K7" i="6" s="1"/>
  <c r="L7" i="6" s="1"/>
  <c r="F7" i="6"/>
  <c r="L42" i="5"/>
  <c r="H7" i="5"/>
  <c r="J7" i="5" s="1"/>
  <c r="I3" i="5"/>
  <c r="H51" i="4"/>
  <c r="H50" i="4"/>
  <c r="H49" i="4"/>
  <c r="H48" i="4"/>
  <c r="H47" i="4"/>
  <c r="H45" i="4"/>
  <c r="H41" i="4"/>
  <c r="H40" i="4"/>
  <c r="H39" i="4"/>
  <c r="H38" i="4"/>
  <c r="H36" i="4"/>
  <c r="H35" i="4"/>
  <c r="H34" i="4"/>
  <c r="H33" i="4"/>
  <c r="H32" i="4"/>
  <c r="H31" i="4"/>
  <c r="H30" i="4"/>
  <c r="H28" i="4"/>
  <c r="H27" i="4"/>
  <c r="H25" i="4"/>
  <c r="H24" i="4"/>
  <c r="H23" i="4"/>
  <c r="H22" i="4"/>
  <c r="H20" i="4"/>
  <c r="H19" i="4"/>
  <c r="H17" i="4"/>
  <c r="H16" i="4"/>
  <c r="H15" i="4"/>
  <c r="H11" i="4"/>
  <c r="H10" i="4"/>
  <c r="H9" i="4"/>
  <c r="H8" i="4"/>
  <c r="I3" i="4"/>
  <c r="H57" i="3"/>
  <c r="J57" i="3" s="1"/>
  <c r="K57" i="3" s="1"/>
  <c r="L57" i="3" s="1"/>
  <c r="H56" i="3"/>
  <c r="J56" i="3" s="1"/>
  <c r="K56" i="3" s="1"/>
  <c r="L56" i="3" s="1"/>
  <c r="H53" i="3"/>
  <c r="J53" i="3" s="1"/>
  <c r="K53" i="3" s="1"/>
  <c r="L53" i="3" s="1"/>
  <c r="H52" i="3"/>
  <c r="J52" i="3" s="1"/>
  <c r="K52" i="3" s="1"/>
  <c r="L52" i="3" s="1"/>
  <c r="H51" i="3"/>
  <c r="J51" i="3" s="1"/>
  <c r="K51" i="3" s="1"/>
  <c r="L51" i="3" s="1"/>
  <c r="H50" i="3"/>
  <c r="J50" i="3" s="1"/>
  <c r="K50" i="3" s="1"/>
  <c r="L50" i="3" s="1"/>
  <c r="H49" i="3"/>
  <c r="J49" i="3" s="1"/>
  <c r="K49" i="3" s="1"/>
  <c r="L49" i="3" s="1"/>
  <c r="H48" i="3"/>
  <c r="J48" i="3" s="1"/>
  <c r="K48" i="3" s="1"/>
  <c r="L48" i="3" s="1"/>
  <c r="H47" i="3"/>
  <c r="J47" i="3" s="1"/>
  <c r="K47" i="3" s="1"/>
  <c r="L47" i="3" s="1"/>
  <c r="H46" i="3"/>
  <c r="J46" i="3" s="1"/>
  <c r="K46" i="3" s="1"/>
  <c r="L46" i="3" s="1"/>
  <c r="H42" i="3"/>
  <c r="J42" i="3" s="1"/>
  <c r="K42" i="3" s="1"/>
  <c r="L42" i="3" s="1"/>
  <c r="H41" i="3"/>
  <c r="J41" i="3" s="1"/>
  <c r="K41" i="3" s="1"/>
  <c r="L41" i="3" s="1"/>
  <c r="H40" i="3"/>
  <c r="J40" i="3" s="1"/>
  <c r="K40" i="3" s="1"/>
  <c r="L40" i="3" s="1"/>
  <c r="H39" i="3"/>
  <c r="J39" i="3" s="1"/>
  <c r="K39" i="3" s="1"/>
  <c r="L39" i="3" s="1"/>
  <c r="H21" i="3"/>
  <c r="J21" i="3" s="1"/>
  <c r="K21" i="3" s="1"/>
  <c r="L21" i="3" s="1"/>
  <c r="H20" i="3"/>
  <c r="J20" i="3" s="1"/>
  <c r="K20" i="3" s="1"/>
  <c r="L20" i="3" s="1"/>
  <c r="H19" i="3"/>
  <c r="J19" i="3" s="1"/>
  <c r="K19" i="3" s="1"/>
  <c r="L19" i="3" s="1"/>
  <c r="H18" i="3"/>
  <c r="J18" i="3" s="1"/>
  <c r="K18" i="3" s="1"/>
  <c r="L18" i="3" s="1"/>
  <c r="H17" i="3"/>
  <c r="J17" i="3" s="1"/>
  <c r="K17" i="3" s="1"/>
  <c r="L17" i="3" s="1"/>
  <c r="H16" i="3"/>
  <c r="J16" i="3" s="1"/>
  <c r="K16" i="3" s="1"/>
  <c r="L16" i="3" s="1"/>
  <c r="H15" i="3"/>
  <c r="J15" i="3" s="1"/>
  <c r="K15" i="3" s="1"/>
  <c r="L15" i="3" s="1"/>
  <c r="H10" i="3"/>
  <c r="J10" i="3" s="1"/>
  <c r="K10" i="3" s="1"/>
  <c r="L10" i="3" s="1"/>
  <c r="H9" i="3"/>
  <c r="J9" i="3" s="1"/>
  <c r="K9" i="3" s="1"/>
  <c r="L9" i="3" s="1"/>
  <c r="H8" i="3"/>
  <c r="J8" i="3" s="1"/>
  <c r="I3" i="3"/>
  <c r="F57" i="2"/>
  <c r="F56" i="2"/>
  <c r="F54" i="2"/>
  <c r="F53" i="2"/>
  <c r="F52" i="2"/>
  <c r="F50" i="2"/>
  <c r="F49" i="2"/>
  <c r="F48" i="2"/>
  <c r="F47" i="2"/>
  <c r="F46" i="2"/>
  <c r="F42" i="2"/>
  <c r="F41" i="2"/>
  <c r="F40" i="2"/>
  <c r="F39" i="2"/>
  <c r="F37" i="2"/>
  <c r="F36" i="2"/>
  <c r="F33" i="2"/>
  <c r="F32" i="2"/>
  <c r="F27" i="2"/>
  <c r="F11" i="2"/>
  <c r="F7" i="2"/>
  <c r="I3" i="2"/>
  <c r="D58" i="1"/>
  <c r="E57" i="1"/>
  <c r="F57" i="1" s="1"/>
  <c r="G57" i="1" s="1"/>
  <c r="E56" i="1"/>
  <c r="F56" i="1" s="1"/>
  <c r="E55" i="1"/>
  <c r="F55" i="1" s="1"/>
  <c r="E54" i="1"/>
  <c r="E53" i="1"/>
  <c r="E52" i="1"/>
  <c r="E51" i="1"/>
  <c r="F51" i="1" s="1"/>
  <c r="E50" i="1"/>
  <c r="F50" i="1" s="1"/>
  <c r="E49" i="1"/>
  <c r="F49" i="1" s="1"/>
  <c r="E48" i="1"/>
  <c r="F48" i="1" s="1"/>
  <c r="E47" i="1"/>
  <c r="E46" i="1"/>
  <c r="E45" i="1"/>
  <c r="F45" i="1" s="1"/>
  <c r="E44" i="1"/>
  <c r="F44" i="1" s="1"/>
  <c r="E43" i="1"/>
  <c r="F43" i="1" s="1"/>
  <c r="E42" i="1"/>
  <c r="E41" i="1"/>
  <c r="E40" i="1"/>
  <c r="E39" i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E13" i="1"/>
  <c r="E12" i="1"/>
  <c r="F12" i="1" s="1"/>
  <c r="E11" i="1"/>
  <c r="E10" i="1"/>
  <c r="E9" i="1"/>
  <c r="F9" i="1" s="1"/>
  <c r="E8" i="1"/>
  <c r="F8" i="1" s="1"/>
  <c r="F7" i="1"/>
  <c r="E7" i="1"/>
  <c r="J10" i="4" l="1"/>
  <c r="K10" i="4" s="1"/>
  <c r="L10" i="4" s="1"/>
  <c r="J11" i="4"/>
  <c r="K11" i="4" s="1"/>
  <c r="L11" i="4" s="1"/>
  <c r="J24" i="4"/>
  <c r="K24" i="4" s="1"/>
  <c r="L24" i="4" s="1"/>
  <c r="J47" i="4"/>
  <c r="K47" i="4" s="1"/>
  <c r="L47" i="4" s="1"/>
  <c r="J8" i="4"/>
  <c r="K8" i="4" s="1"/>
  <c r="L8" i="4" s="1"/>
  <c r="J15" i="4"/>
  <c r="K15" i="4" s="1"/>
  <c r="L15" i="4" s="1"/>
  <c r="J20" i="4"/>
  <c r="K20" i="4" s="1"/>
  <c r="L20" i="4" s="1"/>
  <c r="J25" i="4"/>
  <c r="K25" i="4" s="1"/>
  <c r="L25" i="4" s="1"/>
  <c r="J31" i="4"/>
  <c r="K31" i="4" s="1"/>
  <c r="L31" i="4" s="1"/>
  <c r="J35" i="4"/>
  <c r="K35" i="4" s="1"/>
  <c r="L35" i="4" s="1"/>
  <c r="J40" i="4"/>
  <c r="K40" i="4" s="1"/>
  <c r="L40" i="4" s="1"/>
  <c r="J48" i="4"/>
  <c r="K48" i="4" s="1"/>
  <c r="L48" i="4" s="1"/>
  <c r="L3" i="6"/>
  <c r="J17" i="4"/>
  <c r="K17" i="4" s="1"/>
  <c r="L17" i="4" s="1"/>
  <c r="J23" i="4"/>
  <c r="K23" i="4" s="1"/>
  <c r="L23" i="4" s="1"/>
  <c r="J28" i="4"/>
  <c r="K28" i="4" s="1"/>
  <c r="L28" i="4" s="1"/>
  <c r="J33" i="4"/>
  <c r="K33" i="4" s="1"/>
  <c r="L33" i="4" s="1"/>
  <c r="J38" i="4"/>
  <c r="K38" i="4" s="1"/>
  <c r="L38" i="4" s="1"/>
  <c r="J45" i="4"/>
  <c r="K45" i="4" s="1"/>
  <c r="L45" i="4" s="1"/>
  <c r="J50" i="4"/>
  <c r="K50" i="4" s="1"/>
  <c r="L50" i="4" s="1"/>
  <c r="J19" i="4"/>
  <c r="K19" i="4" s="1"/>
  <c r="L19" i="4" s="1"/>
  <c r="J30" i="4"/>
  <c r="K30" i="4" s="1"/>
  <c r="L30" i="4" s="1"/>
  <c r="J34" i="4"/>
  <c r="K34" i="4" s="1"/>
  <c r="L34" i="4" s="1"/>
  <c r="J39" i="4"/>
  <c r="K39" i="4" s="1"/>
  <c r="L39" i="4" s="1"/>
  <c r="J51" i="4"/>
  <c r="K51" i="4" s="1"/>
  <c r="L51" i="4" s="1"/>
  <c r="J9" i="4"/>
  <c r="K9" i="4" s="1"/>
  <c r="L9" i="4" s="1"/>
  <c r="J16" i="4"/>
  <c r="K16" i="4" s="1"/>
  <c r="L16" i="4" s="1"/>
  <c r="J22" i="4"/>
  <c r="K22" i="4" s="1"/>
  <c r="L22" i="4" s="1"/>
  <c r="J27" i="4"/>
  <c r="K27" i="4" s="1"/>
  <c r="L27" i="4" s="1"/>
  <c r="J32" i="4"/>
  <c r="K32" i="4" s="1"/>
  <c r="L32" i="4" s="1"/>
  <c r="J36" i="4"/>
  <c r="K36" i="4" s="1"/>
  <c r="L36" i="4" s="1"/>
  <c r="J41" i="4"/>
  <c r="K41" i="4" s="1"/>
  <c r="L41" i="4" s="1"/>
  <c r="J49" i="4"/>
  <c r="K49" i="4" s="1"/>
  <c r="L49" i="4" s="1"/>
  <c r="K8" i="3"/>
  <c r="L8" i="3" s="1"/>
  <c r="H42" i="4"/>
  <c r="J42" i="4" s="1"/>
  <c r="K42" i="4" s="1"/>
  <c r="H37" i="4"/>
  <c r="J37" i="4" s="1"/>
  <c r="K37" i="4" s="1"/>
  <c r="L37" i="4" s="1"/>
  <c r="H21" i="4"/>
  <c r="J21" i="4" s="1"/>
  <c r="K21" i="4" s="1"/>
  <c r="L21" i="4" s="1"/>
  <c r="H26" i="4"/>
  <c r="J26" i="4" s="1"/>
  <c r="K26" i="4" s="1"/>
  <c r="L26" i="4" s="1"/>
  <c r="H46" i="4"/>
  <c r="J46" i="4" s="1"/>
  <c r="K46" i="4" s="1"/>
  <c r="L46" i="4" s="1"/>
  <c r="F39" i="1"/>
  <c r="F41" i="1"/>
  <c r="F46" i="1"/>
  <c r="F54" i="1"/>
  <c r="F40" i="1"/>
  <c r="F42" i="1"/>
  <c r="F47" i="1"/>
  <c r="E58" i="7"/>
  <c r="K7" i="7"/>
  <c r="L7" i="7" s="1"/>
  <c r="E3" i="7"/>
  <c r="F7" i="7"/>
  <c r="L42" i="7"/>
  <c r="L42" i="1"/>
  <c r="E58" i="6"/>
  <c r="E3" i="6"/>
  <c r="K7" i="5"/>
  <c r="L7" i="5" s="1"/>
  <c r="E58" i="5"/>
  <c r="E3" i="5"/>
  <c r="F7" i="5"/>
  <c r="H56" i="4"/>
  <c r="J56" i="4" s="1"/>
  <c r="K56" i="4" s="1"/>
  <c r="L56" i="4" s="1"/>
  <c r="H18" i="4"/>
  <c r="J18" i="4" s="1"/>
  <c r="K18" i="4" s="1"/>
  <c r="L18" i="4" s="1"/>
  <c r="H29" i="4"/>
  <c r="J29" i="4" s="1"/>
  <c r="K29" i="4" s="1"/>
  <c r="L29" i="4" s="1"/>
  <c r="H54" i="4"/>
  <c r="J54" i="4" s="1"/>
  <c r="K54" i="4" s="1"/>
  <c r="L54" i="4" s="1"/>
  <c r="H13" i="4"/>
  <c r="J13" i="4" s="1"/>
  <c r="K13" i="4" s="1"/>
  <c r="L13" i="4" s="1"/>
  <c r="F7" i="4"/>
  <c r="H44" i="4"/>
  <c r="H7" i="4"/>
  <c r="J7" i="4" s="1"/>
  <c r="H12" i="4"/>
  <c r="H14" i="4"/>
  <c r="H43" i="4"/>
  <c r="H55" i="4"/>
  <c r="H52" i="4"/>
  <c r="J52" i="4" s="1"/>
  <c r="K52" i="4" s="1"/>
  <c r="L52" i="4" s="1"/>
  <c r="H53" i="4"/>
  <c r="J53" i="4" s="1"/>
  <c r="K53" i="4" s="1"/>
  <c r="L53" i="4" s="1"/>
  <c r="G57" i="3"/>
  <c r="H44" i="3"/>
  <c r="J44" i="3" s="1"/>
  <c r="K44" i="3" s="1"/>
  <c r="L44" i="3" s="1"/>
  <c r="H55" i="3"/>
  <c r="J55" i="3" s="1"/>
  <c r="K55" i="3" s="1"/>
  <c r="L55" i="3" s="1"/>
  <c r="H11" i="3"/>
  <c r="J11" i="3" s="1"/>
  <c r="K11" i="3" s="1"/>
  <c r="L11" i="3" s="1"/>
  <c r="H43" i="3"/>
  <c r="J43" i="3" s="1"/>
  <c r="K43" i="3" s="1"/>
  <c r="L43" i="3" s="1"/>
  <c r="H54" i="3"/>
  <c r="J54" i="3" s="1"/>
  <c r="K54" i="3" s="1"/>
  <c r="L54" i="3" s="1"/>
  <c r="K7" i="3"/>
  <c r="L7" i="3" s="1"/>
  <c r="E3" i="3"/>
  <c r="F7" i="3"/>
  <c r="H22" i="3"/>
  <c r="J22" i="3" s="1"/>
  <c r="K22" i="3" s="1"/>
  <c r="L22" i="3" s="1"/>
  <c r="H24" i="3"/>
  <c r="J24" i="3" s="1"/>
  <c r="K24" i="3" s="1"/>
  <c r="L24" i="3" s="1"/>
  <c r="H26" i="3"/>
  <c r="J26" i="3" s="1"/>
  <c r="K26" i="3" s="1"/>
  <c r="L26" i="3" s="1"/>
  <c r="H28" i="3"/>
  <c r="J28" i="3" s="1"/>
  <c r="K28" i="3" s="1"/>
  <c r="L28" i="3" s="1"/>
  <c r="H30" i="3"/>
  <c r="J30" i="3" s="1"/>
  <c r="K30" i="3" s="1"/>
  <c r="L30" i="3" s="1"/>
  <c r="H32" i="3"/>
  <c r="J32" i="3" s="1"/>
  <c r="K32" i="3" s="1"/>
  <c r="L32" i="3" s="1"/>
  <c r="H34" i="3"/>
  <c r="J34" i="3" s="1"/>
  <c r="K34" i="3" s="1"/>
  <c r="L34" i="3" s="1"/>
  <c r="H36" i="3"/>
  <c r="J36" i="3" s="1"/>
  <c r="K36" i="3" s="1"/>
  <c r="L36" i="3" s="1"/>
  <c r="H38" i="3"/>
  <c r="J38" i="3" s="1"/>
  <c r="K38" i="3" s="1"/>
  <c r="L38" i="3" s="1"/>
  <c r="H12" i="3"/>
  <c r="J12" i="3" s="1"/>
  <c r="K12" i="3" s="1"/>
  <c r="L12" i="3" s="1"/>
  <c r="H13" i="3"/>
  <c r="J13" i="3" s="1"/>
  <c r="K13" i="3" s="1"/>
  <c r="L13" i="3" s="1"/>
  <c r="H14" i="3"/>
  <c r="J14" i="3" s="1"/>
  <c r="K14" i="3" s="1"/>
  <c r="L14" i="3" s="1"/>
  <c r="H23" i="3"/>
  <c r="J23" i="3" s="1"/>
  <c r="K23" i="3" s="1"/>
  <c r="L23" i="3" s="1"/>
  <c r="H25" i="3"/>
  <c r="J25" i="3" s="1"/>
  <c r="K25" i="3" s="1"/>
  <c r="L25" i="3" s="1"/>
  <c r="H27" i="3"/>
  <c r="J27" i="3" s="1"/>
  <c r="K27" i="3" s="1"/>
  <c r="L27" i="3" s="1"/>
  <c r="H29" i="3"/>
  <c r="J29" i="3" s="1"/>
  <c r="K29" i="3" s="1"/>
  <c r="L29" i="3" s="1"/>
  <c r="H31" i="3"/>
  <c r="J31" i="3" s="1"/>
  <c r="K31" i="3" s="1"/>
  <c r="L31" i="3" s="1"/>
  <c r="H33" i="3"/>
  <c r="J33" i="3" s="1"/>
  <c r="K33" i="3" s="1"/>
  <c r="L33" i="3" s="1"/>
  <c r="H35" i="3"/>
  <c r="J35" i="3" s="1"/>
  <c r="K35" i="3" s="1"/>
  <c r="L35" i="3" s="1"/>
  <c r="H37" i="3"/>
  <c r="J37" i="3" s="1"/>
  <c r="K37" i="3" s="1"/>
  <c r="L37" i="3" s="1"/>
  <c r="E58" i="3"/>
  <c r="H45" i="3"/>
  <c r="J45" i="3" s="1"/>
  <c r="K45" i="3" s="1"/>
  <c r="L45" i="3" s="1"/>
  <c r="F9" i="2"/>
  <c r="F10" i="2"/>
  <c r="F25" i="2"/>
  <c r="F30" i="2"/>
  <c r="F35" i="2"/>
  <c r="F24" i="2"/>
  <c r="F34" i="2"/>
  <c r="F38" i="2"/>
  <c r="F16" i="2"/>
  <c r="E3" i="2"/>
  <c r="F18" i="2"/>
  <c r="F21" i="2"/>
  <c r="F23" i="2"/>
  <c r="F26" i="2"/>
  <c r="F20" i="2"/>
  <c r="F28" i="2"/>
  <c r="F45" i="2"/>
  <c r="F51" i="2"/>
  <c r="F15" i="2"/>
  <c r="F29" i="2"/>
  <c r="F31" i="2"/>
  <c r="F17" i="2"/>
  <c r="F19" i="2"/>
  <c r="F22" i="2"/>
  <c r="F13" i="2"/>
  <c r="F44" i="2"/>
  <c r="E58" i="2"/>
  <c r="F55" i="2"/>
  <c r="F12" i="2"/>
  <c r="F14" i="2"/>
  <c r="F43" i="2"/>
  <c r="F10" i="1"/>
  <c r="F11" i="1"/>
  <c r="F13" i="1"/>
  <c r="F14" i="1"/>
  <c r="K7" i="1"/>
  <c r="L7" i="1" s="1"/>
  <c r="E3" i="1"/>
  <c r="F52" i="1"/>
  <c r="F53" i="1"/>
  <c r="H8" i="1"/>
  <c r="L8" i="1" s="1"/>
  <c r="E58" i="1"/>
  <c r="J12" i="4" l="1"/>
  <c r="K12" i="4" s="1"/>
  <c r="L12" i="4" s="1"/>
  <c r="G58" i="3"/>
  <c r="J43" i="4"/>
  <c r="K43" i="4" s="1"/>
  <c r="L43" i="4" s="1"/>
  <c r="J44" i="4"/>
  <c r="K44" i="4" s="1"/>
  <c r="L44" i="4" s="1"/>
  <c r="J55" i="4"/>
  <c r="K55" i="4" s="1"/>
  <c r="L55" i="4" s="1"/>
  <c r="J14" i="4"/>
  <c r="K14" i="4" s="1"/>
  <c r="L14" i="4" s="1"/>
  <c r="L42" i="4"/>
  <c r="E58" i="4"/>
  <c r="J3" i="3"/>
  <c r="H57" i="4"/>
  <c r="J57" i="4" s="1"/>
  <c r="K57" i="4" s="1"/>
  <c r="L57" i="4" s="1"/>
  <c r="E3" i="4"/>
  <c r="M7" i="1"/>
  <c r="J3" i="1"/>
  <c r="J3" i="7"/>
  <c r="G3" i="7"/>
  <c r="L3" i="7"/>
  <c r="P3" i="7" s="1"/>
  <c r="G3" i="6"/>
  <c r="J3" i="6"/>
  <c r="P3" i="6"/>
  <c r="J3" i="5"/>
  <c r="G58" i="5"/>
  <c r="K7" i="4"/>
  <c r="L7" i="4" s="1"/>
  <c r="L3" i="3"/>
  <c r="P3" i="3" s="1"/>
  <c r="J3" i="2"/>
  <c r="K7" i="2"/>
  <c r="L7" i="2" s="1"/>
  <c r="G58" i="1"/>
  <c r="G3" i="1"/>
  <c r="M3" i="4" l="1"/>
  <c r="G3" i="3"/>
  <c r="O58" i="3"/>
  <c r="L3" i="1"/>
  <c r="N3" i="1" s="1"/>
  <c r="L3" i="5"/>
  <c r="P3" i="5" s="1"/>
  <c r="M58" i="1"/>
  <c r="M3" i="1"/>
  <c r="M3" i="5" l="1"/>
  <c r="L3" i="4"/>
  <c r="P3" i="4" s="1"/>
  <c r="J3" i="4"/>
  <c r="O3" i="3"/>
  <c r="L3" i="2"/>
  <c r="P3" i="2" s="1"/>
  <c r="O58" i="4"/>
  <c r="O3" i="4"/>
  <c r="O58" i="2"/>
  <c r="O3" i="2"/>
  <c r="O58" i="5" l="1"/>
  <c r="O3" i="5"/>
  <c r="M3" i="6"/>
  <c r="M3" i="7" l="1"/>
  <c r="O58" i="6"/>
  <c r="O3" i="6"/>
  <c r="O58" i="7" l="1"/>
  <c r="O3" i="7"/>
  <c r="M3" i="8"/>
  <c r="O58" i="8" l="1"/>
  <c r="O3" i="8"/>
  <c r="O58" i="9" l="1"/>
  <c r="O3" i="9"/>
  <c r="O3" i="10" l="1"/>
  <c r="O58" i="10"/>
  <c r="M3" i="11"/>
  <c r="O58" i="12" l="1"/>
  <c r="O3" i="12"/>
  <c r="O58" i="11"/>
  <c r="O3" i="11"/>
</calcChain>
</file>

<file path=xl/sharedStrings.xml><?xml version="1.0" encoding="utf-8"?>
<sst xmlns="http://schemas.openxmlformats.org/spreadsheetml/2006/main" count="1439" uniqueCount="136">
  <si>
    <t>PT. MITRA HUSADA BERSAMA</t>
  </si>
  <si>
    <t>GROSS UP</t>
  </si>
  <si>
    <t>NPWP:  02.576.732.8-325.000</t>
  </si>
  <si>
    <t>PPH 21</t>
  </si>
  <si>
    <t>NO</t>
  </si>
  <si>
    <t>NPWP</t>
  </si>
  <si>
    <t>NAMA</t>
  </si>
  <si>
    <t>PENGHASILAN DOKTER</t>
  </si>
  <si>
    <t>DPP x 50%</t>
  </si>
  <si>
    <t>GAJI BRUTO</t>
  </si>
  <si>
    <t>TUNJANGAN PPH</t>
  </si>
  <si>
    <t>SELISIH</t>
  </si>
  <si>
    <t>JAN</t>
  </si>
  <si>
    <t>FEB</t>
  </si>
  <si>
    <t>MAR</t>
  </si>
  <si>
    <t>APRIL</t>
  </si>
  <si>
    <t>MEI</t>
  </si>
  <si>
    <t>JUN</t>
  </si>
  <si>
    <t>JUL</t>
  </si>
  <si>
    <t>15.110.058.3-321.000</t>
  </si>
  <si>
    <t>dr. ABDUL AZIS</t>
  </si>
  <si>
    <t>08.504.263.8-325.000</t>
  </si>
  <si>
    <t>dr. AGUNG MUDAPATI</t>
  </si>
  <si>
    <t>-</t>
  </si>
  <si>
    <t>dr. ARIF BUDIMAN</t>
  </si>
  <si>
    <t>16.512.371.2.323.000</t>
  </si>
  <si>
    <t>dr. ASPRI SULANTO</t>
  </si>
  <si>
    <t>25.817.006.7-323.000</t>
  </si>
  <si>
    <t>dr. BAMBANG EKO SUBEKTI</t>
  </si>
  <si>
    <t>44.384.665.4-321.000</t>
  </si>
  <si>
    <t>dr. BUDI ARIANTO</t>
  </si>
  <si>
    <t>08.500.872.0-326.001</t>
  </si>
  <si>
    <t>dr. DYAH KUSUMO WARDHANI</t>
  </si>
  <si>
    <t>88.896.318.8-325.000</t>
  </si>
  <si>
    <t>dr. EDI PRAMONO</t>
  </si>
  <si>
    <t>06.999.988.6-325.000</t>
  </si>
  <si>
    <t>dr. GAMBIRO WIBOWO</t>
  </si>
  <si>
    <t>07.034.595.4-301.000</t>
  </si>
  <si>
    <t>dr. GHUFRON HAMZAH</t>
  </si>
  <si>
    <t>08.502.565.8-325.000</t>
  </si>
  <si>
    <t>dr. GUNAWAN WANAS</t>
  </si>
  <si>
    <t>05.319.669.7-322.000</t>
  </si>
  <si>
    <t>dr. KEMAS NUNGTJIK R</t>
  </si>
  <si>
    <t>55.705.826.0-325.000</t>
  </si>
  <si>
    <t>dr. M. IRSHAN NOVALINO</t>
  </si>
  <si>
    <t>05.166.162.7-325.000</t>
  </si>
  <si>
    <t>dr. MASAGUS NANGUTIH</t>
  </si>
  <si>
    <t>46.814.926.5-322.000</t>
  </si>
  <si>
    <t>dr. MUSLIM KASIM</t>
  </si>
  <si>
    <t>58.165.708.7-325.000</t>
  </si>
  <si>
    <t>dr. NENTI FONA M</t>
  </si>
  <si>
    <t>14.968.762.6-942.000</t>
  </si>
  <si>
    <t>dr. NOOR PRAMOEDYA</t>
  </si>
  <si>
    <t>35.142.116.9-421.000</t>
  </si>
  <si>
    <t>dr. RAHMAT SUHADA</t>
  </si>
  <si>
    <t>25.548.159.0-322.000</t>
  </si>
  <si>
    <t>dr. SYUHADA</t>
  </si>
  <si>
    <t>67.792.411.0-325.000</t>
  </si>
  <si>
    <t>dr. SULYAMAN</t>
  </si>
  <si>
    <t>67.173.010.9-201.000</t>
  </si>
  <si>
    <t>dr. TEDDY</t>
  </si>
  <si>
    <t>66.999.719.9-325.000</t>
  </si>
  <si>
    <t>dr. THERESIA NIKEN W</t>
  </si>
  <si>
    <t>08.493.359.7-325.000</t>
  </si>
  <si>
    <t>dr. TRIDJOKOTOMO</t>
  </si>
  <si>
    <t>05.810.628.7-325.000</t>
  </si>
  <si>
    <t>dr. UBAD MB</t>
  </si>
  <si>
    <t>15.018.929.8-322.000</t>
  </si>
  <si>
    <t>dr. WIEN WIRATMOKO</t>
  </si>
  <si>
    <t>25.057.381.2-323.000</t>
  </si>
  <si>
    <t>dr. WIRAWAN ANGGOROTOMO</t>
  </si>
  <si>
    <t>98.290.813.9-323.000</t>
  </si>
  <si>
    <t>dr. ADNAN HASYIM M</t>
  </si>
  <si>
    <t>98.324.215.7-541.000</t>
  </si>
  <si>
    <t>dr. ADRIANSYAH</t>
  </si>
  <si>
    <t>58.165.709.5-325.000</t>
  </si>
  <si>
    <t>dr. ARI ARABIANTO</t>
  </si>
  <si>
    <t>15.800.422.6-325.000</t>
  </si>
  <si>
    <t>dr. ANTON KRISTIAN N</t>
  </si>
  <si>
    <t>88.996.893.9-323.000</t>
  </si>
  <si>
    <t>dr. EKO SUGIONO</t>
  </si>
  <si>
    <t>98.670.462.5-322.000</t>
  </si>
  <si>
    <t>dr. ELGA RIA VINENSA</t>
  </si>
  <si>
    <t>66.999.787.6-325.000</t>
  </si>
  <si>
    <t>dr. ELVANI</t>
  </si>
  <si>
    <t>98.634.191.5-326.000</t>
  </si>
  <si>
    <t>dr. EVA FIELDIANA SARI</t>
  </si>
  <si>
    <t>58.165.712.9-325.000</t>
  </si>
  <si>
    <t>dr. HENI GEMBIRAWATI G</t>
  </si>
  <si>
    <t>dr. INA SOFIANI</t>
  </si>
  <si>
    <t>64.371.426.4-313.000</t>
  </si>
  <si>
    <t>dr. THIO MARCHELINE</t>
  </si>
  <si>
    <t>dr. EKO PURNANTO</t>
  </si>
  <si>
    <t>dr. KAMALINA</t>
  </si>
  <si>
    <t>88.306.756.3-322.000</t>
  </si>
  <si>
    <t>dr. SORAYAH AGUSTINI</t>
  </si>
  <si>
    <t>dr. SUHARSONO</t>
  </si>
  <si>
    <t>54.536.803.7-325.000</t>
  </si>
  <si>
    <t>dr. MUHAMMAD SOFIANSYAH</t>
  </si>
  <si>
    <t>66.067.558.8-323.000</t>
  </si>
  <si>
    <t>dr. SYAH REZA MANEFO</t>
  </si>
  <si>
    <t>16.825.234.4-323.000</t>
  </si>
  <si>
    <t>dr. DANIEL MAHENDRA</t>
  </si>
  <si>
    <t>dr. FERNANDO SALIM</t>
  </si>
  <si>
    <t>15.455.295.4-322.000</t>
  </si>
  <si>
    <t>dr. HARRY TOPAN</t>
  </si>
  <si>
    <t>drg. IWAN</t>
  </si>
  <si>
    <t>dr. AGUNG P</t>
  </si>
  <si>
    <t>dr. ANDRIAN NURYADI</t>
  </si>
  <si>
    <t>dr. HEMA ANGGIKA P</t>
  </si>
  <si>
    <t>82.021.696.8-322.000</t>
  </si>
  <si>
    <t>dr. ANDIKA</t>
  </si>
  <si>
    <t>TOTAL</t>
  </si>
  <si>
    <t>AGU</t>
  </si>
  <si>
    <t>SEP</t>
  </si>
  <si>
    <t>OKT</t>
  </si>
  <si>
    <t>NOV</t>
  </si>
  <si>
    <t>DES</t>
  </si>
  <si>
    <t xml:space="preserve">PPh TERUTANG </t>
  </si>
  <si>
    <t>PPh TERUTANG</t>
  </si>
  <si>
    <t>PPh TERUTANG BULAN SEBELUMNYA</t>
  </si>
  <si>
    <t>JUMLAH KUMULATIF</t>
  </si>
  <si>
    <t>PPh TERUTANG BULAN SEKARANG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</si>
  <si>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</si>
  <si>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</si>
  <si>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</si>
  <si>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</si>
  <si>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</si>
  <si>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</si>
  <si>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</si>
  <si>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</si>
  <si>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</si>
  <si>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</si>
  <si>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</si>
  <si>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</si>
  <si>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PPh TERUTANG YANG SUDAH DIBAYAR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</si>
</sst>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6" fillId="2" borderId="0" xfId="3" applyFont="1" applyAlignment="1"/>
    <xf numFmtId="166" fontId="6" fillId="2" borderId="0" xfId="1" applyNumberFormat="1" applyFont="1" applyFill="1" applyAlignment="1"/>
    <xf numFmtId="0" fontId="7" fillId="2" borderId="0" xfId="3" applyFont="1" applyAlignment="1"/>
    <xf numFmtId="166" fontId="7" fillId="2" borderId="0" xfId="1" applyNumberFormat="1" applyFont="1" applyFill="1" applyAlignment="1"/>
    <xf numFmtId="167" fontId="7" fillId="2" borderId="0" xfId="3" applyNumberFormat="1" applyFont="1" applyAlignment="1"/>
    <xf numFmtId="164" fontId="5" fillId="0" borderId="0" xfId="0" applyNumberFormat="1" applyFont="1"/>
    <xf numFmtId="0" fontId="4" fillId="4" borderId="1" xfId="5" applyBorder="1" applyAlignment="1"/>
    <xf numFmtId="166" fontId="4" fillId="4" borderId="1" xfId="1" applyNumberFormat="1" applyFont="1" applyFill="1" applyBorder="1" applyAlignment="1"/>
    <xf numFmtId="0" fontId="4" fillId="4" borderId="0" xfId="5" applyBorder="1" applyAlignment="1"/>
    <xf numFmtId="0" fontId="8" fillId="3" borderId="6" xfId="4" applyFont="1" applyBorder="1" applyAlignment="1">
      <alignment horizontal="center" vertical="center" wrapText="1"/>
    </xf>
    <xf numFmtId="167" fontId="8" fillId="3" borderId="6" xfId="1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166" fontId="9" fillId="0" borderId="6" xfId="1" applyNumberFormat="1" applyFont="1" applyBorder="1" applyAlignment="1">
      <alignment vertical="center" wrapText="1"/>
    </xf>
    <xf numFmtId="167" fontId="9" fillId="0" borderId="6" xfId="1" applyNumberFormat="1" applyFont="1" applyBorder="1" applyAlignment="1">
      <alignment horizontal="left" vertical="center" wrapText="1"/>
    </xf>
    <xf numFmtId="166" fontId="9" fillId="0" borderId="6" xfId="1" applyNumberFormat="1" applyFont="1" applyBorder="1" applyAlignment="1">
      <alignment horizontal="center" vertical="center" wrapText="1"/>
    </xf>
    <xf numFmtId="164" fontId="10" fillId="0" borderId="6" xfId="2" applyFont="1" applyFill="1" applyBorder="1" applyAlignment="1">
      <alignment vertical="center"/>
    </xf>
    <xf numFmtId="164" fontId="0" fillId="0" borderId="6" xfId="2" applyFont="1" applyBorder="1"/>
    <xf numFmtId="164" fontId="0" fillId="0" borderId="0" xfId="0" applyNumberFormat="1"/>
    <xf numFmtId="0" fontId="9" fillId="0" borderId="6" xfId="0" quotePrefix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67" fontId="0" fillId="0" borderId="0" xfId="1" applyNumberFormat="1" applyFont="1"/>
    <xf numFmtId="0" fontId="9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167" fontId="9" fillId="6" borderId="6" xfId="1" applyNumberFormat="1" applyFont="1" applyFill="1" applyBorder="1" applyAlignment="1">
      <alignment horizontal="left" vertical="center" wrapText="1"/>
    </xf>
    <xf numFmtId="166" fontId="9" fillId="6" borderId="6" xfId="1" applyNumberFormat="1" applyFont="1" applyFill="1" applyBorder="1" applyAlignment="1">
      <alignment horizontal="center" vertical="center" wrapText="1"/>
    </xf>
    <xf numFmtId="164" fontId="10" fillId="6" borderId="6" xfId="2" applyFont="1" applyFill="1" applyBorder="1" applyAlignment="1">
      <alignment vertical="center"/>
    </xf>
    <xf numFmtId="164" fontId="0" fillId="6" borderId="0" xfId="0" applyNumberFormat="1" applyFill="1"/>
    <xf numFmtId="0" fontId="0" fillId="6" borderId="0" xfId="0" applyFill="1"/>
    <xf numFmtId="0" fontId="0" fillId="0" borderId="6" xfId="0" applyBorder="1"/>
    <xf numFmtId="167" fontId="0" fillId="0" borderId="6" xfId="1" applyNumberFormat="1" applyFont="1" applyBorder="1"/>
    <xf numFmtId="0" fontId="11" fillId="0" borderId="6" xfId="0" applyFont="1" applyBorder="1"/>
    <xf numFmtId="164" fontId="5" fillId="0" borderId="6" xfId="0" applyNumberFormat="1" applyFont="1" applyBorder="1"/>
    <xf numFmtId="166" fontId="0" fillId="0" borderId="6" xfId="1" applyNumberFormat="1" applyFont="1" applyBorder="1"/>
    <xf numFmtId="166" fontId="0" fillId="0" borderId="0" xfId="1" applyNumberFormat="1" applyFont="1"/>
    <xf numFmtId="0" fontId="8" fillId="3" borderId="3" xfId="4" applyFont="1" applyBorder="1" applyAlignment="1">
      <alignment horizontal="center" vertical="center" wrapText="1"/>
    </xf>
    <xf numFmtId="0" fontId="8" fillId="3" borderId="4" xfId="4" applyFont="1" applyBorder="1" applyAlignment="1">
      <alignment horizontal="center" vertical="center" wrapText="1"/>
    </xf>
    <xf numFmtId="0" fontId="8" fillId="3" borderId="7" xfId="4" applyFont="1" applyBorder="1" applyAlignment="1">
      <alignment horizontal="center" vertical="center" wrapText="1"/>
    </xf>
    <xf numFmtId="164" fontId="0" fillId="0" borderId="0" xfId="2" applyFont="1"/>
    <xf numFmtId="0" fontId="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vertical="center" wrapText="1"/>
    </xf>
    <xf numFmtId="167" fontId="9" fillId="0" borderId="6" xfId="1" applyNumberFormat="1" applyFont="1" applyFill="1" applyBorder="1" applyAlignment="1">
      <alignment horizontal="left" vertical="center" wrapText="1"/>
    </xf>
    <xf numFmtId="166" fontId="9" fillId="0" borderId="6" xfId="1" applyNumberFormat="1" applyFont="1" applyFill="1" applyBorder="1" applyAlignment="1">
      <alignment vertical="center" wrapText="1"/>
    </xf>
    <xf numFmtId="166" fontId="9" fillId="0" borderId="6" xfId="1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0" fontId="0" fillId="0" borderId="0" xfId="0" applyFill="1"/>
    <xf numFmtId="0" fontId="9" fillId="0" borderId="6" xfId="0" quotePrefix="1" applyFont="1" applyFill="1" applyBorder="1" applyAlignment="1">
      <alignment vertical="center" wrapText="1"/>
    </xf>
    <xf numFmtId="164" fontId="6" fillId="2" borderId="0" xfId="2" applyFont="1" applyFill="1" applyAlignment="1"/>
    <xf numFmtId="164" fontId="7" fillId="2" borderId="0" xfId="2" applyFont="1" applyFill="1" applyAlignment="1"/>
    <xf numFmtId="164" fontId="10" fillId="0" borderId="8" xfId="2" applyFont="1" applyFill="1" applyBorder="1" applyAlignment="1">
      <alignment vertical="center"/>
    </xf>
    <xf numFmtId="164" fontId="0" fillId="0" borderId="6" xfId="2" applyFont="1" applyFill="1" applyBorder="1"/>
    <xf numFmtId="164" fontId="5" fillId="0" borderId="0" xfId="2" applyFont="1"/>
    <xf numFmtId="0" fontId="8" fillId="3" borderId="2" xfId="4" applyFont="1" applyBorder="1" applyAlignment="1">
      <alignment horizontal="center" vertical="center" wrapText="1"/>
    </xf>
    <xf numFmtId="0" fontId="8" fillId="3" borderId="5" xfId="4" applyFont="1" applyBorder="1" applyAlignment="1">
      <alignment horizontal="center" vertical="center" wrapText="1"/>
    </xf>
    <xf numFmtId="0" fontId="8" fillId="5" borderId="2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center" vertical="center" wrapText="1"/>
    </xf>
    <xf numFmtId="166" fontId="8" fillId="3" borderId="2" xfId="1" applyNumberFormat="1" applyFont="1" applyFill="1" applyBorder="1" applyAlignment="1">
      <alignment horizontal="center" vertical="center" wrapText="1"/>
    </xf>
    <xf numFmtId="166" fontId="8" fillId="3" borderId="5" xfId="1" applyNumberFormat="1" applyFont="1" applyFill="1" applyBorder="1" applyAlignment="1">
      <alignment horizontal="center" vertical="center" wrapText="1"/>
    </xf>
    <xf numFmtId="166" fontId="8" fillId="5" borderId="2" xfId="1" applyNumberFormat="1" applyFont="1" applyFill="1" applyBorder="1" applyAlignment="1">
      <alignment horizontal="center" vertical="center" wrapText="1"/>
    </xf>
    <xf numFmtId="166" fontId="8" fillId="5" borderId="5" xfId="1" applyNumberFormat="1" applyFont="1" applyFill="1" applyBorder="1" applyAlignment="1">
      <alignment horizontal="center" vertical="center" wrapText="1"/>
    </xf>
    <xf numFmtId="0" fontId="6" fillId="2" borderId="0" xfId="3" applyFont="1" applyAlignment="1">
      <alignment horizontal="center"/>
    </xf>
  </cellXfs>
  <cellStyles count="8">
    <cellStyle name="Bad" xfId="4" builtinId="27"/>
    <cellStyle name="Comma" xfId="1" builtinId="3"/>
    <cellStyle name="Comma [0]" xfId="2" builtinId="6"/>
    <cellStyle name="Comma 2 2" xfId="6" xr:uid="{6E5B4645-85CB-4634-B810-FD20EFEC7D9B}"/>
    <cellStyle name="Good" xfId="3" builtinId="26"/>
    <cellStyle name="Neutral" xfId="5" builtinId="28"/>
    <cellStyle name="Normal" xfId="0" builtinId="0"/>
    <cellStyle name="Normal 10" xfId="7" xr:uid="{97F5676C-52EC-4458-B306-C27BF3F5B3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3588-017F-4969-814B-8371374C75E1}">
  <sheetPr>
    <tabColor theme="1"/>
  </sheetPr>
  <dimension ref="B2:C14"/>
  <sheetViews>
    <sheetView tabSelected="1" workbookViewId="0">
      <selection activeCell="M10" sqref="M10"/>
    </sheetView>
  </sheetViews>
  <sheetFormatPr defaultRowHeight="14.65" x14ac:dyDescent="0.3"/>
  <cols>
    <col min="1" max="1" width="3.109375" customWidth="1"/>
    <col min="3" max="3" width="12.44140625" style="39" bestFit="1" customWidth="1"/>
  </cols>
  <sheetData>
    <row r="2" spans="2:3" x14ac:dyDescent="0.3">
      <c r="B2" t="s">
        <v>123</v>
      </c>
      <c r="C2" s="39">
        <f>JAN!M3</f>
        <v>1094667</v>
      </c>
    </row>
    <row r="3" spans="2:3" x14ac:dyDescent="0.3">
      <c r="B3" t="s">
        <v>124</v>
      </c>
      <c r="C3" s="39">
        <f>FEB!O3</f>
        <v>8476384</v>
      </c>
    </row>
    <row r="4" spans="2:3" x14ac:dyDescent="0.3">
      <c r="B4" t="s">
        <v>125</v>
      </c>
      <c r="C4" s="39">
        <f>MAR!O3</f>
        <v>9347338</v>
      </c>
    </row>
    <row r="5" spans="2:3" x14ac:dyDescent="0.3">
      <c r="B5" t="s">
        <v>126</v>
      </c>
      <c r="C5" s="39">
        <f>APR!O3</f>
        <v>9231343</v>
      </c>
    </row>
    <row r="6" spans="2:3" x14ac:dyDescent="0.3">
      <c r="B6" t="s">
        <v>127</v>
      </c>
      <c r="C6" s="39">
        <f>MEI!O3</f>
        <v>16204624</v>
      </c>
    </row>
    <row r="7" spans="2:3" x14ac:dyDescent="0.3">
      <c r="B7" t="s">
        <v>128</v>
      </c>
      <c r="C7" s="39">
        <f>JUN!O3</f>
        <v>24514237</v>
      </c>
    </row>
    <row r="8" spans="2:3" x14ac:dyDescent="0.3">
      <c r="B8" t="s">
        <v>129</v>
      </c>
      <c r="C8" s="39">
        <f>JUL!O3</f>
        <v>16102217</v>
      </c>
    </row>
    <row r="9" spans="2:3" x14ac:dyDescent="0.3">
      <c r="B9" t="s">
        <v>130</v>
      </c>
      <c r="C9" s="39">
        <f>AGU!O3</f>
        <v>22628435</v>
      </c>
    </row>
    <row r="10" spans="2:3" x14ac:dyDescent="0.3">
      <c r="B10" t="s">
        <v>131</v>
      </c>
      <c r="C10" s="39">
        <f>SEP!O3</f>
        <v>23977716</v>
      </c>
    </row>
    <row r="11" spans="2:3" x14ac:dyDescent="0.3">
      <c r="B11" t="s">
        <v>132</v>
      </c>
      <c r="C11" s="39">
        <f>OKT!O3</f>
        <v>26451597</v>
      </c>
    </row>
    <row r="12" spans="2:3" x14ac:dyDescent="0.3">
      <c r="B12" t="s">
        <v>133</v>
      </c>
      <c r="C12" s="39">
        <f>NOV!O3</f>
        <v>39797708</v>
      </c>
    </row>
    <row r="13" spans="2:3" x14ac:dyDescent="0.3">
      <c r="B13" t="s">
        <v>134</v>
      </c>
      <c r="C13" s="39">
        <f>DES!O3</f>
        <v>31054643</v>
      </c>
    </row>
    <row r="14" spans="2:3" x14ac:dyDescent="0.3">
      <c r="C14" s="52">
        <f>SUM(C2:C13)</f>
        <v>228880909</v>
      </c>
    </row>
  </sheetData>
  <phoneticPr fontId="12" type="noConversion"/>
  <pageMargins left="0.7" right="0.7" top="0.75" bottom="0.75" header="0.3" footer="0.3"/>
  <pageSetup paperSize="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08BE-348A-4933-A055-511C25A74266}">
  <dimension ref="A1:P58"/>
  <sheetViews>
    <sheetView zoomScale="85" zoomScaleNormal="85" workbookViewId="0">
      <pane xSplit="3" ySplit="6" topLeftCell="G7" activePane="bottomRight" state="frozen"/>
      <selection activeCell="E5" sqref="E5:N6"/>
      <selection pane="topRight" activeCell="E5" sqref="E5:N6"/>
      <selection pane="bottomLeft" activeCell="E5" sqref="E5:N6"/>
      <selection pane="bottomRight" activeCell="L7" sqref="L7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12485407827</v>
      </c>
      <c r="F3" s="4"/>
      <c r="G3" s="5">
        <f>SUM(G7:G57)</f>
        <v>149460324</v>
      </c>
      <c r="H3" s="5"/>
      <c r="I3" s="5">
        <f>SUM(I7:I57)</f>
        <v>1099565450</v>
      </c>
      <c r="J3" s="5">
        <f>SUM(J7:J57)</f>
        <v>13584973277</v>
      </c>
      <c r="K3" s="5"/>
      <c r="L3" s="5">
        <f>SUM(L7:L57)</f>
        <v>1099565450</v>
      </c>
      <c r="M3" s="5">
        <f t="shared" ref="M3:N3" si="0">SUM(M7:M57)</f>
        <v>926127410</v>
      </c>
      <c r="N3" s="5">
        <f t="shared" si="0"/>
        <v>173438040</v>
      </c>
      <c r="O3" s="5">
        <f>SUM(O7:O57)</f>
        <v>23977716</v>
      </c>
      <c r="P3" s="6">
        <f>L3-I3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114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49513000</v>
      </c>
      <c r="E7" s="14">
        <f>D7+AGU!E7</f>
        <v>443069250</v>
      </c>
      <c r="F7" s="16">
        <f t="shared" ref="F7:F57" si="1">50%*E7</f>
        <v>221534625</v>
      </c>
      <c r="G7" s="17">
        <v>3713475</v>
      </c>
      <c r="H7" s="17">
        <f>E7</f>
        <v>443069250</v>
      </c>
      <c r="I7" s="17">
        <v>30519100</v>
      </c>
      <c r="J7" s="17">
        <f>H7+I7</f>
        <v>473588350</v>
      </c>
      <c r="K7" s="18">
        <f>ROUNDDOWN(J7/2,-3)</f>
        <v>236794000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30519100</v>
      </c>
      <c r="M7" s="17">
        <f>AGU!L7</f>
        <v>26504500</v>
      </c>
      <c r="N7" s="17">
        <f>L7-M7</f>
        <v>4014600</v>
      </c>
      <c r="O7" s="15">
        <f>N7-G7</f>
        <v>301125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56410850</v>
      </c>
      <c r="E8" s="14">
        <f>D8+AGU!E8</f>
        <v>589809496</v>
      </c>
      <c r="F8" s="16">
        <f t="shared" si="1"/>
        <v>294904748</v>
      </c>
      <c r="G8" s="17">
        <v>7051356</v>
      </c>
      <c r="H8" s="17">
        <f t="shared" ref="H8:H57" si="2">E8</f>
        <v>589809496</v>
      </c>
      <c r="I8" s="17">
        <v>49972500</v>
      </c>
      <c r="J8" s="17">
        <f t="shared" ref="J8:J57" si="3">H8+I8</f>
        <v>639781996</v>
      </c>
      <c r="K8" s="18">
        <f t="shared" ref="K8:K57" si="4">ROUNDDOWN(J8/2,-3)</f>
        <v>319890000</v>
      </c>
      <c r="L8" s="17">
        <f t="shared" ref="L8:L52" si="5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49972500</v>
      </c>
      <c r="M8" s="17">
        <f>AGU!L8</f>
        <v>41914000</v>
      </c>
      <c r="N8" s="17">
        <f t="shared" ref="N8:N57" si="6">L8-M8</f>
        <v>8058500</v>
      </c>
      <c r="O8" s="15">
        <f t="shared" ref="O8:O57" si="7">N8-G8</f>
        <v>1007144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D9+AGU!E9</f>
        <v>0</v>
      </c>
      <c r="F9" s="16">
        <f t="shared" si="1"/>
        <v>0</v>
      </c>
      <c r="G9" s="17">
        <v>0</v>
      </c>
      <c r="H9" s="17">
        <f t="shared" si="2"/>
        <v>0</v>
      </c>
      <c r="I9" s="17">
        <v>0</v>
      </c>
      <c r="J9" s="17">
        <f t="shared" si="3"/>
        <v>0</v>
      </c>
      <c r="K9" s="18">
        <f t="shared" si="4"/>
        <v>0</v>
      </c>
      <c r="L9" s="17">
        <f t="shared" si="5"/>
        <v>0</v>
      </c>
      <c r="M9" s="17">
        <f>AGU!L9</f>
        <v>0</v>
      </c>
      <c r="N9" s="17">
        <f t="shared" si="6"/>
        <v>0</v>
      </c>
      <c r="O9" s="15">
        <f t="shared" si="7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D10+AGU!E10</f>
        <v>0</v>
      </c>
      <c r="F10" s="16">
        <f t="shared" si="1"/>
        <v>0</v>
      </c>
      <c r="G10" s="17">
        <v>0</v>
      </c>
      <c r="H10" s="17">
        <f t="shared" si="2"/>
        <v>0</v>
      </c>
      <c r="I10" s="17">
        <v>0</v>
      </c>
      <c r="J10" s="17">
        <f t="shared" si="3"/>
        <v>0</v>
      </c>
      <c r="K10" s="18">
        <f t="shared" si="4"/>
        <v>0</v>
      </c>
      <c r="L10" s="17">
        <f t="shared" si="5"/>
        <v>0</v>
      </c>
      <c r="M10" s="17">
        <f>AGU!L10</f>
        <v>0</v>
      </c>
      <c r="N10" s="17">
        <f t="shared" si="6"/>
        <v>0</v>
      </c>
      <c r="O10" s="15">
        <f t="shared" si="7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D11+AGU!E11</f>
        <v>0</v>
      </c>
      <c r="F11" s="16">
        <f t="shared" si="1"/>
        <v>0</v>
      </c>
      <c r="G11" s="17">
        <v>0</v>
      </c>
      <c r="H11" s="17">
        <f t="shared" si="2"/>
        <v>0</v>
      </c>
      <c r="I11" s="17">
        <v>0</v>
      </c>
      <c r="J11" s="17">
        <f t="shared" si="3"/>
        <v>0</v>
      </c>
      <c r="K11" s="18">
        <f t="shared" si="4"/>
        <v>0</v>
      </c>
      <c r="L11" s="17">
        <f t="shared" si="5"/>
        <v>0</v>
      </c>
      <c r="M11" s="17">
        <f>AGU!L11</f>
        <v>0</v>
      </c>
      <c r="N11" s="17">
        <f t="shared" si="6"/>
        <v>0</v>
      </c>
      <c r="O11" s="15">
        <f t="shared" si="7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0</v>
      </c>
      <c r="E12" s="14">
        <f>D12+AGU!E12</f>
        <v>0</v>
      </c>
      <c r="F12" s="16">
        <f t="shared" si="1"/>
        <v>0</v>
      </c>
      <c r="G12" s="17">
        <v>0</v>
      </c>
      <c r="H12" s="17">
        <f t="shared" si="2"/>
        <v>0</v>
      </c>
      <c r="I12" s="17">
        <v>0</v>
      </c>
      <c r="J12" s="17">
        <f t="shared" si="3"/>
        <v>0</v>
      </c>
      <c r="K12" s="18">
        <f t="shared" si="4"/>
        <v>0</v>
      </c>
      <c r="L12" s="17">
        <f t="shared" si="5"/>
        <v>0</v>
      </c>
      <c r="M12" s="17">
        <f>AGU!L12</f>
        <v>0</v>
      </c>
      <c r="N12" s="17">
        <f t="shared" si="6"/>
        <v>0</v>
      </c>
      <c r="O12" s="15">
        <f t="shared" si="7"/>
        <v>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33724913</v>
      </c>
      <c r="E13" s="14">
        <f>D13+AGU!E13</f>
        <v>250095906</v>
      </c>
      <c r="F13" s="16">
        <f t="shared" si="1"/>
        <v>125047953</v>
      </c>
      <c r="G13" s="17">
        <v>2529368</v>
      </c>
      <c r="H13" s="17">
        <f t="shared" si="2"/>
        <v>250095906</v>
      </c>
      <c r="I13" s="17">
        <v>14872600</v>
      </c>
      <c r="J13" s="17">
        <f t="shared" si="3"/>
        <v>264968506</v>
      </c>
      <c r="K13" s="18">
        <f t="shared" si="4"/>
        <v>132484000</v>
      </c>
      <c r="L13" s="17">
        <f t="shared" si="5"/>
        <v>14872600</v>
      </c>
      <c r="M13" s="17">
        <f>AGU!L13</f>
        <v>12138100</v>
      </c>
      <c r="N13" s="17">
        <f t="shared" si="6"/>
        <v>2734500</v>
      </c>
      <c r="O13" s="15">
        <f t="shared" si="7"/>
        <v>205132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D14+AGU!E14</f>
        <v>0</v>
      </c>
      <c r="F14" s="16">
        <f t="shared" si="1"/>
        <v>0</v>
      </c>
      <c r="G14" s="17">
        <v>0</v>
      </c>
      <c r="H14" s="17">
        <f t="shared" si="2"/>
        <v>0</v>
      </c>
      <c r="I14" s="17">
        <v>0</v>
      </c>
      <c r="J14" s="17">
        <f t="shared" si="3"/>
        <v>0</v>
      </c>
      <c r="K14" s="18">
        <f t="shared" si="4"/>
        <v>0</v>
      </c>
      <c r="L14" s="17">
        <f t="shared" si="5"/>
        <v>0</v>
      </c>
      <c r="M14" s="17">
        <f>AGU!L14</f>
        <v>0</v>
      </c>
      <c r="N14" s="17">
        <f t="shared" si="6"/>
        <v>0</v>
      </c>
      <c r="O14" s="15">
        <f t="shared" si="7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87684382</v>
      </c>
      <c r="E15" s="14">
        <f>D15+AGU!E15</f>
        <v>741630671</v>
      </c>
      <c r="F15" s="16">
        <f t="shared" si="1"/>
        <v>370815335.5</v>
      </c>
      <c r="G15" s="17">
        <v>10960548</v>
      </c>
      <c r="H15" s="17">
        <f t="shared" si="2"/>
        <v>741630671</v>
      </c>
      <c r="I15" s="17">
        <v>71661250</v>
      </c>
      <c r="J15" s="17">
        <f t="shared" si="3"/>
        <v>813291921</v>
      </c>
      <c r="K15" s="18">
        <f t="shared" si="4"/>
        <v>406645000</v>
      </c>
      <c r="L15" s="17">
        <f t="shared" si="5"/>
        <v>71661250</v>
      </c>
      <c r="M15" s="17">
        <f>AGU!L15</f>
        <v>59135000</v>
      </c>
      <c r="N15" s="17">
        <f t="shared" si="6"/>
        <v>12526250</v>
      </c>
      <c r="O15" s="15">
        <f t="shared" si="7"/>
        <v>1565702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0</v>
      </c>
      <c r="E16" s="14">
        <f>D16+AGU!E16</f>
        <v>51622300</v>
      </c>
      <c r="F16" s="16">
        <f t="shared" si="1"/>
        <v>25811150</v>
      </c>
      <c r="G16" s="17">
        <v>0</v>
      </c>
      <c r="H16" s="17">
        <f t="shared" si="2"/>
        <v>51622300</v>
      </c>
      <c r="I16" s="17">
        <v>1323600</v>
      </c>
      <c r="J16" s="17">
        <f t="shared" si="3"/>
        <v>52945900</v>
      </c>
      <c r="K16" s="18">
        <f t="shared" si="4"/>
        <v>26472000</v>
      </c>
      <c r="L16" s="17">
        <f t="shared" si="5"/>
        <v>1323600</v>
      </c>
      <c r="M16" s="17">
        <f>AGU!L16</f>
        <v>1323600</v>
      </c>
      <c r="N16" s="17">
        <f t="shared" si="6"/>
        <v>0</v>
      </c>
      <c r="O16" s="15">
        <f t="shared" si="7"/>
        <v>0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78338580</v>
      </c>
      <c r="E17" s="14">
        <f>D17+AGU!E17</f>
        <v>850836379</v>
      </c>
      <c r="F17" s="16">
        <f t="shared" si="1"/>
        <v>425418189.5</v>
      </c>
      <c r="G17" s="17">
        <v>9792323</v>
      </c>
      <c r="H17" s="17">
        <f t="shared" si="2"/>
        <v>850836379</v>
      </c>
      <c r="I17" s="17">
        <v>87262250</v>
      </c>
      <c r="J17" s="17">
        <f t="shared" si="3"/>
        <v>938098629</v>
      </c>
      <c r="K17" s="18">
        <f t="shared" si="4"/>
        <v>469049000</v>
      </c>
      <c r="L17" s="17">
        <f t="shared" si="5"/>
        <v>87262250</v>
      </c>
      <c r="M17" s="17">
        <f>AGU!L17</f>
        <v>76071000</v>
      </c>
      <c r="N17" s="17">
        <f t="shared" si="6"/>
        <v>11191250</v>
      </c>
      <c r="O17" s="15">
        <f t="shared" si="7"/>
        <v>1398927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49505900</v>
      </c>
      <c r="E18" s="14">
        <f>D18+AGU!E18</f>
        <v>504252253</v>
      </c>
      <c r="F18" s="16">
        <f t="shared" si="1"/>
        <v>252126126.5</v>
      </c>
      <c r="G18" s="17">
        <v>3925555</v>
      </c>
      <c r="H18" s="17">
        <f t="shared" si="2"/>
        <v>504252253</v>
      </c>
      <c r="I18" s="17">
        <v>37750250</v>
      </c>
      <c r="J18" s="17">
        <f t="shared" si="3"/>
        <v>542002503</v>
      </c>
      <c r="K18" s="18">
        <f t="shared" si="4"/>
        <v>271001000</v>
      </c>
      <c r="L18" s="17">
        <f t="shared" si="5"/>
        <v>37750250</v>
      </c>
      <c r="M18" s="17">
        <f>AGU!L18</f>
        <v>31465900</v>
      </c>
      <c r="N18" s="17">
        <f t="shared" si="6"/>
        <v>6284350</v>
      </c>
      <c r="O18" s="15">
        <f t="shared" si="7"/>
        <v>2358795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95279491</v>
      </c>
      <c r="E19" s="14">
        <f>D19+AGU!E19</f>
        <v>733557310</v>
      </c>
      <c r="F19" s="16">
        <f t="shared" si="1"/>
        <v>366778655</v>
      </c>
      <c r="G19" s="17">
        <v>11909936</v>
      </c>
      <c r="H19" s="17">
        <f t="shared" si="2"/>
        <v>733557310</v>
      </c>
      <c r="I19" s="17">
        <v>70508000</v>
      </c>
      <c r="J19" s="17">
        <f t="shared" si="3"/>
        <v>804065310</v>
      </c>
      <c r="K19" s="18">
        <f t="shared" si="4"/>
        <v>402032000</v>
      </c>
      <c r="L19" s="17">
        <f t="shared" si="5"/>
        <v>70508000</v>
      </c>
      <c r="M19" s="17">
        <f>AGU!L19</f>
        <v>56896750</v>
      </c>
      <c r="N19" s="17">
        <f t="shared" si="6"/>
        <v>13611250</v>
      </c>
      <c r="O19" s="15">
        <f t="shared" si="7"/>
        <v>1701314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42930150</v>
      </c>
      <c r="E20" s="14">
        <f>D20+AGU!E20</f>
        <v>800257400</v>
      </c>
      <c r="F20" s="16">
        <f t="shared" si="1"/>
        <v>400128700</v>
      </c>
      <c r="G20" s="17">
        <v>5366269</v>
      </c>
      <c r="H20" s="17">
        <f t="shared" si="2"/>
        <v>800257400</v>
      </c>
      <c r="I20" s="17">
        <v>80036500</v>
      </c>
      <c r="J20" s="17">
        <f t="shared" si="3"/>
        <v>880293900</v>
      </c>
      <c r="K20" s="18">
        <f t="shared" si="4"/>
        <v>440146000</v>
      </c>
      <c r="L20" s="17">
        <f t="shared" si="5"/>
        <v>80036500</v>
      </c>
      <c r="M20" s="17">
        <f>AGU!L20</f>
        <v>73903750</v>
      </c>
      <c r="N20" s="17">
        <f t="shared" si="6"/>
        <v>6132750</v>
      </c>
      <c r="O20" s="15">
        <f t="shared" si="7"/>
        <v>766481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52420238</v>
      </c>
      <c r="E21" s="14">
        <f>D21+AGU!E21</f>
        <v>485305050</v>
      </c>
      <c r="F21" s="16">
        <f t="shared" si="1"/>
        <v>242652525</v>
      </c>
      <c r="G21" s="17">
        <v>3931518</v>
      </c>
      <c r="H21" s="17">
        <f t="shared" si="2"/>
        <v>485305050</v>
      </c>
      <c r="I21" s="17">
        <v>35043500</v>
      </c>
      <c r="J21" s="17">
        <f t="shared" si="3"/>
        <v>520348550</v>
      </c>
      <c r="K21" s="18">
        <f t="shared" si="4"/>
        <v>260174000</v>
      </c>
      <c r="L21" s="17">
        <f t="shared" si="5"/>
        <v>35043500</v>
      </c>
      <c r="M21" s="17">
        <f>AGU!L21</f>
        <v>29693350</v>
      </c>
      <c r="N21" s="17">
        <f t="shared" si="6"/>
        <v>5350150</v>
      </c>
      <c r="O21" s="15">
        <f t="shared" si="7"/>
        <v>1418632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83211410</v>
      </c>
      <c r="E22" s="14">
        <f>D22+AGU!E22</f>
        <v>780733830</v>
      </c>
      <c r="F22" s="16">
        <f t="shared" si="1"/>
        <v>390366915</v>
      </c>
      <c r="G22" s="17">
        <v>10401426</v>
      </c>
      <c r="H22" s="17">
        <f t="shared" si="2"/>
        <v>780733830</v>
      </c>
      <c r="I22" s="17">
        <v>77247500</v>
      </c>
      <c r="J22" s="17">
        <f t="shared" si="3"/>
        <v>857981330</v>
      </c>
      <c r="K22" s="18">
        <f t="shared" si="4"/>
        <v>428990000</v>
      </c>
      <c r="L22" s="17">
        <f t="shared" si="5"/>
        <v>77247500</v>
      </c>
      <c r="M22" s="17">
        <f>AGU!L22</f>
        <v>65360250</v>
      </c>
      <c r="N22" s="17">
        <f t="shared" si="6"/>
        <v>11887250</v>
      </c>
      <c r="O22" s="15">
        <f t="shared" si="7"/>
        <v>1485824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94161379</v>
      </c>
      <c r="E23" s="14">
        <f>D23+AGU!E23</f>
        <v>929711649</v>
      </c>
      <c r="F23" s="16">
        <f t="shared" si="1"/>
        <v>464855824.5</v>
      </c>
      <c r="G23" s="17">
        <v>11770172</v>
      </c>
      <c r="H23" s="17">
        <f t="shared" si="2"/>
        <v>929711649</v>
      </c>
      <c r="I23" s="17">
        <v>99360800</v>
      </c>
      <c r="J23" s="17">
        <f t="shared" si="3"/>
        <v>1029072449</v>
      </c>
      <c r="K23" s="18">
        <f t="shared" si="4"/>
        <v>514536000</v>
      </c>
      <c r="L23" s="17">
        <f t="shared" si="5"/>
        <v>99360800</v>
      </c>
      <c r="M23" s="17">
        <f>AGU!L23</f>
        <v>85078500</v>
      </c>
      <c r="N23" s="17">
        <f t="shared" si="6"/>
        <v>14282300</v>
      </c>
      <c r="O23" s="15">
        <f t="shared" si="7"/>
        <v>2512128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229917721</v>
      </c>
      <c r="E24" s="14">
        <f>D24+AGU!E24</f>
        <v>1559058660</v>
      </c>
      <c r="F24" s="16">
        <f t="shared" si="1"/>
        <v>779529330</v>
      </c>
      <c r="G24" s="17">
        <v>34487658</v>
      </c>
      <c r="H24" s="17">
        <f t="shared" si="2"/>
        <v>1559058660</v>
      </c>
      <c r="I24" s="17">
        <v>210422000</v>
      </c>
      <c r="J24" s="17">
        <f t="shared" si="3"/>
        <v>1769480660</v>
      </c>
      <c r="K24" s="18">
        <f t="shared" si="4"/>
        <v>884740000</v>
      </c>
      <c r="L24" s="17">
        <f t="shared" si="5"/>
        <v>210422000</v>
      </c>
      <c r="M24" s="17">
        <f>AGU!L24</f>
        <v>169848200</v>
      </c>
      <c r="N24" s="17">
        <f t="shared" si="6"/>
        <v>40573800</v>
      </c>
      <c r="O24" s="15">
        <f t="shared" si="7"/>
        <v>6086142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14502316</v>
      </c>
      <c r="E25" s="14">
        <f>D25+AGU!E25</f>
        <v>84375373</v>
      </c>
      <c r="F25" s="16">
        <f t="shared" si="1"/>
        <v>42187686.5</v>
      </c>
      <c r="G25" s="17">
        <v>362558</v>
      </c>
      <c r="H25" s="17">
        <f t="shared" si="2"/>
        <v>84375373</v>
      </c>
      <c r="I25" s="17">
        <v>2163450</v>
      </c>
      <c r="J25" s="17">
        <f t="shared" si="3"/>
        <v>86538823</v>
      </c>
      <c r="K25" s="18">
        <f t="shared" si="4"/>
        <v>43269000</v>
      </c>
      <c r="L25" s="17">
        <f t="shared" si="5"/>
        <v>2163450</v>
      </c>
      <c r="M25" s="17">
        <f>AGU!L25</f>
        <v>1791600</v>
      </c>
      <c r="N25" s="17">
        <f t="shared" si="6"/>
        <v>371850</v>
      </c>
      <c r="O25" s="15">
        <f t="shared" si="7"/>
        <v>9292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15000000</v>
      </c>
      <c r="E26" s="14">
        <f>D26+AGU!E26</f>
        <v>164981805</v>
      </c>
      <c r="F26" s="16">
        <f t="shared" si="1"/>
        <v>82490902.5</v>
      </c>
      <c r="G26" s="17">
        <v>1125000</v>
      </c>
      <c r="H26" s="17">
        <f t="shared" si="2"/>
        <v>164981805</v>
      </c>
      <c r="I26" s="17">
        <v>7971400</v>
      </c>
      <c r="J26" s="17">
        <f t="shared" si="3"/>
        <v>172953205</v>
      </c>
      <c r="K26" s="18">
        <f t="shared" si="4"/>
        <v>86476000</v>
      </c>
      <c r="L26" s="17">
        <f t="shared" si="5"/>
        <v>7971400</v>
      </c>
      <c r="M26" s="17">
        <f>AGU!L26</f>
        <v>6755200</v>
      </c>
      <c r="N26" s="17">
        <f t="shared" si="6"/>
        <v>1216200</v>
      </c>
      <c r="O26" s="15">
        <f t="shared" si="7"/>
        <v>91200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0</v>
      </c>
      <c r="E27" s="14">
        <f>D27+AGU!E27</f>
        <v>837000</v>
      </c>
      <c r="F27" s="16">
        <f t="shared" si="1"/>
        <v>418500</v>
      </c>
      <c r="G27" s="17">
        <v>0</v>
      </c>
      <c r="H27" s="17">
        <f t="shared" si="2"/>
        <v>837000</v>
      </c>
      <c r="I27" s="17">
        <v>21450</v>
      </c>
      <c r="J27" s="17">
        <f t="shared" si="3"/>
        <v>858450</v>
      </c>
      <c r="K27" s="18">
        <f t="shared" si="4"/>
        <v>429000</v>
      </c>
      <c r="L27" s="17">
        <f t="shared" si="5"/>
        <v>21450</v>
      </c>
      <c r="M27" s="17">
        <f>AGU!L27</f>
        <v>21450</v>
      </c>
      <c r="N27" s="17">
        <f t="shared" si="6"/>
        <v>0</v>
      </c>
      <c r="O27" s="15">
        <f t="shared" si="7"/>
        <v>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7010500</v>
      </c>
      <c r="E28" s="14">
        <f>D28+AGU!E28</f>
        <v>74163550</v>
      </c>
      <c r="F28" s="16">
        <f t="shared" si="1"/>
        <v>37081775</v>
      </c>
      <c r="G28" s="17">
        <v>175263</v>
      </c>
      <c r="H28" s="17">
        <f t="shared" si="2"/>
        <v>74163550</v>
      </c>
      <c r="I28" s="17">
        <v>1901600</v>
      </c>
      <c r="J28" s="17">
        <f t="shared" si="3"/>
        <v>76065150</v>
      </c>
      <c r="K28" s="18">
        <f t="shared" si="4"/>
        <v>38032000</v>
      </c>
      <c r="L28" s="17">
        <f t="shared" si="5"/>
        <v>1901600</v>
      </c>
      <c r="M28" s="17">
        <f>AGU!L28</f>
        <v>1721850</v>
      </c>
      <c r="N28" s="17">
        <f t="shared" si="6"/>
        <v>179750</v>
      </c>
      <c r="O28" s="15">
        <f t="shared" si="7"/>
        <v>4487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46493547</v>
      </c>
      <c r="E29" s="14">
        <f>D29+AGU!E29</f>
        <v>502035040</v>
      </c>
      <c r="F29" s="16">
        <f t="shared" si="1"/>
        <v>251017520</v>
      </c>
      <c r="G29" s="17">
        <v>3588755</v>
      </c>
      <c r="H29" s="17">
        <f t="shared" si="2"/>
        <v>502035040</v>
      </c>
      <c r="I29" s="17">
        <v>37433500</v>
      </c>
      <c r="J29" s="17">
        <f t="shared" si="3"/>
        <v>539468540</v>
      </c>
      <c r="K29" s="18">
        <f t="shared" si="4"/>
        <v>269734000</v>
      </c>
      <c r="L29" s="17">
        <f t="shared" si="5"/>
        <v>37433500</v>
      </c>
      <c r="M29" s="17">
        <f>AGU!L29</f>
        <v>31530250</v>
      </c>
      <c r="N29" s="17">
        <f t="shared" si="6"/>
        <v>5903250</v>
      </c>
      <c r="O29" s="15">
        <f t="shared" si="7"/>
        <v>2314495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87928522</v>
      </c>
      <c r="E30" s="14">
        <f>D30+AGU!E30</f>
        <v>848732797</v>
      </c>
      <c r="F30" s="16">
        <f t="shared" si="1"/>
        <v>424366398.5</v>
      </c>
      <c r="G30" s="17">
        <v>10991065</v>
      </c>
      <c r="H30" s="17">
        <f t="shared" si="2"/>
        <v>848732797</v>
      </c>
      <c r="I30" s="17">
        <v>86961750</v>
      </c>
      <c r="J30" s="17">
        <f t="shared" si="3"/>
        <v>935694547</v>
      </c>
      <c r="K30" s="18">
        <f t="shared" si="4"/>
        <v>467847000</v>
      </c>
      <c r="L30" s="17">
        <f t="shared" si="5"/>
        <v>86961750</v>
      </c>
      <c r="M30" s="17">
        <f>AGU!L30</f>
        <v>74400500</v>
      </c>
      <c r="N30" s="17">
        <f t="shared" si="6"/>
        <v>12561250</v>
      </c>
      <c r="O30" s="15">
        <f t="shared" si="7"/>
        <v>1570185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20560000</v>
      </c>
      <c r="E31" s="14">
        <f>D31+AGU!E31</f>
        <v>189559000</v>
      </c>
      <c r="F31" s="16">
        <f t="shared" si="1"/>
        <v>94779500</v>
      </c>
      <c r="G31" s="17">
        <v>1542000</v>
      </c>
      <c r="H31" s="17">
        <f t="shared" si="2"/>
        <v>189559000</v>
      </c>
      <c r="I31" s="17">
        <v>9964150</v>
      </c>
      <c r="J31" s="17">
        <f t="shared" si="3"/>
        <v>199523150</v>
      </c>
      <c r="K31" s="18">
        <f t="shared" si="4"/>
        <v>99761000</v>
      </c>
      <c r="L31" s="17">
        <f t="shared" si="5"/>
        <v>9964150</v>
      </c>
      <c r="M31" s="17">
        <f>AGU!L31</f>
        <v>8297200</v>
      </c>
      <c r="N31" s="17">
        <f t="shared" si="6"/>
        <v>1666950</v>
      </c>
      <c r="O31" s="15">
        <f t="shared" si="7"/>
        <v>124950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44608167</v>
      </c>
      <c r="E32" s="14">
        <f>D32+AGU!E32</f>
        <v>336162701</v>
      </c>
      <c r="F32" s="16">
        <f t="shared" si="1"/>
        <v>168081350.5</v>
      </c>
      <c r="G32" s="17">
        <v>3345613</v>
      </c>
      <c r="H32" s="17">
        <f t="shared" si="2"/>
        <v>336162701</v>
      </c>
      <c r="I32" s="17">
        <v>21850900</v>
      </c>
      <c r="J32" s="17">
        <f t="shared" si="3"/>
        <v>358013601</v>
      </c>
      <c r="K32" s="18">
        <f t="shared" si="4"/>
        <v>179006000</v>
      </c>
      <c r="L32" s="17">
        <f t="shared" si="5"/>
        <v>21850900</v>
      </c>
      <c r="M32" s="17">
        <f>AGU!L32</f>
        <v>18234100</v>
      </c>
      <c r="N32" s="17">
        <f t="shared" si="6"/>
        <v>3616800</v>
      </c>
      <c r="O32" s="15">
        <f t="shared" si="7"/>
        <v>271187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9352400</v>
      </c>
      <c r="E33" s="14">
        <f>D33+AGU!E33</f>
        <v>84904700</v>
      </c>
      <c r="F33" s="16">
        <f t="shared" si="1"/>
        <v>42452350</v>
      </c>
      <c r="G33" s="17">
        <v>2333810</v>
      </c>
      <c r="H33" s="17">
        <f t="shared" si="2"/>
        <v>84904700</v>
      </c>
      <c r="I33" s="17">
        <v>2177000</v>
      </c>
      <c r="J33" s="17">
        <f t="shared" si="3"/>
        <v>87081700</v>
      </c>
      <c r="K33" s="18">
        <f t="shared" si="4"/>
        <v>43540000</v>
      </c>
      <c r="L33" s="17">
        <f t="shared" si="5"/>
        <v>2177000</v>
      </c>
      <c r="M33" s="17">
        <f>AGU!L33</f>
        <v>1937200</v>
      </c>
      <c r="N33" s="17">
        <f t="shared" si="6"/>
        <v>239800</v>
      </c>
      <c r="O33" s="15">
        <f t="shared" si="7"/>
        <v>-2094010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0</v>
      </c>
      <c r="E34" s="14">
        <f>D34+AGU!E34</f>
        <v>17091800</v>
      </c>
      <c r="F34" s="16">
        <f t="shared" si="1"/>
        <v>8545900</v>
      </c>
      <c r="G34" s="17">
        <v>0</v>
      </c>
      <c r="H34" s="17">
        <f t="shared" si="2"/>
        <v>17091800</v>
      </c>
      <c r="I34" s="17">
        <v>438250</v>
      </c>
      <c r="J34" s="17">
        <f t="shared" si="3"/>
        <v>17530050</v>
      </c>
      <c r="K34" s="18">
        <f t="shared" si="4"/>
        <v>8765000</v>
      </c>
      <c r="L34" s="17">
        <f t="shared" si="5"/>
        <v>438250</v>
      </c>
      <c r="M34" s="17">
        <f>AGU!L34</f>
        <v>438250</v>
      </c>
      <c r="N34" s="17">
        <f t="shared" si="6"/>
        <v>0</v>
      </c>
      <c r="O34" s="15">
        <f t="shared" si="7"/>
        <v>0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4304700</v>
      </c>
      <c r="E35" s="14">
        <f>D35+AGU!E35</f>
        <v>45478950</v>
      </c>
      <c r="F35" s="16">
        <f t="shared" si="1"/>
        <v>22739475</v>
      </c>
      <c r="G35" s="17">
        <v>107618</v>
      </c>
      <c r="H35" s="17">
        <f t="shared" si="2"/>
        <v>45478950</v>
      </c>
      <c r="I35" s="17">
        <v>1166100</v>
      </c>
      <c r="J35" s="17">
        <f t="shared" si="3"/>
        <v>46645050</v>
      </c>
      <c r="K35" s="18">
        <f t="shared" si="4"/>
        <v>23322000</v>
      </c>
      <c r="L35" s="17">
        <f t="shared" si="5"/>
        <v>1166100</v>
      </c>
      <c r="M35" s="17">
        <f>AGU!L35</f>
        <v>1055700</v>
      </c>
      <c r="N35" s="17">
        <f t="shared" si="6"/>
        <v>110400</v>
      </c>
      <c r="O35" s="15">
        <f t="shared" si="7"/>
        <v>2782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4085700</v>
      </c>
      <c r="E36" s="14">
        <f>D36+AGU!E36</f>
        <v>48975283</v>
      </c>
      <c r="F36" s="16">
        <f t="shared" si="1"/>
        <v>24487641.5</v>
      </c>
      <c r="G36" s="17">
        <v>102143</v>
      </c>
      <c r="H36" s="17">
        <f t="shared" si="2"/>
        <v>48975283</v>
      </c>
      <c r="I36" s="17">
        <v>1255750</v>
      </c>
      <c r="J36" s="17">
        <f t="shared" si="3"/>
        <v>50231033</v>
      </c>
      <c r="K36" s="18">
        <f t="shared" si="4"/>
        <v>25115000</v>
      </c>
      <c r="L36" s="17">
        <f t="shared" si="5"/>
        <v>1255750</v>
      </c>
      <c r="M36" s="17">
        <f>AGU!L36</f>
        <v>1151000</v>
      </c>
      <c r="N36" s="17">
        <f t="shared" si="6"/>
        <v>104750</v>
      </c>
      <c r="O36" s="15">
        <f t="shared" si="7"/>
        <v>2607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2882250</v>
      </c>
      <c r="E37" s="14">
        <f>D37+AGU!E37</f>
        <v>38356300</v>
      </c>
      <c r="F37" s="16">
        <f t="shared" si="1"/>
        <v>19178150</v>
      </c>
      <c r="G37" s="17">
        <v>72056</v>
      </c>
      <c r="H37" s="17">
        <f t="shared" si="2"/>
        <v>38356300</v>
      </c>
      <c r="I37" s="17">
        <v>983450</v>
      </c>
      <c r="J37" s="17">
        <f t="shared" si="3"/>
        <v>39339750</v>
      </c>
      <c r="K37" s="18">
        <f t="shared" si="4"/>
        <v>19669000</v>
      </c>
      <c r="L37" s="17">
        <f t="shared" si="5"/>
        <v>983450</v>
      </c>
      <c r="M37" s="17">
        <f>AGU!L37</f>
        <v>909550</v>
      </c>
      <c r="N37" s="17">
        <f t="shared" si="6"/>
        <v>73900</v>
      </c>
      <c r="O37" s="15">
        <f t="shared" si="7"/>
        <v>1844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D38+AGU!E38</f>
        <v>0</v>
      </c>
      <c r="F38" s="16">
        <f t="shared" si="1"/>
        <v>0</v>
      </c>
      <c r="G38" s="17">
        <v>0</v>
      </c>
      <c r="H38" s="17">
        <f t="shared" si="2"/>
        <v>0</v>
      </c>
      <c r="I38" s="17">
        <v>0</v>
      </c>
      <c r="J38" s="17">
        <f t="shared" si="3"/>
        <v>0</v>
      </c>
      <c r="K38" s="18">
        <f t="shared" si="4"/>
        <v>0</v>
      </c>
      <c r="L38" s="17">
        <f t="shared" si="5"/>
        <v>0</v>
      </c>
      <c r="M38" s="17">
        <f>AGU!L38</f>
        <v>0</v>
      </c>
      <c r="N38" s="17">
        <f t="shared" si="6"/>
        <v>0</v>
      </c>
      <c r="O38" s="15">
        <f t="shared" si="7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3474000</v>
      </c>
      <c r="E39" s="14">
        <f>D39+AGU!E39</f>
        <v>48128250</v>
      </c>
      <c r="F39" s="16">
        <f t="shared" si="1"/>
        <v>24064125</v>
      </c>
      <c r="G39" s="17">
        <v>86850</v>
      </c>
      <c r="H39" s="17">
        <f t="shared" si="2"/>
        <v>48128250</v>
      </c>
      <c r="I39" s="17">
        <v>1234050</v>
      </c>
      <c r="J39" s="17">
        <f t="shared" si="3"/>
        <v>49362300</v>
      </c>
      <c r="K39" s="18">
        <f t="shared" si="4"/>
        <v>24681000</v>
      </c>
      <c r="L39" s="17">
        <f t="shared" si="5"/>
        <v>1234050</v>
      </c>
      <c r="M39" s="17">
        <f>AGU!L39</f>
        <v>1144950</v>
      </c>
      <c r="N39" s="17">
        <f t="shared" si="6"/>
        <v>89100</v>
      </c>
      <c r="O39" s="15">
        <f t="shared" si="7"/>
        <v>2250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9159450</v>
      </c>
      <c r="E40" s="14">
        <f>D40+AGU!E40</f>
        <v>66246100</v>
      </c>
      <c r="F40" s="16">
        <f t="shared" si="1"/>
        <v>33123050</v>
      </c>
      <c r="G40" s="17">
        <v>228986</v>
      </c>
      <c r="H40" s="17">
        <f t="shared" si="2"/>
        <v>66246100</v>
      </c>
      <c r="I40" s="17">
        <v>1698600</v>
      </c>
      <c r="J40" s="17">
        <f t="shared" si="3"/>
        <v>67944700</v>
      </c>
      <c r="K40" s="18">
        <f t="shared" si="4"/>
        <v>33972000</v>
      </c>
      <c r="L40" s="17">
        <f t="shared" si="5"/>
        <v>1698600</v>
      </c>
      <c r="M40" s="17">
        <f>AGU!L40</f>
        <v>1463750</v>
      </c>
      <c r="N40" s="17">
        <f t="shared" si="6"/>
        <v>234850</v>
      </c>
      <c r="O40" s="15">
        <f t="shared" si="7"/>
        <v>5864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6314950</v>
      </c>
      <c r="E41" s="14">
        <f>D41+AGU!E41</f>
        <v>72530883</v>
      </c>
      <c r="F41" s="16">
        <f t="shared" si="1"/>
        <v>36265441.5</v>
      </c>
      <c r="G41" s="17">
        <v>157874</v>
      </c>
      <c r="H41" s="17">
        <f t="shared" si="2"/>
        <v>72530883</v>
      </c>
      <c r="I41" s="17">
        <v>1859750</v>
      </c>
      <c r="J41" s="17">
        <f t="shared" si="3"/>
        <v>74390633</v>
      </c>
      <c r="K41" s="18">
        <f t="shared" si="4"/>
        <v>37195000</v>
      </c>
      <c r="L41" s="17">
        <f t="shared" si="5"/>
        <v>1859750</v>
      </c>
      <c r="M41" s="17">
        <f>AGU!L41</f>
        <v>1697800</v>
      </c>
      <c r="N41" s="17">
        <f t="shared" si="6"/>
        <v>161950</v>
      </c>
      <c r="O41" s="15">
        <f t="shared" si="7"/>
        <v>4076</v>
      </c>
      <c r="P41" s="19"/>
    </row>
    <row r="42" spans="1:16" s="46" customFormat="1" ht="14.95" customHeight="1" x14ac:dyDescent="0.3">
      <c r="A42" s="40">
        <v>36</v>
      </c>
      <c r="B42" s="47" t="s">
        <v>23</v>
      </c>
      <c r="C42" s="41" t="s">
        <v>89</v>
      </c>
      <c r="D42" s="42">
        <v>7572150</v>
      </c>
      <c r="E42" s="14">
        <f>D42+AGU!E42</f>
        <v>73557993</v>
      </c>
      <c r="F42" s="16">
        <f t="shared" si="1"/>
        <v>36778996.5</v>
      </c>
      <c r="G42" s="17">
        <v>189304</v>
      </c>
      <c r="H42" s="17">
        <f t="shared" si="2"/>
        <v>73557993</v>
      </c>
      <c r="I42" s="17">
        <v>2274960</v>
      </c>
      <c r="J42" s="17">
        <f t="shared" si="3"/>
        <v>75832953</v>
      </c>
      <c r="K42" s="18">
        <f t="shared" si="4"/>
        <v>37916000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2274960</v>
      </c>
      <c r="M42" s="17">
        <f>AGU!L42</f>
        <v>2040780</v>
      </c>
      <c r="N42" s="17">
        <f t="shared" si="6"/>
        <v>234180</v>
      </c>
      <c r="O42" s="15">
        <f t="shared" si="7"/>
        <v>44876</v>
      </c>
      <c r="P42" s="45"/>
    </row>
    <row r="43" spans="1:16" s="46" customFormat="1" ht="14.95" customHeight="1" x14ac:dyDescent="0.3">
      <c r="A43" s="40">
        <v>37</v>
      </c>
      <c r="B43" s="41" t="s">
        <v>90</v>
      </c>
      <c r="C43" s="41" t="s">
        <v>91</v>
      </c>
      <c r="D43" s="42">
        <v>9045900</v>
      </c>
      <c r="E43" s="14">
        <f>D43+AGU!E43</f>
        <v>69641050</v>
      </c>
      <c r="F43" s="16">
        <f t="shared" si="1"/>
        <v>34820525</v>
      </c>
      <c r="G43" s="17">
        <v>226148</v>
      </c>
      <c r="H43" s="17">
        <f t="shared" si="2"/>
        <v>69641050</v>
      </c>
      <c r="I43" s="17">
        <v>1785650</v>
      </c>
      <c r="J43" s="17">
        <f t="shared" si="3"/>
        <v>71426700</v>
      </c>
      <c r="K43" s="18">
        <f t="shared" si="4"/>
        <v>35713000</v>
      </c>
      <c r="L43" s="17">
        <f t="shared" si="5"/>
        <v>1785650</v>
      </c>
      <c r="M43" s="17">
        <f>AGU!L43</f>
        <v>1553700</v>
      </c>
      <c r="N43" s="17">
        <f t="shared" si="6"/>
        <v>231950</v>
      </c>
      <c r="O43" s="15">
        <f t="shared" si="7"/>
        <v>5802</v>
      </c>
      <c r="P43" s="45"/>
    </row>
    <row r="44" spans="1:16" s="46" customFormat="1" ht="14.95" customHeight="1" x14ac:dyDescent="0.3">
      <c r="A44" s="40">
        <v>38</v>
      </c>
      <c r="B44" s="47" t="s">
        <v>23</v>
      </c>
      <c r="C44" s="41" t="s">
        <v>92</v>
      </c>
      <c r="D44" s="42">
        <v>240000</v>
      </c>
      <c r="E44" s="14">
        <f>D44+AGU!E44</f>
        <v>3020700</v>
      </c>
      <c r="F44" s="16">
        <f t="shared" si="1"/>
        <v>1510350</v>
      </c>
      <c r="G44" s="17">
        <v>6000</v>
      </c>
      <c r="H44" s="17">
        <f t="shared" si="2"/>
        <v>3020700</v>
      </c>
      <c r="I44" s="17">
        <v>93420</v>
      </c>
      <c r="J44" s="17">
        <f t="shared" si="3"/>
        <v>3114120</v>
      </c>
      <c r="K44" s="18">
        <f t="shared" si="4"/>
        <v>1557000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93420</v>
      </c>
      <c r="M44" s="17">
        <f>AGU!L44</f>
        <v>85980</v>
      </c>
      <c r="N44" s="17">
        <f t="shared" si="6"/>
        <v>7440</v>
      </c>
      <c r="O44" s="15">
        <f t="shared" si="7"/>
        <v>1440</v>
      </c>
      <c r="P44" s="45"/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14">
        <f>D45+AGU!E45</f>
        <v>0</v>
      </c>
      <c r="F45" s="16">
        <f t="shared" si="1"/>
        <v>0</v>
      </c>
      <c r="G45" s="17">
        <v>0</v>
      </c>
      <c r="H45" s="17">
        <f t="shared" si="2"/>
        <v>0</v>
      </c>
      <c r="I45" s="17">
        <v>0</v>
      </c>
      <c r="J45" s="17">
        <f t="shared" si="3"/>
        <v>0</v>
      </c>
      <c r="K45" s="18">
        <f t="shared" si="4"/>
        <v>0</v>
      </c>
      <c r="L45" s="17">
        <f t="shared" si="5"/>
        <v>0</v>
      </c>
      <c r="M45" s="17">
        <f>AGU!L45</f>
        <v>0</v>
      </c>
      <c r="N45" s="17">
        <f t="shared" si="6"/>
        <v>0</v>
      </c>
      <c r="O45" s="15">
        <f t="shared" si="7"/>
        <v>0</v>
      </c>
      <c r="P45" s="45"/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34495650</v>
      </c>
      <c r="E46" s="14">
        <f>D46+AGU!E46</f>
        <v>315612489</v>
      </c>
      <c r="F46" s="16">
        <f t="shared" si="1"/>
        <v>157806244.5</v>
      </c>
      <c r="G46" s="17">
        <v>2587174</v>
      </c>
      <c r="H46" s="17">
        <f t="shared" si="2"/>
        <v>315612489</v>
      </c>
      <c r="I46" s="17">
        <v>20184700</v>
      </c>
      <c r="J46" s="17">
        <f t="shared" si="3"/>
        <v>335797189</v>
      </c>
      <c r="K46" s="18">
        <f t="shared" si="4"/>
        <v>167898000</v>
      </c>
      <c r="L46" s="17">
        <f t="shared" si="5"/>
        <v>20184700</v>
      </c>
      <c r="M46" s="17">
        <f>AGU!L46</f>
        <v>17387800</v>
      </c>
      <c r="N46" s="17">
        <f t="shared" si="6"/>
        <v>2796900</v>
      </c>
      <c r="O46" s="15">
        <f t="shared" si="7"/>
        <v>209726</v>
      </c>
      <c r="P46" s="45"/>
    </row>
    <row r="47" spans="1:16" ht="14.95" customHeight="1" x14ac:dyDescent="0.3">
      <c r="A47" s="12">
        <v>41</v>
      </c>
      <c r="B47" s="20" t="s">
        <v>23</v>
      </c>
      <c r="C47" s="13" t="s">
        <v>96</v>
      </c>
      <c r="D47" s="15">
        <v>0</v>
      </c>
      <c r="E47" s="14">
        <f>D47+AGU!E47</f>
        <v>0</v>
      </c>
      <c r="F47" s="16">
        <f t="shared" si="1"/>
        <v>0</v>
      </c>
      <c r="G47" s="17">
        <v>0</v>
      </c>
      <c r="H47" s="17">
        <f t="shared" si="2"/>
        <v>0</v>
      </c>
      <c r="I47" s="17">
        <v>0</v>
      </c>
      <c r="J47" s="17">
        <f t="shared" si="3"/>
        <v>0</v>
      </c>
      <c r="K47" s="18">
        <f t="shared" si="4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AGU!L47</f>
        <v>0</v>
      </c>
      <c r="N47" s="17">
        <f t="shared" si="6"/>
        <v>0</v>
      </c>
      <c r="O47" s="15">
        <f t="shared" si="7"/>
        <v>0</v>
      </c>
      <c r="P47" s="19"/>
    </row>
    <row r="48" spans="1:16" ht="14.95" customHeight="1" x14ac:dyDescent="0.3">
      <c r="A48" s="12">
        <v>42</v>
      </c>
      <c r="B48" s="13" t="s">
        <v>97</v>
      </c>
      <c r="C48" s="13" t="s">
        <v>98</v>
      </c>
      <c r="D48" s="15">
        <v>0</v>
      </c>
      <c r="E48" s="14">
        <f>D48+AGU!E48</f>
        <v>4720300</v>
      </c>
      <c r="F48" s="16">
        <f t="shared" si="1"/>
        <v>2360150</v>
      </c>
      <c r="G48" s="17">
        <v>0</v>
      </c>
      <c r="H48" s="17">
        <f t="shared" si="2"/>
        <v>4720300</v>
      </c>
      <c r="I48" s="17">
        <v>121000</v>
      </c>
      <c r="J48" s="17">
        <f t="shared" si="3"/>
        <v>4841300</v>
      </c>
      <c r="K48" s="18">
        <f t="shared" si="4"/>
        <v>2420000</v>
      </c>
      <c r="L48" s="17">
        <f t="shared" si="5"/>
        <v>121000</v>
      </c>
      <c r="M48" s="17">
        <f>AGU!L48</f>
        <v>121000</v>
      </c>
      <c r="N48" s="17">
        <f t="shared" si="6"/>
        <v>0</v>
      </c>
      <c r="O48" s="15">
        <f t="shared" si="7"/>
        <v>0</v>
      </c>
      <c r="P48" s="19"/>
    </row>
    <row r="49" spans="1:16" ht="14.95" customHeight="1" x14ac:dyDescent="0.3">
      <c r="A49" s="12">
        <v>43</v>
      </c>
      <c r="B49" s="13" t="s">
        <v>99</v>
      </c>
      <c r="C49" s="13" t="s">
        <v>100</v>
      </c>
      <c r="D49" s="15">
        <v>2822850</v>
      </c>
      <c r="E49" s="14">
        <f>D49+AGU!E49</f>
        <v>43911800</v>
      </c>
      <c r="F49" s="16">
        <f t="shared" si="1"/>
        <v>21955900</v>
      </c>
      <c r="G49" s="17">
        <v>70571</v>
      </c>
      <c r="H49" s="17">
        <f t="shared" si="2"/>
        <v>43911800</v>
      </c>
      <c r="I49" s="17">
        <v>1125900</v>
      </c>
      <c r="J49" s="17">
        <f t="shared" si="3"/>
        <v>45037700</v>
      </c>
      <c r="K49" s="18">
        <f t="shared" si="4"/>
        <v>22518000</v>
      </c>
      <c r="L49" s="17">
        <f t="shared" si="5"/>
        <v>1125900</v>
      </c>
      <c r="M49" s="17">
        <f>AGU!L49</f>
        <v>1053550</v>
      </c>
      <c r="N49" s="17">
        <f t="shared" si="6"/>
        <v>72350</v>
      </c>
      <c r="O49" s="15">
        <f t="shared" si="7"/>
        <v>1779</v>
      </c>
      <c r="P49" s="19"/>
    </row>
    <row r="50" spans="1:16" ht="14.95" customHeight="1" x14ac:dyDescent="0.3">
      <c r="A50" s="12">
        <v>44</v>
      </c>
      <c r="B50" s="13" t="s">
        <v>101</v>
      </c>
      <c r="C50" s="13" t="s">
        <v>102</v>
      </c>
      <c r="D50" s="15">
        <v>3385250</v>
      </c>
      <c r="E50" s="14">
        <f>D50+AGU!E50</f>
        <v>37066350</v>
      </c>
      <c r="F50" s="16">
        <f t="shared" si="1"/>
        <v>18533175</v>
      </c>
      <c r="G50" s="17">
        <v>84631</v>
      </c>
      <c r="H50" s="17">
        <f t="shared" si="2"/>
        <v>37066350</v>
      </c>
      <c r="I50" s="17">
        <v>950400</v>
      </c>
      <c r="J50" s="17">
        <f t="shared" si="3"/>
        <v>38016750</v>
      </c>
      <c r="K50" s="18">
        <f t="shared" si="4"/>
        <v>19008000</v>
      </c>
      <c r="L50" s="17">
        <f t="shared" si="5"/>
        <v>950400</v>
      </c>
      <c r="M50" s="17">
        <f>AGU!L50</f>
        <v>863600</v>
      </c>
      <c r="N50" s="17">
        <f t="shared" si="6"/>
        <v>86800</v>
      </c>
      <c r="O50" s="15">
        <f t="shared" si="7"/>
        <v>2169</v>
      </c>
      <c r="P50" s="19"/>
    </row>
    <row r="51" spans="1:16" ht="14.95" customHeight="1" x14ac:dyDescent="0.3">
      <c r="A51" s="12">
        <v>45</v>
      </c>
      <c r="B51" s="20" t="s">
        <v>23</v>
      </c>
      <c r="C51" s="13" t="s">
        <v>103</v>
      </c>
      <c r="D51" s="15">
        <v>3123250</v>
      </c>
      <c r="E51" s="14">
        <f>D51+AGU!E51</f>
        <v>42191000</v>
      </c>
      <c r="F51" s="16">
        <f t="shared" si="1"/>
        <v>21095500</v>
      </c>
      <c r="G51" s="17">
        <v>78081</v>
      </c>
      <c r="H51" s="17">
        <f t="shared" si="2"/>
        <v>42191000</v>
      </c>
      <c r="I51" s="17">
        <v>1304820</v>
      </c>
      <c r="J51" s="17">
        <f t="shared" si="3"/>
        <v>43495820</v>
      </c>
      <c r="K51" s="18">
        <f t="shared" si="4"/>
        <v>21747000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1304820</v>
      </c>
      <c r="M51" s="17">
        <f>AGU!L51</f>
        <v>1208220</v>
      </c>
      <c r="N51" s="17">
        <f t="shared" si="6"/>
        <v>96600</v>
      </c>
      <c r="O51" s="15">
        <f t="shared" si="7"/>
        <v>18519</v>
      </c>
      <c r="P51" s="19"/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28049933</v>
      </c>
      <c r="E52" s="14">
        <f>D52+AGU!E52</f>
        <v>254216281</v>
      </c>
      <c r="F52" s="16">
        <f t="shared" si="1"/>
        <v>127108140.5</v>
      </c>
      <c r="G52" s="17">
        <v>2103745</v>
      </c>
      <c r="H52" s="17">
        <f t="shared" si="2"/>
        <v>254216281</v>
      </c>
      <c r="I52" s="17">
        <v>15206650</v>
      </c>
      <c r="J52" s="17">
        <f t="shared" si="3"/>
        <v>269422931</v>
      </c>
      <c r="K52" s="18">
        <f t="shared" si="4"/>
        <v>134711000</v>
      </c>
      <c r="L52" s="17">
        <f t="shared" si="5"/>
        <v>15206650</v>
      </c>
      <c r="M52" s="17">
        <f>AGU!L52</f>
        <v>12932350</v>
      </c>
      <c r="N52" s="17">
        <f t="shared" si="6"/>
        <v>2274300</v>
      </c>
      <c r="O52" s="15">
        <f t="shared" si="7"/>
        <v>170555</v>
      </c>
      <c r="P52" s="19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8893033</v>
      </c>
      <c r="E53" s="14">
        <f>D53+AGU!E53</f>
        <v>66846157</v>
      </c>
      <c r="F53" s="16">
        <f t="shared" si="1"/>
        <v>33423078.5</v>
      </c>
      <c r="G53" s="17">
        <v>222326</v>
      </c>
      <c r="H53" s="17">
        <f t="shared" si="2"/>
        <v>66846157</v>
      </c>
      <c r="I53" s="17">
        <v>2067360</v>
      </c>
      <c r="J53" s="17">
        <f t="shared" si="3"/>
        <v>68913517</v>
      </c>
      <c r="K53" s="18">
        <f t="shared" si="4"/>
        <v>34456000</v>
      </c>
      <c r="L53" s="17">
        <f t="shared" ref="L53:L56" si="8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2067360</v>
      </c>
      <c r="M53" s="17">
        <f>AGU!L53</f>
        <v>1792320</v>
      </c>
      <c r="N53" s="17">
        <f t="shared" si="6"/>
        <v>275040</v>
      </c>
      <c r="O53" s="15">
        <f t="shared" si="7"/>
        <v>52714</v>
      </c>
      <c r="P53" s="19"/>
    </row>
    <row r="54" spans="1:16" x14ac:dyDescent="0.3">
      <c r="A54" s="12">
        <v>48</v>
      </c>
      <c r="B54" s="30"/>
      <c r="C54" s="30" t="s">
        <v>107</v>
      </c>
      <c r="D54" s="15">
        <v>3745050</v>
      </c>
      <c r="E54" s="14">
        <f>D54+AGU!E54</f>
        <v>25734921</v>
      </c>
      <c r="F54" s="16">
        <f t="shared" si="1"/>
        <v>12867460.5</v>
      </c>
      <c r="G54" s="17">
        <v>93626</v>
      </c>
      <c r="H54" s="17">
        <f t="shared" si="2"/>
        <v>25734921</v>
      </c>
      <c r="I54" s="17">
        <v>795900</v>
      </c>
      <c r="J54" s="17">
        <f t="shared" si="3"/>
        <v>26530821</v>
      </c>
      <c r="K54" s="18">
        <f t="shared" si="4"/>
        <v>13265000</v>
      </c>
      <c r="L54" s="17">
        <f t="shared" si="8"/>
        <v>795900</v>
      </c>
      <c r="M54" s="17">
        <f>AGU!L54</f>
        <v>680040</v>
      </c>
      <c r="N54" s="17">
        <f t="shared" si="6"/>
        <v>115860</v>
      </c>
      <c r="O54" s="15">
        <f t="shared" si="7"/>
        <v>22234</v>
      </c>
      <c r="P54" s="19"/>
    </row>
    <row r="55" spans="1:16" x14ac:dyDescent="0.3">
      <c r="A55" s="12">
        <v>49</v>
      </c>
      <c r="B55" s="30"/>
      <c r="C55" s="30" t="s">
        <v>108</v>
      </c>
      <c r="D55" s="15">
        <v>3312750</v>
      </c>
      <c r="E55" s="14">
        <f>D55+AGU!E55</f>
        <v>26184850</v>
      </c>
      <c r="F55" s="16">
        <f t="shared" si="1"/>
        <v>13092425</v>
      </c>
      <c r="G55" s="17">
        <v>82819</v>
      </c>
      <c r="H55" s="17">
        <f t="shared" si="2"/>
        <v>26184850</v>
      </c>
      <c r="I55" s="17">
        <v>809820</v>
      </c>
      <c r="J55" s="17">
        <f t="shared" si="3"/>
        <v>26994670</v>
      </c>
      <c r="K55" s="18">
        <f t="shared" si="4"/>
        <v>13497000</v>
      </c>
      <c r="L55" s="17">
        <f t="shared" si="8"/>
        <v>809820</v>
      </c>
      <c r="M55" s="17">
        <f>AGU!L55</f>
        <v>707340</v>
      </c>
      <c r="N55" s="17">
        <f t="shared" si="6"/>
        <v>102480</v>
      </c>
      <c r="O55" s="15">
        <f t="shared" si="7"/>
        <v>19661</v>
      </c>
      <c r="P55" s="19"/>
    </row>
    <row r="56" spans="1:16" x14ac:dyDescent="0.3">
      <c r="A56" s="12">
        <v>50</v>
      </c>
      <c r="B56" s="30"/>
      <c r="C56" s="30" t="s">
        <v>109</v>
      </c>
      <c r="D56" s="15">
        <v>3382050</v>
      </c>
      <c r="E56" s="14">
        <f>D56+AGU!E56</f>
        <v>28347650</v>
      </c>
      <c r="F56" s="16">
        <f t="shared" si="1"/>
        <v>14173825</v>
      </c>
      <c r="G56" s="17">
        <v>84551</v>
      </c>
      <c r="H56" s="17">
        <f t="shared" si="2"/>
        <v>28347650</v>
      </c>
      <c r="I56" s="17">
        <v>876720</v>
      </c>
      <c r="J56" s="17">
        <f t="shared" si="3"/>
        <v>29224370</v>
      </c>
      <c r="K56" s="18">
        <f t="shared" si="4"/>
        <v>14612000</v>
      </c>
      <c r="L56" s="17">
        <f t="shared" si="8"/>
        <v>876720</v>
      </c>
      <c r="M56" s="17">
        <f>AGU!L56</f>
        <v>772080</v>
      </c>
      <c r="N56" s="17">
        <f t="shared" si="6"/>
        <v>104640</v>
      </c>
      <c r="O56" s="15">
        <f t="shared" si="7"/>
        <v>20089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31">
        <v>47628700</v>
      </c>
      <c r="E57" s="14">
        <f>D57+AGU!E57</f>
        <v>151856600</v>
      </c>
      <c r="F57" s="16">
        <f t="shared" si="1"/>
        <v>75928300</v>
      </c>
      <c r="G57" s="17">
        <v>3572153</v>
      </c>
      <c r="H57" s="17">
        <f t="shared" si="2"/>
        <v>151856600</v>
      </c>
      <c r="I57" s="17">
        <v>6907150</v>
      </c>
      <c r="J57" s="17">
        <f t="shared" si="3"/>
        <v>158763750</v>
      </c>
      <c r="K57" s="18">
        <f t="shared" si="4"/>
        <v>79381000</v>
      </c>
      <c r="L57" s="17">
        <f t="shared" ref="L57" si="9">IF(K57&gt;500000000,(50000000*0.05)+(200000000*0.15)+(250000000*0.25)+((K57-500000000)*0.3),IF(K57&gt;250000000,(50000000*0.05)+(200000000*0.15)+((K57-250000000)*0.25),IF(K57&gt;200000000,(50000000*0.05)+(K57-50000000)*0.15,IF(K57&gt;50000000,(50000000*0.05)+((K57-50000000)*0.15),IF(K57&lt;=50000000,K57*0.05,0)))))</f>
        <v>6907150</v>
      </c>
      <c r="M57" s="17">
        <f>AGU!L57</f>
        <v>3045400</v>
      </c>
      <c r="N57" s="17">
        <f t="shared" si="6"/>
        <v>3861750</v>
      </c>
      <c r="O57" s="15">
        <f t="shared" si="7"/>
        <v>289597</v>
      </c>
      <c r="P57" s="19"/>
    </row>
    <row r="58" spans="1:16" ht="15.9" x14ac:dyDescent="0.3">
      <c r="A58" s="32" t="s">
        <v>112</v>
      </c>
      <c r="B58" s="32"/>
      <c r="C58" s="32"/>
      <c r="D58" s="33">
        <f t="shared" ref="D58" si="10">SUM(D7:D57)</f>
        <v>1384471082</v>
      </c>
      <c r="E58" s="33">
        <f>SUM(E7:E57)</f>
        <v>12485407827</v>
      </c>
      <c r="F58" s="34"/>
      <c r="G58" s="33">
        <f>SUM(G7:G57)</f>
        <v>149460324</v>
      </c>
      <c r="H58" s="33"/>
      <c r="I58" s="33"/>
      <c r="J58" s="33"/>
      <c r="K58" s="33"/>
      <c r="L58" s="33"/>
      <c r="M58" s="33"/>
      <c r="N58" s="33"/>
      <c r="O58" s="33">
        <f t="shared" ref="O58" si="11">SUM(O7:O57)</f>
        <v>23977716</v>
      </c>
    </row>
  </sheetData>
  <mergeCells count="15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O5:O6"/>
    <mergeCell ref="H1:O2"/>
    <mergeCell ref="M5:M6"/>
    <mergeCell ref="N5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C1CE-B74E-43C1-80B5-F56D21262609}">
  <dimension ref="A1:P58"/>
  <sheetViews>
    <sheetView zoomScale="85" zoomScaleNormal="85" workbookViewId="0">
      <pane xSplit="3" ySplit="6" topLeftCell="G7" activePane="bottomRight" state="frozen"/>
      <selection activeCell="E5" sqref="E5:N6"/>
      <selection pane="topRight" activeCell="E5" sqref="E5:N6"/>
      <selection pane="bottomLeft" activeCell="E5" sqref="E5:N6"/>
      <selection pane="bottomRight" activeCell="M8" sqref="M8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13777692229</v>
      </c>
      <c r="F3" s="4"/>
      <c r="G3" s="5">
        <f>SUM(G7:G57)</f>
        <v>141945143</v>
      </c>
      <c r="H3" s="5"/>
      <c r="I3" s="5">
        <f>SUM(I7:I57)</f>
        <v>1267962190</v>
      </c>
      <c r="J3" s="5">
        <f>SUM(J7:J57)</f>
        <v>15045654419</v>
      </c>
      <c r="K3" s="5"/>
      <c r="L3" s="5">
        <f>SUM(L7:L57)</f>
        <v>1267962190</v>
      </c>
      <c r="M3" s="5">
        <f t="shared" ref="M3:N3" si="0">SUM(M7:M57)</f>
        <v>1099565450</v>
      </c>
      <c r="N3" s="5">
        <f t="shared" si="0"/>
        <v>168396740</v>
      </c>
      <c r="O3" s="5">
        <f>SUM(O7:O57)</f>
        <v>26451597</v>
      </c>
      <c r="P3" s="6">
        <f>L3-I3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115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49252500</v>
      </c>
      <c r="E7" s="14">
        <f>SUM(D7:D7)+SEP!E7</f>
        <v>492321750</v>
      </c>
      <c r="F7" s="16">
        <f t="shared" ref="F7:F57" si="1">50%*E7</f>
        <v>246160875</v>
      </c>
      <c r="G7" s="17">
        <v>3693938</v>
      </c>
      <c r="H7" s="17">
        <f>E7</f>
        <v>492321750</v>
      </c>
      <c r="I7" s="17">
        <v>36045750</v>
      </c>
      <c r="J7" s="17">
        <f>H7+I7</f>
        <v>528367500</v>
      </c>
      <c r="K7" s="18">
        <f>ROUNDDOWN(J7/2,-3)</f>
        <v>264183000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36045750</v>
      </c>
      <c r="M7" s="17">
        <f>SEP!L7</f>
        <v>30519100</v>
      </c>
      <c r="N7" s="17">
        <f>L7-M7</f>
        <v>5526650</v>
      </c>
      <c r="O7" s="15">
        <f>N7-G7</f>
        <v>1832712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62567500</v>
      </c>
      <c r="E8" s="14">
        <f>SUM(D8:D8)+SEP!E8</f>
        <v>652376996</v>
      </c>
      <c r="F8" s="16">
        <f t="shared" si="1"/>
        <v>326188498</v>
      </c>
      <c r="G8" s="17">
        <v>7820938</v>
      </c>
      <c r="H8" s="17">
        <f t="shared" ref="H8:H57" si="2">E8</f>
        <v>652376996</v>
      </c>
      <c r="I8" s="17">
        <v>58910750</v>
      </c>
      <c r="J8" s="17">
        <f t="shared" ref="J8:J57" si="3">H8+I8</f>
        <v>711287746</v>
      </c>
      <c r="K8" s="18">
        <f t="shared" ref="K8:K57" si="4">ROUNDDOWN(J8/2,-3)</f>
        <v>355643000</v>
      </c>
      <c r="L8" s="17">
        <f t="shared" ref="L8:L57" si="5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58910750</v>
      </c>
      <c r="M8" s="17">
        <f>SEP!L8</f>
        <v>49972500</v>
      </c>
      <c r="N8" s="17">
        <f t="shared" ref="N8:N57" si="6">L8-M8</f>
        <v>8938250</v>
      </c>
      <c r="O8" s="15">
        <f t="shared" ref="O8:O57" si="7">N8-G8</f>
        <v>1117312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SUM(D9:D9)+SEP!E9</f>
        <v>0</v>
      </c>
      <c r="F9" s="16">
        <f t="shared" si="1"/>
        <v>0</v>
      </c>
      <c r="G9" s="17">
        <v>0</v>
      </c>
      <c r="H9" s="17">
        <f t="shared" si="2"/>
        <v>0</v>
      </c>
      <c r="I9" s="17">
        <v>0</v>
      </c>
      <c r="J9" s="17">
        <f t="shared" si="3"/>
        <v>0</v>
      </c>
      <c r="K9" s="18">
        <f t="shared" si="4"/>
        <v>0</v>
      </c>
      <c r="L9" s="17">
        <f t="shared" si="5"/>
        <v>0</v>
      </c>
      <c r="M9" s="17">
        <f>SEP!L9</f>
        <v>0</v>
      </c>
      <c r="N9" s="17">
        <f t="shared" si="6"/>
        <v>0</v>
      </c>
      <c r="O9" s="15">
        <f t="shared" si="7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SUM(D10:D10)+SEP!E10</f>
        <v>0</v>
      </c>
      <c r="F10" s="16">
        <f t="shared" si="1"/>
        <v>0</v>
      </c>
      <c r="G10" s="17">
        <v>0</v>
      </c>
      <c r="H10" s="17">
        <f t="shared" si="2"/>
        <v>0</v>
      </c>
      <c r="I10" s="17">
        <v>0</v>
      </c>
      <c r="J10" s="17">
        <f t="shared" si="3"/>
        <v>0</v>
      </c>
      <c r="K10" s="18">
        <f t="shared" si="4"/>
        <v>0</v>
      </c>
      <c r="L10" s="17">
        <f t="shared" si="5"/>
        <v>0</v>
      </c>
      <c r="M10" s="17">
        <f>SEP!L10</f>
        <v>0</v>
      </c>
      <c r="N10" s="17">
        <f t="shared" si="6"/>
        <v>0</v>
      </c>
      <c r="O10" s="15">
        <f t="shared" si="7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SUM(D11:D11)+SEP!E11</f>
        <v>0</v>
      </c>
      <c r="F11" s="16">
        <f t="shared" si="1"/>
        <v>0</v>
      </c>
      <c r="G11" s="17">
        <v>0</v>
      </c>
      <c r="H11" s="17">
        <f t="shared" si="2"/>
        <v>0</v>
      </c>
      <c r="I11" s="17">
        <v>0</v>
      </c>
      <c r="J11" s="17">
        <f t="shared" si="3"/>
        <v>0</v>
      </c>
      <c r="K11" s="18">
        <f t="shared" si="4"/>
        <v>0</v>
      </c>
      <c r="L11" s="17">
        <f t="shared" si="5"/>
        <v>0</v>
      </c>
      <c r="M11" s="17">
        <f>SEP!L11</f>
        <v>0</v>
      </c>
      <c r="N11" s="17">
        <f t="shared" si="6"/>
        <v>0</v>
      </c>
      <c r="O11" s="15">
        <f t="shared" si="7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0</v>
      </c>
      <c r="E12" s="14">
        <f>SUM(D12:D12)+SEP!E12</f>
        <v>0</v>
      </c>
      <c r="F12" s="16">
        <f t="shared" si="1"/>
        <v>0</v>
      </c>
      <c r="G12" s="17">
        <v>0</v>
      </c>
      <c r="H12" s="17">
        <f t="shared" si="2"/>
        <v>0</v>
      </c>
      <c r="I12" s="17">
        <v>0</v>
      </c>
      <c r="J12" s="17">
        <f t="shared" si="3"/>
        <v>0</v>
      </c>
      <c r="K12" s="18">
        <f t="shared" si="4"/>
        <v>0</v>
      </c>
      <c r="L12" s="17">
        <f t="shared" si="5"/>
        <v>0</v>
      </c>
      <c r="M12" s="17">
        <f>SEP!L12</f>
        <v>0</v>
      </c>
      <c r="N12" s="17">
        <f t="shared" si="6"/>
        <v>0</v>
      </c>
      <c r="O12" s="15">
        <f t="shared" si="7"/>
        <v>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32614909</v>
      </c>
      <c r="E13" s="14">
        <f>SUM(D13:D13)+SEP!E13</f>
        <v>282710815</v>
      </c>
      <c r="F13" s="16">
        <f t="shared" si="1"/>
        <v>141355407.5</v>
      </c>
      <c r="G13" s="17">
        <v>2446118</v>
      </c>
      <c r="H13" s="17">
        <f t="shared" si="2"/>
        <v>282710815</v>
      </c>
      <c r="I13" s="17">
        <v>17516950</v>
      </c>
      <c r="J13" s="17">
        <f t="shared" si="3"/>
        <v>300227765</v>
      </c>
      <c r="K13" s="18">
        <f t="shared" si="4"/>
        <v>150113000</v>
      </c>
      <c r="L13" s="17">
        <f t="shared" si="5"/>
        <v>17516950</v>
      </c>
      <c r="M13" s="17">
        <f>SEP!L13</f>
        <v>14872600</v>
      </c>
      <c r="N13" s="17">
        <f t="shared" si="6"/>
        <v>2644350</v>
      </c>
      <c r="O13" s="15">
        <f t="shared" si="7"/>
        <v>198232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SUM(D14:D14)+SEP!E14</f>
        <v>0</v>
      </c>
      <c r="F14" s="16">
        <f t="shared" si="1"/>
        <v>0</v>
      </c>
      <c r="G14" s="17">
        <v>0</v>
      </c>
      <c r="H14" s="17">
        <f t="shared" si="2"/>
        <v>0</v>
      </c>
      <c r="I14" s="17">
        <v>0</v>
      </c>
      <c r="J14" s="17">
        <f t="shared" si="3"/>
        <v>0</v>
      </c>
      <c r="K14" s="18">
        <f t="shared" si="4"/>
        <v>0</v>
      </c>
      <c r="L14" s="17">
        <f t="shared" si="5"/>
        <v>0</v>
      </c>
      <c r="M14" s="17">
        <f>SEP!L14</f>
        <v>0</v>
      </c>
      <c r="N14" s="17">
        <f t="shared" si="6"/>
        <v>0</v>
      </c>
      <c r="O14" s="15">
        <f t="shared" si="7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71134863</v>
      </c>
      <c r="E15" s="14">
        <f>SUM(D15:D15)+SEP!E15</f>
        <v>812765534</v>
      </c>
      <c r="F15" s="16">
        <f t="shared" si="1"/>
        <v>406382767</v>
      </c>
      <c r="G15" s="17">
        <v>8891858</v>
      </c>
      <c r="H15" s="17">
        <f t="shared" si="2"/>
        <v>812765534</v>
      </c>
      <c r="I15" s="17">
        <v>81823500</v>
      </c>
      <c r="J15" s="17">
        <f t="shared" si="3"/>
        <v>894589034</v>
      </c>
      <c r="K15" s="18">
        <f t="shared" si="4"/>
        <v>447294000</v>
      </c>
      <c r="L15" s="17">
        <f t="shared" si="5"/>
        <v>81823500</v>
      </c>
      <c r="M15" s="17">
        <f>SEP!L15</f>
        <v>71661250</v>
      </c>
      <c r="N15" s="17">
        <f t="shared" si="6"/>
        <v>10162250</v>
      </c>
      <c r="O15" s="15">
        <f t="shared" si="7"/>
        <v>1270392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810000</v>
      </c>
      <c r="E16" s="14">
        <f>SUM(D16:D16)+SEP!E16</f>
        <v>52432300</v>
      </c>
      <c r="F16" s="16">
        <f t="shared" si="1"/>
        <v>26216150</v>
      </c>
      <c r="G16" s="17">
        <v>20250</v>
      </c>
      <c r="H16" s="17">
        <f t="shared" si="2"/>
        <v>52432300</v>
      </c>
      <c r="I16" s="17">
        <v>1344400</v>
      </c>
      <c r="J16" s="17">
        <f t="shared" si="3"/>
        <v>53776700</v>
      </c>
      <c r="K16" s="18">
        <f t="shared" si="4"/>
        <v>26888000</v>
      </c>
      <c r="L16" s="17">
        <f t="shared" si="5"/>
        <v>1344400</v>
      </c>
      <c r="M16" s="17">
        <f>SEP!L16</f>
        <v>1323600</v>
      </c>
      <c r="N16" s="17">
        <f t="shared" si="6"/>
        <v>20800</v>
      </c>
      <c r="O16" s="15">
        <f t="shared" si="7"/>
        <v>550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71447423</v>
      </c>
      <c r="E17" s="14">
        <f>SUM(D17:D17)+SEP!E17</f>
        <v>922283802</v>
      </c>
      <c r="F17" s="16">
        <f t="shared" si="1"/>
        <v>461141901</v>
      </c>
      <c r="G17" s="17">
        <v>8930928</v>
      </c>
      <c r="H17" s="17">
        <f t="shared" si="2"/>
        <v>922283802</v>
      </c>
      <c r="I17" s="17">
        <v>98049800</v>
      </c>
      <c r="J17" s="17">
        <f t="shared" si="3"/>
        <v>1020333602</v>
      </c>
      <c r="K17" s="18">
        <f t="shared" si="4"/>
        <v>510166000</v>
      </c>
      <c r="L17" s="17">
        <f t="shared" si="5"/>
        <v>98049800</v>
      </c>
      <c r="M17" s="17">
        <f>SEP!L17</f>
        <v>87262250</v>
      </c>
      <c r="N17" s="17">
        <f t="shared" si="6"/>
        <v>10787550</v>
      </c>
      <c r="O17" s="15">
        <f t="shared" si="7"/>
        <v>1856622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74683000</v>
      </c>
      <c r="E18" s="14">
        <f>SUM(D18:D18)+SEP!E18</f>
        <v>578935253</v>
      </c>
      <c r="F18" s="16">
        <f t="shared" si="1"/>
        <v>289467626.5</v>
      </c>
      <c r="G18" s="17">
        <v>9335375</v>
      </c>
      <c r="H18" s="17">
        <f t="shared" si="2"/>
        <v>578935253</v>
      </c>
      <c r="I18" s="17">
        <v>48419250</v>
      </c>
      <c r="J18" s="17">
        <f t="shared" si="3"/>
        <v>627354503</v>
      </c>
      <c r="K18" s="18">
        <f t="shared" si="4"/>
        <v>313677000</v>
      </c>
      <c r="L18" s="17">
        <f t="shared" si="5"/>
        <v>48419250</v>
      </c>
      <c r="M18" s="17">
        <f>SEP!L18</f>
        <v>37750250</v>
      </c>
      <c r="N18" s="17">
        <f t="shared" si="6"/>
        <v>10669000</v>
      </c>
      <c r="O18" s="15">
        <f t="shared" si="7"/>
        <v>1333625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66782358</v>
      </c>
      <c r="E19" s="14">
        <f>SUM(D19:D19)+SEP!E19</f>
        <v>800339668</v>
      </c>
      <c r="F19" s="16">
        <f t="shared" si="1"/>
        <v>400169834</v>
      </c>
      <c r="G19" s="17">
        <v>8347795</v>
      </c>
      <c r="H19" s="17">
        <f t="shared" si="2"/>
        <v>800339668</v>
      </c>
      <c r="I19" s="17">
        <v>80048250</v>
      </c>
      <c r="J19" s="17">
        <f t="shared" si="3"/>
        <v>880387918</v>
      </c>
      <c r="K19" s="18">
        <f t="shared" si="4"/>
        <v>440193000</v>
      </c>
      <c r="L19" s="17">
        <f t="shared" si="5"/>
        <v>80048250</v>
      </c>
      <c r="M19" s="17">
        <f>SEP!L19</f>
        <v>70508000</v>
      </c>
      <c r="N19" s="17">
        <f t="shared" si="6"/>
        <v>9540250</v>
      </c>
      <c r="O19" s="15">
        <f t="shared" si="7"/>
        <v>1192455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46937380</v>
      </c>
      <c r="E20" s="14">
        <f>SUM(D20:D20)+SEP!E20</f>
        <v>847194780</v>
      </c>
      <c r="F20" s="16">
        <f t="shared" si="1"/>
        <v>423597390</v>
      </c>
      <c r="G20" s="17">
        <v>5867173</v>
      </c>
      <c r="H20" s="17">
        <f t="shared" si="2"/>
        <v>847194780</v>
      </c>
      <c r="I20" s="17">
        <v>86742000</v>
      </c>
      <c r="J20" s="17">
        <f t="shared" si="3"/>
        <v>933936780</v>
      </c>
      <c r="K20" s="18">
        <f t="shared" si="4"/>
        <v>466968000</v>
      </c>
      <c r="L20" s="17">
        <f t="shared" si="5"/>
        <v>86742000</v>
      </c>
      <c r="M20" s="17">
        <f>SEP!L20</f>
        <v>80036500</v>
      </c>
      <c r="N20" s="17">
        <f t="shared" si="6"/>
        <v>6705500</v>
      </c>
      <c r="O20" s="15">
        <f t="shared" si="7"/>
        <v>838327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48830038</v>
      </c>
      <c r="E21" s="14">
        <f>SUM(D21:D21)+SEP!E21</f>
        <v>534135088</v>
      </c>
      <c r="F21" s="16">
        <f t="shared" si="1"/>
        <v>267067544</v>
      </c>
      <c r="G21" s="17">
        <v>5370674</v>
      </c>
      <c r="H21" s="17">
        <f t="shared" si="2"/>
        <v>534135088</v>
      </c>
      <c r="I21" s="17">
        <v>42019250</v>
      </c>
      <c r="J21" s="17">
        <f t="shared" si="3"/>
        <v>576154338</v>
      </c>
      <c r="K21" s="18">
        <f t="shared" si="4"/>
        <v>288077000</v>
      </c>
      <c r="L21" s="17">
        <f t="shared" si="5"/>
        <v>42019250</v>
      </c>
      <c r="M21" s="17">
        <f>SEP!L21</f>
        <v>35043500</v>
      </c>
      <c r="N21" s="17">
        <f t="shared" si="6"/>
        <v>6975750</v>
      </c>
      <c r="O21" s="15">
        <f t="shared" si="7"/>
        <v>1605076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78986926</v>
      </c>
      <c r="E22" s="14">
        <f>SUM(D22:D22)+SEP!E22</f>
        <v>859720756</v>
      </c>
      <c r="F22" s="16">
        <f t="shared" si="1"/>
        <v>429860378</v>
      </c>
      <c r="G22" s="17">
        <v>9873366</v>
      </c>
      <c r="H22" s="17">
        <f t="shared" si="2"/>
        <v>859720756</v>
      </c>
      <c r="I22" s="17">
        <v>88531500</v>
      </c>
      <c r="J22" s="17">
        <f t="shared" si="3"/>
        <v>948252256</v>
      </c>
      <c r="K22" s="18">
        <f t="shared" si="4"/>
        <v>474126000</v>
      </c>
      <c r="L22" s="17">
        <f t="shared" si="5"/>
        <v>88531500</v>
      </c>
      <c r="M22" s="17">
        <f>SEP!L22</f>
        <v>77247500</v>
      </c>
      <c r="N22" s="17">
        <f t="shared" si="6"/>
        <v>11284000</v>
      </c>
      <c r="O22" s="15">
        <f t="shared" si="7"/>
        <v>1410634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96922168</v>
      </c>
      <c r="E23" s="14">
        <f>SUM(D23:D23)+SEP!E23</f>
        <v>1026633817</v>
      </c>
      <c r="F23" s="16">
        <f t="shared" si="1"/>
        <v>513316908.5</v>
      </c>
      <c r="G23" s="17">
        <v>12781116</v>
      </c>
      <c r="H23" s="17">
        <f t="shared" si="2"/>
        <v>1026633817</v>
      </c>
      <c r="I23" s="17">
        <v>116464700</v>
      </c>
      <c r="J23" s="17">
        <f t="shared" si="3"/>
        <v>1143098517</v>
      </c>
      <c r="K23" s="18">
        <f t="shared" si="4"/>
        <v>571549000</v>
      </c>
      <c r="L23" s="17">
        <f t="shared" si="5"/>
        <v>116464700</v>
      </c>
      <c r="M23" s="17">
        <f>SEP!L23</f>
        <v>99360800</v>
      </c>
      <c r="N23" s="17">
        <f t="shared" si="6"/>
        <v>17103900</v>
      </c>
      <c r="O23" s="15">
        <f t="shared" si="7"/>
        <v>4322784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160881972</v>
      </c>
      <c r="E24" s="14">
        <f>SUM(D24:D24)+SEP!E24</f>
        <v>1719940632</v>
      </c>
      <c r="F24" s="16">
        <f t="shared" si="1"/>
        <v>859970316</v>
      </c>
      <c r="G24" s="17">
        <v>24132296</v>
      </c>
      <c r="H24" s="17">
        <f t="shared" si="2"/>
        <v>1719940632</v>
      </c>
      <c r="I24" s="17">
        <v>238812800</v>
      </c>
      <c r="J24" s="17">
        <f t="shared" si="3"/>
        <v>1958753432</v>
      </c>
      <c r="K24" s="18">
        <f t="shared" si="4"/>
        <v>979376000</v>
      </c>
      <c r="L24" s="17">
        <f t="shared" si="5"/>
        <v>238812800</v>
      </c>
      <c r="M24" s="17">
        <f>SEP!L24</f>
        <v>210422000</v>
      </c>
      <c r="N24" s="17">
        <f t="shared" si="6"/>
        <v>28390800</v>
      </c>
      <c r="O24" s="15">
        <f t="shared" si="7"/>
        <v>4258504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9312633</v>
      </c>
      <c r="E25" s="14">
        <f>SUM(D25:D25)+SEP!E25</f>
        <v>93688006</v>
      </c>
      <c r="F25" s="16">
        <f t="shared" si="1"/>
        <v>46844003</v>
      </c>
      <c r="G25" s="17">
        <v>232816</v>
      </c>
      <c r="H25" s="17">
        <f t="shared" si="2"/>
        <v>93688006</v>
      </c>
      <c r="I25" s="17">
        <v>2402250</v>
      </c>
      <c r="J25" s="17">
        <f t="shared" si="3"/>
        <v>96090256</v>
      </c>
      <c r="K25" s="18">
        <f t="shared" si="4"/>
        <v>48045000</v>
      </c>
      <c r="L25" s="17">
        <f t="shared" si="5"/>
        <v>2402250</v>
      </c>
      <c r="M25" s="17">
        <f>SEP!L25</f>
        <v>2163450</v>
      </c>
      <c r="N25" s="17">
        <f t="shared" si="6"/>
        <v>238800</v>
      </c>
      <c r="O25" s="15">
        <f t="shared" si="7"/>
        <v>5984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15000000</v>
      </c>
      <c r="E26" s="14">
        <f>SUM(D26:D26)+SEP!E26</f>
        <v>179981805</v>
      </c>
      <c r="F26" s="16">
        <f t="shared" si="1"/>
        <v>89990902.5</v>
      </c>
      <c r="G26" s="17">
        <v>1125000</v>
      </c>
      <c r="H26" s="17">
        <f t="shared" si="2"/>
        <v>179981805</v>
      </c>
      <c r="I26" s="17">
        <v>9187600</v>
      </c>
      <c r="J26" s="17">
        <f t="shared" si="3"/>
        <v>189169405</v>
      </c>
      <c r="K26" s="18">
        <f t="shared" si="4"/>
        <v>94584000</v>
      </c>
      <c r="L26" s="17">
        <f t="shared" si="5"/>
        <v>9187600</v>
      </c>
      <c r="M26" s="17">
        <f>SEP!L26</f>
        <v>7971400</v>
      </c>
      <c r="N26" s="17">
        <f t="shared" si="6"/>
        <v>1216200</v>
      </c>
      <c r="O26" s="15">
        <f t="shared" si="7"/>
        <v>91200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0</v>
      </c>
      <c r="E27" s="14">
        <f>SUM(D27:D27)+SEP!E27</f>
        <v>837000</v>
      </c>
      <c r="F27" s="16">
        <f t="shared" si="1"/>
        <v>418500</v>
      </c>
      <c r="G27" s="17">
        <v>0</v>
      </c>
      <c r="H27" s="17">
        <f t="shared" si="2"/>
        <v>837000</v>
      </c>
      <c r="I27" s="17">
        <v>21450</v>
      </c>
      <c r="J27" s="17">
        <f t="shared" si="3"/>
        <v>858450</v>
      </c>
      <c r="K27" s="18">
        <f t="shared" si="4"/>
        <v>429000</v>
      </c>
      <c r="L27" s="17">
        <f t="shared" si="5"/>
        <v>21450</v>
      </c>
      <c r="M27" s="17">
        <f>SEP!L27</f>
        <v>21450</v>
      </c>
      <c r="N27" s="17">
        <f t="shared" si="6"/>
        <v>0</v>
      </c>
      <c r="O27" s="15">
        <f t="shared" si="7"/>
        <v>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9606000</v>
      </c>
      <c r="E28" s="14">
        <f>SUM(D28:D28)+SEP!E28</f>
        <v>83769550</v>
      </c>
      <c r="F28" s="16">
        <f t="shared" si="1"/>
        <v>41884775</v>
      </c>
      <c r="G28" s="17">
        <v>240150</v>
      </c>
      <c r="H28" s="17">
        <f t="shared" si="2"/>
        <v>83769550</v>
      </c>
      <c r="I28" s="17">
        <v>2147900</v>
      </c>
      <c r="J28" s="17">
        <f t="shared" si="3"/>
        <v>85917450</v>
      </c>
      <c r="K28" s="18">
        <f t="shared" si="4"/>
        <v>42958000</v>
      </c>
      <c r="L28" s="17">
        <f t="shared" si="5"/>
        <v>2147900</v>
      </c>
      <c r="M28" s="17">
        <f>SEP!L28</f>
        <v>1901600</v>
      </c>
      <c r="N28" s="17">
        <f t="shared" si="6"/>
        <v>246300</v>
      </c>
      <c r="O28" s="15">
        <f t="shared" si="7"/>
        <v>6150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47900773</v>
      </c>
      <c r="E29" s="14">
        <f>SUM(D29:D29)+SEP!E29</f>
        <v>549935813</v>
      </c>
      <c r="F29" s="16">
        <f t="shared" si="1"/>
        <v>274967906.5</v>
      </c>
      <c r="G29" s="17">
        <v>5987597</v>
      </c>
      <c r="H29" s="17">
        <f t="shared" si="2"/>
        <v>549935813</v>
      </c>
      <c r="I29" s="17">
        <v>44276500</v>
      </c>
      <c r="J29" s="17">
        <f t="shared" si="3"/>
        <v>594212313</v>
      </c>
      <c r="K29" s="18">
        <f t="shared" si="4"/>
        <v>297106000</v>
      </c>
      <c r="L29" s="17">
        <f t="shared" si="5"/>
        <v>44276500</v>
      </c>
      <c r="M29" s="17">
        <f>SEP!L29</f>
        <v>37433500</v>
      </c>
      <c r="N29" s="17">
        <f t="shared" si="6"/>
        <v>6843000</v>
      </c>
      <c r="O29" s="15">
        <f t="shared" si="7"/>
        <v>855403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95811960</v>
      </c>
      <c r="E30" s="14">
        <f>SUM(D30:D30)+SEP!E30</f>
        <v>944544757</v>
      </c>
      <c r="F30" s="16">
        <f t="shared" si="1"/>
        <v>472272378.5</v>
      </c>
      <c r="G30" s="17">
        <v>11976495</v>
      </c>
      <c r="H30" s="17">
        <f t="shared" si="2"/>
        <v>944544757</v>
      </c>
      <c r="I30" s="17">
        <v>101978300</v>
      </c>
      <c r="J30" s="17">
        <f t="shared" si="3"/>
        <v>1046523057</v>
      </c>
      <c r="K30" s="18">
        <f t="shared" si="4"/>
        <v>523261000</v>
      </c>
      <c r="L30" s="17">
        <f t="shared" si="5"/>
        <v>101978300</v>
      </c>
      <c r="M30" s="17">
        <f>SEP!L30</f>
        <v>86961750</v>
      </c>
      <c r="N30" s="17">
        <f t="shared" si="6"/>
        <v>15016550</v>
      </c>
      <c r="O30" s="15">
        <f t="shared" si="7"/>
        <v>3040055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19699000</v>
      </c>
      <c r="E31" s="14">
        <f>SUM(D31:D31)+SEP!E31</f>
        <v>209258000</v>
      </c>
      <c r="F31" s="16">
        <f t="shared" si="1"/>
        <v>104629000</v>
      </c>
      <c r="G31" s="17">
        <v>1477425</v>
      </c>
      <c r="H31" s="17">
        <f t="shared" si="2"/>
        <v>209258000</v>
      </c>
      <c r="I31" s="17">
        <v>11561350</v>
      </c>
      <c r="J31" s="17">
        <f t="shared" si="3"/>
        <v>220819350</v>
      </c>
      <c r="K31" s="18">
        <f t="shared" si="4"/>
        <v>110409000</v>
      </c>
      <c r="L31" s="17">
        <f t="shared" si="5"/>
        <v>11561350</v>
      </c>
      <c r="M31" s="17">
        <f>SEP!L31</f>
        <v>9964150</v>
      </c>
      <c r="N31" s="17">
        <f t="shared" si="6"/>
        <v>1597200</v>
      </c>
      <c r="O31" s="15">
        <f t="shared" si="7"/>
        <v>119775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31362177</v>
      </c>
      <c r="E32" s="14">
        <f>SUM(D32:D32)+SEP!E32</f>
        <v>367524878</v>
      </c>
      <c r="F32" s="16">
        <f t="shared" si="1"/>
        <v>183762439</v>
      </c>
      <c r="G32" s="17">
        <v>2352163</v>
      </c>
      <c r="H32" s="17">
        <f t="shared" si="2"/>
        <v>367524878</v>
      </c>
      <c r="I32" s="17">
        <v>24393850</v>
      </c>
      <c r="J32" s="17">
        <f t="shared" si="3"/>
        <v>391918728</v>
      </c>
      <c r="K32" s="18">
        <f t="shared" si="4"/>
        <v>195959000</v>
      </c>
      <c r="L32" s="17">
        <f t="shared" si="5"/>
        <v>24393850</v>
      </c>
      <c r="M32" s="17">
        <f>SEP!L32</f>
        <v>21850900</v>
      </c>
      <c r="N32" s="17">
        <f t="shared" si="6"/>
        <v>2542950</v>
      </c>
      <c r="O32" s="15">
        <f t="shared" si="7"/>
        <v>190787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12529850</v>
      </c>
      <c r="E33" s="14">
        <f>SUM(D33:D33)+SEP!E33</f>
        <v>97434550</v>
      </c>
      <c r="F33" s="16">
        <f t="shared" si="1"/>
        <v>48717275</v>
      </c>
      <c r="G33" s="17">
        <v>313246</v>
      </c>
      <c r="H33" s="17">
        <f t="shared" si="2"/>
        <v>97434550</v>
      </c>
      <c r="I33" s="17">
        <v>2498300</v>
      </c>
      <c r="J33" s="17">
        <f t="shared" si="3"/>
        <v>99932850</v>
      </c>
      <c r="K33" s="18">
        <f t="shared" si="4"/>
        <v>49966000</v>
      </c>
      <c r="L33" s="17">
        <f t="shared" si="5"/>
        <v>2498300</v>
      </c>
      <c r="M33" s="17">
        <f>SEP!L33</f>
        <v>2177000</v>
      </c>
      <c r="N33" s="17">
        <f t="shared" si="6"/>
        <v>321300</v>
      </c>
      <c r="O33" s="15">
        <f t="shared" si="7"/>
        <v>8054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0</v>
      </c>
      <c r="E34" s="14">
        <f>SUM(D34:D34)+SEP!E34</f>
        <v>17091800</v>
      </c>
      <c r="F34" s="16">
        <f t="shared" si="1"/>
        <v>8545900</v>
      </c>
      <c r="G34" s="17">
        <v>0</v>
      </c>
      <c r="H34" s="17">
        <f t="shared" si="2"/>
        <v>17091800</v>
      </c>
      <c r="I34" s="17">
        <v>438250</v>
      </c>
      <c r="J34" s="17">
        <f t="shared" si="3"/>
        <v>17530050</v>
      </c>
      <c r="K34" s="18">
        <f t="shared" si="4"/>
        <v>8765000</v>
      </c>
      <c r="L34" s="17">
        <f t="shared" si="5"/>
        <v>438250</v>
      </c>
      <c r="M34" s="17">
        <f>SEP!L34</f>
        <v>438250</v>
      </c>
      <c r="N34" s="17">
        <f t="shared" si="6"/>
        <v>0</v>
      </c>
      <c r="O34" s="15">
        <f t="shared" si="7"/>
        <v>0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4286200</v>
      </c>
      <c r="E35" s="14">
        <f>SUM(D35:D35)+SEP!E35</f>
        <v>49765150</v>
      </c>
      <c r="F35" s="16">
        <f t="shared" si="1"/>
        <v>24882575</v>
      </c>
      <c r="G35" s="17">
        <v>107155</v>
      </c>
      <c r="H35" s="17">
        <f t="shared" si="2"/>
        <v>49765150</v>
      </c>
      <c r="I35" s="17">
        <v>1276000</v>
      </c>
      <c r="J35" s="17">
        <f t="shared" si="3"/>
        <v>51041150</v>
      </c>
      <c r="K35" s="18">
        <f t="shared" si="4"/>
        <v>25520000</v>
      </c>
      <c r="L35" s="17">
        <f t="shared" si="5"/>
        <v>1276000</v>
      </c>
      <c r="M35" s="17">
        <f>SEP!L35</f>
        <v>1166100</v>
      </c>
      <c r="N35" s="17">
        <f t="shared" si="6"/>
        <v>109900</v>
      </c>
      <c r="O35" s="15">
        <f t="shared" si="7"/>
        <v>2745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3251300</v>
      </c>
      <c r="E36" s="14">
        <f>SUM(D36:D36)+SEP!E36</f>
        <v>52226583</v>
      </c>
      <c r="F36" s="16">
        <f t="shared" si="1"/>
        <v>26113291.5</v>
      </c>
      <c r="G36" s="17">
        <v>81283</v>
      </c>
      <c r="H36" s="17">
        <f t="shared" si="2"/>
        <v>52226583</v>
      </c>
      <c r="I36" s="17">
        <v>1339100</v>
      </c>
      <c r="J36" s="17">
        <f t="shared" si="3"/>
        <v>53565683</v>
      </c>
      <c r="K36" s="18">
        <f t="shared" si="4"/>
        <v>26782000</v>
      </c>
      <c r="L36" s="17">
        <f t="shared" si="5"/>
        <v>1339100</v>
      </c>
      <c r="M36" s="17">
        <f>SEP!L36</f>
        <v>1255750</v>
      </c>
      <c r="N36" s="17">
        <f t="shared" si="6"/>
        <v>83350</v>
      </c>
      <c r="O36" s="15">
        <f t="shared" si="7"/>
        <v>2067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2468900</v>
      </c>
      <c r="E37" s="14">
        <f>SUM(D37:D37)+SEP!E37</f>
        <v>40825200</v>
      </c>
      <c r="F37" s="16">
        <f t="shared" si="1"/>
        <v>20412600</v>
      </c>
      <c r="G37" s="17">
        <v>61723</v>
      </c>
      <c r="H37" s="17">
        <f t="shared" si="2"/>
        <v>40825200</v>
      </c>
      <c r="I37" s="17">
        <v>1046750</v>
      </c>
      <c r="J37" s="17">
        <f t="shared" si="3"/>
        <v>41871950</v>
      </c>
      <c r="K37" s="18">
        <f t="shared" si="4"/>
        <v>20935000</v>
      </c>
      <c r="L37" s="17">
        <f t="shared" si="5"/>
        <v>1046750</v>
      </c>
      <c r="M37" s="17">
        <f>SEP!L37</f>
        <v>983450</v>
      </c>
      <c r="N37" s="17">
        <f t="shared" si="6"/>
        <v>63300</v>
      </c>
      <c r="O37" s="15">
        <f t="shared" si="7"/>
        <v>1577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SUM(D38:D38)+SEP!E38</f>
        <v>0</v>
      </c>
      <c r="F38" s="16">
        <f t="shared" si="1"/>
        <v>0</v>
      </c>
      <c r="G38" s="17">
        <v>0</v>
      </c>
      <c r="H38" s="17">
        <f t="shared" si="2"/>
        <v>0</v>
      </c>
      <c r="I38" s="17">
        <v>0</v>
      </c>
      <c r="J38" s="17">
        <f t="shared" si="3"/>
        <v>0</v>
      </c>
      <c r="K38" s="18">
        <f t="shared" si="4"/>
        <v>0</v>
      </c>
      <c r="L38" s="17">
        <f t="shared" si="5"/>
        <v>0</v>
      </c>
      <c r="M38" s="17">
        <f>SEP!L38</f>
        <v>0</v>
      </c>
      <c r="N38" s="17">
        <f t="shared" si="6"/>
        <v>0</v>
      </c>
      <c r="O38" s="15">
        <f t="shared" si="7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6213000</v>
      </c>
      <c r="E39" s="14">
        <f>SUM(D39:D39)+SEP!E39</f>
        <v>54341250</v>
      </c>
      <c r="F39" s="16">
        <f t="shared" si="1"/>
        <v>27170625</v>
      </c>
      <c r="G39" s="17">
        <v>155325</v>
      </c>
      <c r="H39" s="17">
        <f t="shared" si="2"/>
        <v>54341250</v>
      </c>
      <c r="I39" s="17">
        <v>1393350</v>
      </c>
      <c r="J39" s="17">
        <f t="shared" si="3"/>
        <v>55734600</v>
      </c>
      <c r="K39" s="18">
        <f t="shared" si="4"/>
        <v>27867000</v>
      </c>
      <c r="L39" s="17">
        <f t="shared" si="5"/>
        <v>1393350</v>
      </c>
      <c r="M39" s="17">
        <f>SEP!L39</f>
        <v>1234050</v>
      </c>
      <c r="N39" s="17">
        <f t="shared" si="6"/>
        <v>159300</v>
      </c>
      <c r="O39" s="15">
        <f t="shared" si="7"/>
        <v>3975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8204700</v>
      </c>
      <c r="E40" s="14">
        <f>SUM(D40:D40)+SEP!E40</f>
        <v>74450800</v>
      </c>
      <c r="F40" s="16">
        <f t="shared" si="1"/>
        <v>37225400</v>
      </c>
      <c r="G40" s="17">
        <v>205118</v>
      </c>
      <c r="H40" s="17">
        <f t="shared" si="2"/>
        <v>74450800</v>
      </c>
      <c r="I40" s="17">
        <v>1908950</v>
      </c>
      <c r="J40" s="17">
        <f t="shared" si="3"/>
        <v>76359750</v>
      </c>
      <c r="K40" s="18">
        <f t="shared" si="4"/>
        <v>38179000</v>
      </c>
      <c r="L40" s="17">
        <f t="shared" si="5"/>
        <v>1908950</v>
      </c>
      <c r="M40" s="17">
        <f>SEP!L40</f>
        <v>1698600</v>
      </c>
      <c r="N40" s="17">
        <f t="shared" si="6"/>
        <v>210350</v>
      </c>
      <c r="O40" s="15">
        <f t="shared" si="7"/>
        <v>5232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7704300</v>
      </c>
      <c r="E41" s="14">
        <f>SUM(D41:D41)+SEP!E41</f>
        <v>80235183</v>
      </c>
      <c r="F41" s="16">
        <f t="shared" si="1"/>
        <v>40117591.5</v>
      </c>
      <c r="G41" s="17">
        <v>192608</v>
      </c>
      <c r="H41" s="17">
        <f t="shared" si="2"/>
        <v>80235183</v>
      </c>
      <c r="I41" s="17">
        <v>2057300</v>
      </c>
      <c r="J41" s="17">
        <f t="shared" si="3"/>
        <v>82292483</v>
      </c>
      <c r="K41" s="18">
        <f t="shared" si="4"/>
        <v>41146000</v>
      </c>
      <c r="L41" s="17">
        <f t="shared" si="5"/>
        <v>2057300</v>
      </c>
      <c r="M41" s="17">
        <f>SEP!L41</f>
        <v>1859750</v>
      </c>
      <c r="N41" s="17">
        <f t="shared" si="6"/>
        <v>197550</v>
      </c>
      <c r="O41" s="15">
        <f t="shared" si="7"/>
        <v>4942</v>
      </c>
      <c r="P41" s="19"/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6136800</v>
      </c>
      <c r="E42" s="14">
        <f>SUM(D42:D42)+SEP!E42</f>
        <v>79694793</v>
      </c>
      <c r="F42" s="16">
        <f t="shared" si="1"/>
        <v>39847396.5</v>
      </c>
      <c r="G42" s="17">
        <v>153420</v>
      </c>
      <c r="H42" s="17">
        <f t="shared" si="2"/>
        <v>79694793</v>
      </c>
      <c r="I42" s="17">
        <v>2464740</v>
      </c>
      <c r="J42" s="17">
        <f t="shared" si="3"/>
        <v>82159533</v>
      </c>
      <c r="K42" s="18">
        <f t="shared" si="4"/>
        <v>41079000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2464740</v>
      </c>
      <c r="M42" s="17">
        <f>SEP!L42</f>
        <v>2274960</v>
      </c>
      <c r="N42" s="17">
        <f t="shared" si="6"/>
        <v>189780</v>
      </c>
      <c r="O42" s="15">
        <f t="shared" si="7"/>
        <v>36360</v>
      </c>
      <c r="P42" s="19"/>
    </row>
    <row r="43" spans="1:16" s="46" customFormat="1" ht="14.95" customHeight="1" x14ac:dyDescent="0.3">
      <c r="A43" s="40">
        <v>37</v>
      </c>
      <c r="B43" s="41" t="s">
        <v>90</v>
      </c>
      <c r="C43" s="41" t="s">
        <v>91</v>
      </c>
      <c r="D43" s="42">
        <v>8014800</v>
      </c>
      <c r="E43" s="14">
        <f>SUM(D43:D43)+SEP!E43</f>
        <v>77655850</v>
      </c>
      <c r="F43" s="16">
        <f t="shared" si="1"/>
        <v>38827925</v>
      </c>
      <c r="G43" s="17">
        <v>200370</v>
      </c>
      <c r="H43" s="17">
        <f t="shared" si="2"/>
        <v>77655850</v>
      </c>
      <c r="I43" s="17">
        <v>1991150</v>
      </c>
      <c r="J43" s="17">
        <f t="shared" si="3"/>
        <v>79647000</v>
      </c>
      <c r="K43" s="18">
        <f t="shared" si="4"/>
        <v>39823000</v>
      </c>
      <c r="L43" s="17">
        <f t="shared" si="5"/>
        <v>1991150</v>
      </c>
      <c r="M43" s="17">
        <f>SEP!L43</f>
        <v>1785650</v>
      </c>
      <c r="N43" s="17">
        <f t="shared" si="6"/>
        <v>205500</v>
      </c>
      <c r="O43" s="15">
        <f t="shared" si="7"/>
        <v>5130</v>
      </c>
      <c r="P43" s="45"/>
    </row>
    <row r="44" spans="1:16" s="46" customFormat="1" ht="14.95" customHeight="1" x14ac:dyDescent="0.3">
      <c r="A44" s="40">
        <v>38</v>
      </c>
      <c r="B44" s="47" t="s">
        <v>23</v>
      </c>
      <c r="C44" s="41" t="s">
        <v>92</v>
      </c>
      <c r="D44" s="42">
        <v>120000</v>
      </c>
      <c r="E44" s="14">
        <f>SUM(D44:D44)+SEP!E44</f>
        <v>3140700</v>
      </c>
      <c r="F44" s="16">
        <f t="shared" si="1"/>
        <v>1570350</v>
      </c>
      <c r="G44" s="17">
        <v>3000</v>
      </c>
      <c r="H44" s="17">
        <f t="shared" si="2"/>
        <v>3140700</v>
      </c>
      <c r="I44" s="17">
        <v>97080</v>
      </c>
      <c r="J44" s="17">
        <f t="shared" si="3"/>
        <v>3237780</v>
      </c>
      <c r="K44" s="18">
        <f t="shared" si="4"/>
        <v>1618000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97080</v>
      </c>
      <c r="M44" s="17">
        <f>SEP!L44</f>
        <v>93420</v>
      </c>
      <c r="N44" s="17">
        <f t="shared" si="6"/>
        <v>3660</v>
      </c>
      <c r="O44" s="15">
        <f t="shared" si="7"/>
        <v>660</v>
      </c>
      <c r="P44" s="45"/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14">
        <f>SUM(D45:D45)+SEP!E45</f>
        <v>0</v>
      </c>
      <c r="F45" s="16">
        <f t="shared" si="1"/>
        <v>0</v>
      </c>
      <c r="G45" s="17">
        <v>0</v>
      </c>
      <c r="H45" s="17">
        <f t="shared" si="2"/>
        <v>0</v>
      </c>
      <c r="I45" s="17">
        <v>0</v>
      </c>
      <c r="J45" s="17">
        <f t="shared" si="3"/>
        <v>0</v>
      </c>
      <c r="K45" s="18">
        <f t="shared" si="4"/>
        <v>0</v>
      </c>
      <c r="L45" s="17">
        <f t="shared" si="5"/>
        <v>0</v>
      </c>
      <c r="M45" s="17">
        <f>SEP!L45</f>
        <v>0</v>
      </c>
      <c r="N45" s="17">
        <f t="shared" si="6"/>
        <v>0</v>
      </c>
      <c r="O45" s="15">
        <f t="shared" si="7"/>
        <v>0</v>
      </c>
      <c r="P45" s="45"/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28167200</v>
      </c>
      <c r="E46" s="14">
        <f>SUM(D46:D46)+SEP!E46</f>
        <v>343779689</v>
      </c>
      <c r="F46" s="16">
        <f t="shared" si="1"/>
        <v>171889844.5</v>
      </c>
      <c r="G46" s="17">
        <v>2112540</v>
      </c>
      <c r="H46" s="17">
        <f t="shared" si="2"/>
        <v>343779689</v>
      </c>
      <c r="I46" s="17">
        <v>22468600</v>
      </c>
      <c r="J46" s="17">
        <f t="shared" si="3"/>
        <v>366248289</v>
      </c>
      <c r="K46" s="18">
        <f t="shared" si="4"/>
        <v>183124000</v>
      </c>
      <c r="L46" s="17">
        <f t="shared" si="5"/>
        <v>22468600</v>
      </c>
      <c r="M46" s="17">
        <f>SEP!L46</f>
        <v>20184700</v>
      </c>
      <c r="N46" s="17">
        <f t="shared" si="6"/>
        <v>2283900</v>
      </c>
      <c r="O46" s="15">
        <f t="shared" si="7"/>
        <v>171360</v>
      </c>
      <c r="P46" s="45"/>
    </row>
    <row r="47" spans="1:16" s="46" customFormat="1" ht="14.95" customHeight="1" x14ac:dyDescent="0.3">
      <c r="A47" s="40">
        <v>41</v>
      </c>
      <c r="B47" s="47" t="s">
        <v>23</v>
      </c>
      <c r="C47" s="41" t="s">
        <v>96</v>
      </c>
      <c r="D47" s="42">
        <v>0</v>
      </c>
      <c r="E47" s="14">
        <f>SUM(D47:D47)+SEP!E47</f>
        <v>0</v>
      </c>
      <c r="F47" s="16">
        <f t="shared" si="1"/>
        <v>0</v>
      </c>
      <c r="G47" s="17">
        <v>0</v>
      </c>
      <c r="H47" s="17">
        <f t="shared" si="2"/>
        <v>0</v>
      </c>
      <c r="I47" s="17">
        <v>0</v>
      </c>
      <c r="J47" s="17">
        <f t="shared" si="3"/>
        <v>0</v>
      </c>
      <c r="K47" s="18">
        <f t="shared" si="4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SEP!L47</f>
        <v>0</v>
      </c>
      <c r="N47" s="17">
        <f t="shared" si="6"/>
        <v>0</v>
      </c>
      <c r="O47" s="15">
        <f t="shared" si="7"/>
        <v>0</v>
      </c>
      <c r="P47" s="45"/>
    </row>
    <row r="48" spans="1:16" ht="14.95" customHeight="1" x14ac:dyDescent="0.3">
      <c r="A48" s="12">
        <v>42</v>
      </c>
      <c r="B48" s="13" t="s">
        <v>97</v>
      </c>
      <c r="C48" s="13" t="s">
        <v>98</v>
      </c>
      <c r="D48" s="15">
        <v>0</v>
      </c>
      <c r="E48" s="14">
        <f>SUM(D48:D48)+SEP!E48</f>
        <v>4720300</v>
      </c>
      <c r="F48" s="16">
        <f t="shared" si="1"/>
        <v>2360150</v>
      </c>
      <c r="G48" s="17">
        <v>0</v>
      </c>
      <c r="H48" s="17">
        <f t="shared" si="2"/>
        <v>4720300</v>
      </c>
      <c r="I48" s="17">
        <v>121000</v>
      </c>
      <c r="J48" s="17">
        <f t="shared" si="3"/>
        <v>4841300</v>
      </c>
      <c r="K48" s="18">
        <f t="shared" si="4"/>
        <v>2420000</v>
      </c>
      <c r="L48" s="17">
        <f t="shared" si="5"/>
        <v>121000</v>
      </c>
      <c r="M48" s="17">
        <f>SEP!L48</f>
        <v>121000</v>
      </c>
      <c r="N48" s="17">
        <f t="shared" si="6"/>
        <v>0</v>
      </c>
      <c r="O48" s="15">
        <f t="shared" si="7"/>
        <v>0</v>
      </c>
      <c r="P48" s="19"/>
    </row>
    <row r="49" spans="1:16" ht="14.95" customHeight="1" x14ac:dyDescent="0.3">
      <c r="A49" s="12">
        <v>43</v>
      </c>
      <c r="B49" s="13" t="s">
        <v>99</v>
      </c>
      <c r="C49" s="13" t="s">
        <v>100</v>
      </c>
      <c r="D49" s="15">
        <v>2575300</v>
      </c>
      <c r="E49" s="14">
        <f>SUM(D49:D49)+SEP!E49</f>
        <v>46487100</v>
      </c>
      <c r="F49" s="16">
        <f t="shared" si="1"/>
        <v>23243550</v>
      </c>
      <c r="G49" s="17">
        <v>64383</v>
      </c>
      <c r="H49" s="17">
        <f t="shared" si="2"/>
        <v>46487100</v>
      </c>
      <c r="I49" s="17">
        <v>1191950</v>
      </c>
      <c r="J49" s="17">
        <f t="shared" si="3"/>
        <v>47679050</v>
      </c>
      <c r="K49" s="18">
        <f t="shared" si="4"/>
        <v>23839000</v>
      </c>
      <c r="L49" s="17">
        <f t="shared" si="5"/>
        <v>1191950</v>
      </c>
      <c r="M49" s="17">
        <f>SEP!L49</f>
        <v>1125900</v>
      </c>
      <c r="N49" s="17">
        <f t="shared" si="6"/>
        <v>66050</v>
      </c>
      <c r="O49" s="15">
        <f t="shared" si="7"/>
        <v>1667</v>
      </c>
      <c r="P49" s="19"/>
    </row>
    <row r="50" spans="1:16" ht="14.95" customHeight="1" x14ac:dyDescent="0.3">
      <c r="A50" s="12">
        <v>44</v>
      </c>
      <c r="B50" s="13" t="s">
        <v>101</v>
      </c>
      <c r="C50" s="13" t="s">
        <v>102</v>
      </c>
      <c r="D50" s="15">
        <v>3258050</v>
      </c>
      <c r="E50" s="14">
        <f>SUM(D50:D50)+SEP!E50</f>
        <v>40324400</v>
      </c>
      <c r="F50" s="16">
        <f t="shared" si="1"/>
        <v>20162200</v>
      </c>
      <c r="G50" s="17">
        <v>81451</v>
      </c>
      <c r="H50" s="17">
        <f t="shared" si="2"/>
        <v>40324400</v>
      </c>
      <c r="I50" s="17">
        <v>1033950</v>
      </c>
      <c r="J50" s="17">
        <f t="shared" si="3"/>
        <v>41358350</v>
      </c>
      <c r="K50" s="18">
        <f t="shared" si="4"/>
        <v>20679000</v>
      </c>
      <c r="L50" s="17">
        <f t="shared" si="5"/>
        <v>1033950</v>
      </c>
      <c r="M50" s="17">
        <f>SEP!L50</f>
        <v>950400</v>
      </c>
      <c r="N50" s="17">
        <f t="shared" si="6"/>
        <v>83550</v>
      </c>
      <c r="O50" s="15">
        <f t="shared" si="7"/>
        <v>2099</v>
      </c>
      <c r="P50" s="19"/>
    </row>
    <row r="51" spans="1:16" ht="14.95" customHeight="1" x14ac:dyDescent="0.3">
      <c r="A51" s="12">
        <v>45</v>
      </c>
      <c r="B51" s="20" t="s">
        <v>23</v>
      </c>
      <c r="C51" s="13" t="s">
        <v>103</v>
      </c>
      <c r="D51" s="15">
        <v>2364650</v>
      </c>
      <c r="E51" s="14">
        <f>SUM(D51:D51)+SEP!E51</f>
        <v>44555650</v>
      </c>
      <c r="F51" s="16">
        <f t="shared" si="1"/>
        <v>22277825</v>
      </c>
      <c r="G51" s="17">
        <v>59116</v>
      </c>
      <c r="H51" s="17">
        <f t="shared" si="2"/>
        <v>44555650</v>
      </c>
      <c r="I51" s="17">
        <v>1377960</v>
      </c>
      <c r="J51" s="17">
        <f t="shared" si="3"/>
        <v>45933610</v>
      </c>
      <c r="K51" s="18">
        <f t="shared" si="4"/>
        <v>22966000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1377960</v>
      </c>
      <c r="M51" s="17">
        <f>SEP!L51</f>
        <v>1304820</v>
      </c>
      <c r="N51" s="17">
        <f t="shared" si="6"/>
        <v>73140</v>
      </c>
      <c r="O51" s="15">
        <f t="shared" si="7"/>
        <v>14024</v>
      </c>
      <c r="P51" s="19"/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31556589</v>
      </c>
      <c r="E52" s="14">
        <f>SUM(D52:D52)+SEP!E52</f>
        <v>285772870</v>
      </c>
      <c r="F52" s="16">
        <f t="shared" si="1"/>
        <v>142886435</v>
      </c>
      <c r="G52" s="17">
        <v>2366744</v>
      </c>
      <c r="H52" s="17">
        <f t="shared" si="2"/>
        <v>285772870</v>
      </c>
      <c r="I52" s="17">
        <v>17765350</v>
      </c>
      <c r="J52" s="17">
        <f t="shared" si="3"/>
        <v>303538220</v>
      </c>
      <c r="K52" s="18">
        <f t="shared" si="4"/>
        <v>151769000</v>
      </c>
      <c r="L52" s="17">
        <f t="shared" si="5"/>
        <v>17765350</v>
      </c>
      <c r="M52" s="17">
        <f>SEP!L52</f>
        <v>15206650</v>
      </c>
      <c r="N52" s="17">
        <f t="shared" si="6"/>
        <v>2558700</v>
      </c>
      <c r="O52" s="15">
        <f t="shared" si="7"/>
        <v>191956</v>
      </c>
      <c r="P52" s="19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8844433</v>
      </c>
      <c r="E53" s="14">
        <f>SUM(D53:D53)+SEP!E53</f>
        <v>75690590</v>
      </c>
      <c r="F53" s="16">
        <f t="shared" si="1"/>
        <v>37845295</v>
      </c>
      <c r="G53" s="17">
        <v>221111</v>
      </c>
      <c r="H53" s="17">
        <f t="shared" si="2"/>
        <v>75690590</v>
      </c>
      <c r="I53" s="17">
        <v>2340900</v>
      </c>
      <c r="J53" s="17">
        <f t="shared" si="3"/>
        <v>78031490</v>
      </c>
      <c r="K53" s="18">
        <f t="shared" si="4"/>
        <v>39015000</v>
      </c>
      <c r="L53" s="17">
        <f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2340900</v>
      </c>
      <c r="M53" s="17">
        <f>SEP!L53</f>
        <v>2067360</v>
      </c>
      <c r="N53" s="17">
        <f t="shared" si="6"/>
        <v>273540</v>
      </c>
      <c r="O53" s="15">
        <f t="shared" si="7"/>
        <v>52429</v>
      </c>
      <c r="P53" s="19"/>
    </row>
    <row r="54" spans="1:16" x14ac:dyDescent="0.3">
      <c r="A54" s="12">
        <v>48</v>
      </c>
      <c r="B54" s="30"/>
      <c r="C54" s="30" t="s">
        <v>107</v>
      </c>
      <c r="D54" s="15">
        <v>540000</v>
      </c>
      <c r="E54" s="14">
        <f>SUM(D54:D54)+SEP!E54</f>
        <v>26274921</v>
      </c>
      <c r="F54" s="16">
        <f t="shared" si="1"/>
        <v>13137460.5</v>
      </c>
      <c r="G54" s="17">
        <v>13500</v>
      </c>
      <c r="H54" s="17">
        <f t="shared" si="2"/>
        <v>26274921</v>
      </c>
      <c r="I54" s="17">
        <v>812580</v>
      </c>
      <c r="J54" s="17">
        <f t="shared" si="3"/>
        <v>27087501</v>
      </c>
      <c r="K54" s="18">
        <f t="shared" si="4"/>
        <v>13543000</v>
      </c>
      <c r="L54" s="17">
        <f t="shared" ref="L54:L56" si="8">IF(K54&gt;500000000,(50000000*0.05)+(200000000*0.15)+(250000000*0.25)+((K54-500000000)*0.3),IF(K54&gt;250000000,(50000000*0.05)+(200000000*0.15)+((K54-250000000)*0.25),IF(K54&gt;200000000,(50000000*0.05)+(K54-50000000)*0.15,IF(K54&gt;50000000,(50000000*0.05)+((K54-50000000)*0.15),IF(K54&lt;=50000000,K54*0.05,0)))))*120%</f>
        <v>812580</v>
      </c>
      <c r="M54" s="17">
        <f>SEP!L54</f>
        <v>795900</v>
      </c>
      <c r="N54" s="17">
        <f t="shared" si="6"/>
        <v>16680</v>
      </c>
      <c r="O54" s="15">
        <f t="shared" si="7"/>
        <v>3180</v>
      </c>
      <c r="P54" s="19"/>
    </row>
    <row r="55" spans="1:16" x14ac:dyDescent="0.3">
      <c r="A55" s="12">
        <v>49</v>
      </c>
      <c r="B55" s="30"/>
      <c r="C55" s="30" t="s">
        <v>108</v>
      </c>
      <c r="D55" s="15">
        <v>3071200</v>
      </c>
      <c r="E55" s="14">
        <f>SUM(D55:D55)+SEP!E55</f>
        <v>29256050</v>
      </c>
      <c r="F55" s="16">
        <f t="shared" si="1"/>
        <v>14628025</v>
      </c>
      <c r="G55" s="17">
        <v>76780</v>
      </c>
      <c r="H55" s="17">
        <f t="shared" si="2"/>
        <v>29256050</v>
      </c>
      <c r="I55" s="17">
        <v>904800</v>
      </c>
      <c r="J55" s="17">
        <f t="shared" si="3"/>
        <v>30160850</v>
      </c>
      <c r="K55" s="18">
        <f t="shared" si="4"/>
        <v>15080000</v>
      </c>
      <c r="L55" s="17">
        <f t="shared" si="8"/>
        <v>904800</v>
      </c>
      <c r="M55" s="17">
        <f>SEP!L55</f>
        <v>809820</v>
      </c>
      <c r="N55" s="17">
        <f t="shared" si="6"/>
        <v>94980</v>
      </c>
      <c r="O55" s="15">
        <f t="shared" si="7"/>
        <v>18200</v>
      </c>
      <c r="P55" s="19"/>
    </row>
    <row r="56" spans="1:16" x14ac:dyDescent="0.3">
      <c r="A56" s="12">
        <v>50</v>
      </c>
      <c r="B56" s="30"/>
      <c r="C56" s="30" t="s">
        <v>109</v>
      </c>
      <c r="D56" s="15">
        <v>2194350</v>
      </c>
      <c r="E56" s="14">
        <f>SUM(D56:D56)+SEP!E56</f>
        <v>30542000</v>
      </c>
      <c r="F56" s="16">
        <f t="shared" si="1"/>
        <v>15271000</v>
      </c>
      <c r="G56" s="17">
        <v>54859</v>
      </c>
      <c r="H56" s="17">
        <f t="shared" si="2"/>
        <v>30542000</v>
      </c>
      <c r="I56" s="17">
        <v>944580</v>
      </c>
      <c r="J56" s="17">
        <f t="shared" si="3"/>
        <v>31486580</v>
      </c>
      <c r="K56" s="18">
        <f t="shared" si="4"/>
        <v>15743000</v>
      </c>
      <c r="L56" s="17">
        <f t="shared" si="8"/>
        <v>944580</v>
      </c>
      <c r="M56" s="17">
        <f>SEP!L56</f>
        <v>876720</v>
      </c>
      <c r="N56" s="17">
        <f t="shared" si="6"/>
        <v>67860</v>
      </c>
      <c r="O56" s="15">
        <f t="shared" si="7"/>
        <v>13001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31">
        <v>60239200</v>
      </c>
      <c r="E57" s="14">
        <f>SUM(D57:D57)+SEP!E57</f>
        <v>212095800</v>
      </c>
      <c r="F57" s="16">
        <f t="shared" si="1"/>
        <v>106047900</v>
      </c>
      <c r="G57" s="17">
        <v>4517940</v>
      </c>
      <c r="H57" s="17">
        <f t="shared" si="2"/>
        <v>212095800</v>
      </c>
      <c r="I57" s="17">
        <v>11791450</v>
      </c>
      <c r="J57" s="17">
        <f t="shared" si="3"/>
        <v>223887250</v>
      </c>
      <c r="K57" s="18">
        <f t="shared" si="4"/>
        <v>111943000</v>
      </c>
      <c r="L57" s="17">
        <f t="shared" si="5"/>
        <v>11791450</v>
      </c>
      <c r="M57" s="17">
        <f>SEP!L57</f>
        <v>6907150</v>
      </c>
      <c r="N57" s="17">
        <f t="shared" si="6"/>
        <v>4884300</v>
      </c>
      <c r="O57" s="15">
        <f t="shared" si="7"/>
        <v>366360</v>
      </c>
      <c r="P57" s="19"/>
    </row>
    <row r="58" spans="1:16" ht="15.9" x14ac:dyDescent="0.3">
      <c r="A58" s="32" t="s">
        <v>112</v>
      </c>
      <c r="B58" s="32"/>
      <c r="C58" s="32"/>
      <c r="D58" s="33">
        <f t="shared" ref="D58" si="9">SUM(D7:D57)</f>
        <v>1292284402</v>
      </c>
      <c r="E58" s="33">
        <f>SUM(E7:E57)</f>
        <v>13777692229</v>
      </c>
      <c r="F58" s="34"/>
      <c r="G58" s="33">
        <f>SUM(G7:G57)</f>
        <v>141945143</v>
      </c>
      <c r="H58" s="33"/>
      <c r="I58" s="33"/>
      <c r="J58" s="33"/>
      <c r="K58" s="33"/>
      <c r="L58" s="33"/>
      <c r="M58" s="33"/>
      <c r="N58" s="33"/>
      <c r="O58" s="33">
        <f>SUM(O7:O57)</f>
        <v>26451597</v>
      </c>
    </row>
  </sheetData>
  <mergeCells count="15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O5:O6"/>
    <mergeCell ref="H1:O2"/>
    <mergeCell ref="M5:M6"/>
    <mergeCell ref="N5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E2D4-5501-4ABA-8F77-24BB30AD29F6}">
  <dimension ref="A1:P58"/>
  <sheetViews>
    <sheetView zoomScale="85" zoomScaleNormal="85" workbookViewId="0">
      <pane xSplit="3" ySplit="6" topLeftCell="G7" activePane="bottomRight" state="frozen"/>
      <selection activeCell="E5" sqref="E5:N6"/>
      <selection pane="topRight" activeCell="E5" sqref="E5:N6"/>
      <selection pane="bottomLeft" activeCell="E5" sqref="E5:N6"/>
      <selection pane="bottomRight" activeCell="N5" sqref="N5:N6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15463246604</v>
      </c>
      <c r="F3" s="4"/>
      <c r="G3" s="5">
        <f>SUM(G7:G57)</f>
        <v>192949892</v>
      </c>
      <c r="H3" s="5"/>
      <c r="I3" s="5">
        <f>SUM(I7:I57)</f>
        <v>1500709790</v>
      </c>
      <c r="J3" s="5">
        <f>SUM(J7:J57)</f>
        <v>16963956394</v>
      </c>
      <c r="K3" s="5"/>
      <c r="L3" s="5">
        <f>SUM(L7:L57)</f>
        <v>1500709790</v>
      </c>
      <c r="M3" s="5">
        <f>SUM(M7:M57)</f>
        <v>1267962190</v>
      </c>
      <c r="N3" s="5">
        <f>SUM(N7:N57)</f>
        <v>232747600</v>
      </c>
      <c r="O3" s="5">
        <f>SUM(O7:O57)</f>
        <v>39797708</v>
      </c>
      <c r="P3" s="6">
        <f>L3-I3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116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49077850</v>
      </c>
      <c r="E7" s="14">
        <f>SUM(D7:D7)+OKT!E7</f>
        <v>541399600</v>
      </c>
      <c r="F7" s="16">
        <f t="shared" ref="F7:F57" si="0">50%*E7</f>
        <v>270699800</v>
      </c>
      <c r="G7" s="17">
        <v>3680839</v>
      </c>
      <c r="H7" s="17">
        <f>E7</f>
        <v>541399600</v>
      </c>
      <c r="I7" s="17">
        <v>43057000</v>
      </c>
      <c r="J7" s="17">
        <f>H7+I7</f>
        <v>584456600</v>
      </c>
      <c r="K7" s="18">
        <f>ROUNDDOWN(J7/2,-3)</f>
        <v>292228000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43057000</v>
      </c>
      <c r="M7" s="17">
        <f>OKT!L7</f>
        <v>36045750</v>
      </c>
      <c r="N7" s="17">
        <f>L7-M7</f>
        <v>7011250</v>
      </c>
      <c r="O7" s="15">
        <f>N7-G7</f>
        <v>3330411</v>
      </c>
      <c r="P7" s="19">
        <f>I7-L7</f>
        <v>0</v>
      </c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67791100</v>
      </c>
      <c r="E8" s="14">
        <f>SUM(D8:D8)+OKT!E8</f>
        <v>720168096</v>
      </c>
      <c r="F8" s="16">
        <f t="shared" si="0"/>
        <v>360084048</v>
      </c>
      <c r="G8" s="17">
        <v>8473888</v>
      </c>
      <c r="H8" s="17">
        <f t="shared" ref="H8:H57" si="1">E8</f>
        <v>720168096</v>
      </c>
      <c r="I8" s="17">
        <v>68595250</v>
      </c>
      <c r="J8" s="17">
        <f t="shared" ref="J8:J57" si="2">H8+I8</f>
        <v>788763346</v>
      </c>
      <c r="K8" s="18">
        <f>ROUNDDOWN(J8/2,-3)</f>
        <v>394381000</v>
      </c>
      <c r="L8" s="17">
        <f t="shared" ref="L8:L57" si="3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68595250</v>
      </c>
      <c r="M8" s="17">
        <f>OKT!L8</f>
        <v>58910750</v>
      </c>
      <c r="N8" s="17">
        <f t="shared" ref="N8:N57" si="4">L8-M8</f>
        <v>9684500</v>
      </c>
      <c r="O8" s="15">
        <f t="shared" ref="O8:O57" si="5">N8-G8</f>
        <v>1210612</v>
      </c>
      <c r="P8" s="19">
        <f t="shared" ref="P8:P57" si="6">I8-L8</f>
        <v>0</v>
      </c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SUM(D9:D9)+OKT!E9</f>
        <v>0</v>
      </c>
      <c r="F9" s="16">
        <f t="shared" si="0"/>
        <v>0</v>
      </c>
      <c r="G9" s="17">
        <v>0</v>
      </c>
      <c r="H9" s="17">
        <f t="shared" si="1"/>
        <v>0</v>
      </c>
      <c r="I9" s="17">
        <v>0</v>
      </c>
      <c r="J9" s="17">
        <f t="shared" si="2"/>
        <v>0</v>
      </c>
      <c r="K9" s="17"/>
      <c r="L9" s="17">
        <f t="shared" si="3"/>
        <v>0</v>
      </c>
      <c r="M9" s="17">
        <f>OKT!L9</f>
        <v>0</v>
      </c>
      <c r="N9" s="17">
        <f t="shared" si="4"/>
        <v>0</v>
      </c>
      <c r="O9" s="15">
        <f t="shared" si="5"/>
        <v>0</v>
      </c>
      <c r="P9" s="19">
        <f t="shared" si="6"/>
        <v>0</v>
      </c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SUM(D10:D10)+OKT!E10</f>
        <v>0</v>
      </c>
      <c r="F10" s="16">
        <f t="shared" si="0"/>
        <v>0</v>
      </c>
      <c r="G10" s="17">
        <v>0</v>
      </c>
      <c r="H10" s="17">
        <f t="shared" si="1"/>
        <v>0</v>
      </c>
      <c r="I10" s="17">
        <v>0</v>
      </c>
      <c r="J10" s="17">
        <f t="shared" si="2"/>
        <v>0</v>
      </c>
      <c r="K10" s="17"/>
      <c r="L10" s="17">
        <f t="shared" si="3"/>
        <v>0</v>
      </c>
      <c r="M10" s="17">
        <f>OKT!L10</f>
        <v>0</v>
      </c>
      <c r="N10" s="17">
        <f t="shared" si="4"/>
        <v>0</v>
      </c>
      <c r="O10" s="15">
        <f t="shared" si="5"/>
        <v>0</v>
      </c>
      <c r="P10" s="19">
        <f t="shared" si="6"/>
        <v>0</v>
      </c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SUM(D11:D11)+OKT!E11</f>
        <v>0</v>
      </c>
      <c r="F11" s="16">
        <f t="shared" si="0"/>
        <v>0</v>
      </c>
      <c r="G11" s="17">
        <v>0</v>
      </c>
      <c r="H11" s="17">
        <f t="shared" si="1"/>
        <v>0</v>
      </c>
      <c r="I11" s="17">
        <v>0</v>
      </c>
      <c r="J11" s="17">
        <f t="shared" si="2"/>
        <v>0</v>
      </c>
      <c r="K11" s="17"/>
      <c r="L11" s="17">
        <f t="shared" si="3"/>
        <v>0</v>
      </c>
      <c r="M11" s="17">
        <f>OKT!L11</f>
        <v>0</v>
      </c>
      <c r="N11" s="17">
        <f t="shared" si="4"/>
        <v>0</v>
      </c>
      <c r="O11" s="15">
        <f t="shared" si="5"/>
        <v>0</v>
      </c>
      <c r="P11" s="19">
        <f t="shared" si="6"/>
        <v>0</v>
      </c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6163225</v>
      </c>
      <c r="E12" s="14">
        <f>SUM(D12:D12)+OKT!E12</f>
        <v>6163225</v>
      </c>
      <c r="F12" s="16">
        <f t="shared" si="0"/>
        <v>3081612.5</v>
      </c>
      <c r="G12" s="17">
        <v>154081</v>
      </c>
      <c r="H12" s="17">
        <f t="shared" si="1"/>
        <v>6163225</v>
      </c>
      <c r="I12" s="17">
        <v>158000</v>
      </c>
      <c r="J12" s="17">
        <f t="shared" si="2"/>
        <v>6321225</v>
      </c>
      <c r="K12" s="18">
        <f t="shared" ref="K12:K57" si="7">ROUNDDOWN(J12/2,-3)</f>
        <v>3160000</v>
      </c>
      <c r="L12" s="17">
        <f t="shared" si="3"/>
        <v>158000</v>
      </c>
      <c r="M12" s="17">
        <f>OKT!L12</f>
        <v>0</v>
      </c>
      <c r="N12" s="17">
        <f t="shared" si="4"/>
        <v>158000</v>
      </c>
      <c r="O12" s="15">
        <f t="shared" si="5"/>
        <v>3919</v>
      </c>
      <c r="P12" s="19">
        <f t="shared" si="6"/>
        <v>0</v>
      </c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26389919</v>
      </c>
      <c r="E13" s="14">
        <f>SUM(D13:D13)+OKT!E13</f>
        <v>309100734</v>
      </c>
      <c r="F13" s="16">
        <f t="shared" si="0"/>
        <v>154550367</v>
      </c>
      <c r="G13" s="17">
        <v>1979244</v>
      </c>
      <c r="H13" s="17">
        <f t="shared" si="1"/>
        <v>309100734</v>
      </c>
      <c r="I13" s="17">
        <v>19656700</v>
      </c>
      <c r="J13" s="17">
        <f t="shared" si="2"/>
        <v>328757434</v>
      </c>
      <c r="K13" s="18">
        <f t="shared" si="7"/>
        <v>164378000</v>
      </c>
      <c r="L13" s="17">
        <f t="shared" si="3"/>
        <v>19656700</v>
      </c>
      <c r="M13" s="17">
        <f>OKT!L13</f>
        <v>17516950</v>
      </c>
      <c r="N13" s="17">
        <f t="shared" si="4"/>
        <v>2139750</v>
      </c>
      <c r="O13" s="15">
        <f t="shared" si="5"/>
        <v>160506</v>
      </c>
      <c r="P13" s="19">
        <f t="shared" si="6"/>
        <v>0</v>
      </c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SUM(D14:D14)+OKT!E14</f>
        <v>0</v>
      </c>
      <c r="F14" s="16">
        <f t="shared" si="0"/>
        <v>0</v>
      </c>
      <c r="G14" s="17">
        <v>0</v>
      </c>
      <c r="H14" s="17">
        <f t="shared" si="1"/>
        <v>0</v>
      </c>
      <c r="I14" s="17">
        <v>0</v>
      </c>
      <c r="J14" s="17">
        <f t="shared" si="2"/>
        <v>0</v>
      </c>
      <c r="K14" s="17"/>
      <c r="L14" s="17">
        <f t="shared" si="3"/>
        <v>0</v>
      </c>
      <c r="M14" s="17">
        <f>OKT!L14</f>
        <v>0</v>
      </c>
      <c r="N14" s="17">
        <f t="shared" si="4"/>
        <v>0</v>
      </c>
      <c r="O14" s="15">
        <f t="shared" si="5"/>
        <v>0</v>
      </c>
      <c r="P14" s="19">
        <f t="shared" si="6"/>
        <v>0</v>
      </c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127548312</v>
      </c>
      <c r="E15" s="14">
        <f>SUM(D15:D15)+OKT!E15</f>
        <v>940313846</v>
      </c>
      <c r="F15" s="16">
        <f t="shared" si="0"/>
        <v>470156923</v>
      </c>
      <c r="G15" s="17">
        <v>15943539</v>
      </c>
      <c r="H15" s="17">
        <f t="shared" si="1"/>
        <v>940313846</v>
      </c>
      <c r="I15" s="17">
        <v>101231600</v>
      </c>
      <c r="J15" s="17">
        <f t="shared" si="2"/>
        <v>1041545446</v>
      </c>
      <c r="K15" s="18">
        <f t="shared" si="7"/>
        <v>520772000</v>
      </c>
      <c r="L15" s="17">
        <f t="shared" si="3"/>
        <v>101231600</v>
      </c>
      <c r="M15" s="17">
        <f>OKT!L15</f>
        <v>81823500</v>
      </c>
      <c r="N15" s="17">
        <f t="shared" si="4"/>
        <v>19408100</v>
      </c>
      <c r="O15" s="15">
        <f t="shared" si="5"/>
        <v>3464561</v>
      </c>
      <c r="P15" s="19">
        <f t="shared" si="6"/>
        <v>0</v>
      </c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5799100</v>
      </c>
      <c r="E16" s="14">
        <f>SUM(D16:D16)+OKT!E16</f>
        <v>58231400</v>
      </c>
      <c r="F16" s="16">
        <f t="shared" si="0"/>
        <v>29115700</v>
      </c>
      <c r="G16" s="17">
        <v>144978</v>
      </c>
      <c r="H16" s="17">
        <f t="shared" si="1"/>
        <v>58231400</v>
      </c>
      <c r="I16" s="17">
        <v>1493100</v>
      </c>
      <c r="J16" s="17">
        <f t="shared" si="2"/>
        <v>59724500</v>
      </c>
      <c r="K16" s="18">
        <f t="shared" si="7"/>
        <v>29862000</v>
      </c>
      <c r="L16" s="17">
        <f t="shared" si="3"/>
        <v>1493100</v>
      </c>
      <c r="M16" s="17">
        <f>OKT!L16</f>
        <v>1344400</v>
      </c>
      <c r="N16" s="17">
        <f t="shared" si="4"/>
        <v>148700</v>
      </c>
      <c r="O16" s="15">
        <f t="shared" si="5"/>
        <v>3722</v>
      </c>
      <c r="P16" s="19">
        <f t="shared" si="6"/>
        <v>0</v>
      </c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78668986</v>
      </c>
      <c r="E17" s="14">
        <f>SUM(D17:D17)+OKT!E17</f>
        <v>1000952788</v>
      </c>
      <c r="F17" s="16">
        <f t="shared" si="0"/>
        <v>500476394</v>
      </c>
      <c r="G17" s="17">
        <v>9857443</v>
      </c>
      <c r="H17" s="17">
        <f t="shared" si="1"/>
        <v>1000952788</v>
      </c>
      <c r="I17" s="17">
        <v>111932600</v>
      </c>
      <c r="J17" s="17">
        <f t="shared" si="2"/>
        <v>1112885388</v>
      </c>
      <c r="K17" s="18">
        <f t="shared" si="7"/>
        <v>556442000</v>
      </c>
      <c r="L17" s="17">
        <f t="shared" si="3"/>
        <v>111932600</v>
      </c>
      <c r="M17" s="17">
        <f>OKT!L17</f>
        <v>98049800</v>
      </c>
      <c r="N17" s="17">
        <f t="shared" si="4"/>
        <v>13882800</v>
      </c>
      <c r="O17" s="15">
        <f t="shared" si="5"/>
        <v>4025357</v>
      </c>
      <c r="P17" s="19">
        <f t="shared" si="6"/>
        <v>0</v>
      </c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88828800</v>
      </c>
      <c r="E18" s="14">
        <f>SUM(D18:D18)+OKT!E18</f>
        <v>667764053</v>
      </c>
      <c r="F18" s="16">
        <f t="shared" si="0"/>
        <v>333882026.5</v>
      </c>
      <c r="G18" s="17">
        <v>11103600</v>
      </c>
      <c r="H18" s="17">
        <f t="shared" si="1"/>
        <v>667764053</v>
      </c>
      <c r="I18" s="17">
        <v>61109000</v>
      </c>
      <c r="J18" s="17">
        <f t="shared" si="2"/>
        <v>728873053</v>
      </c>
      <c r="K18" s="18">
        <f t="shared" si="7"/>
        <v>364436000</v>
      </c>
      <c r="L18" s="17">
        <f t="shared" si="3"/>
        <v>61109000</v>
      </c>
      <c r="M18" s="17">
        <f>OKT!L18</f>
        <v>48419250</v>
      </c>
      <c r="N18" s="17">
        <f t="shared" si="4"/>
        <v>12689750</v>
      </c>
      <c r="O18" s="15">
        <f t="shared" si="5"/>
        <v>1586150</v>
      </c>
      <c r="P18" s="19">
        <f t="shared" si="6"/>
        <v>0</v>
      </c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130319633</v>
      </c>
      <c r="E19" s="14">
        <f>SUM(D19:D19)+OKT!E19</f>
        <v>930659301</v>
      </c>
      <c r="F19" s="16">
        <f t="shared" si="0"/>
        <v>465329650.5</v>
      </c>
      <c r="G19" s="17">
        <v>16289954</v>
      </c>
      <c r="H19" s="17">
        <f t="shared" si="1"/>
        <v>930659301</v>
      </c>
      <c r="I19" s="17">
        <v>99527900</v>
      </c>
      <c r="J19" s="17">
        <f t="shared" si="2"/>
        <v>1030187201</v>
      </c>
      <c r="K19" s="18">
        <f t="shared" si="7"/>
        <v>515093000</v>
      </c>
      <c r="L19" s="17">
        <f t="shared" si="3"/>
        <v>99527900</v>
      </c>
      <c r="M19" s="17">
        <f>OKT!L19</f>
        <v>80048250</v>
      </c>
      <c r="N19" s="17">
        <f t="shared" si="4"/>
        <v>19479650</v>
      </c>
      <c r="O19" s="15">
        <f t="shared" si="5"/>
        <v>3189696</v>
      </c>
      <c r="P19" s="19">
        <f t="shared" si="6"/>
        <v>0</v>
      </c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54470400</v>
      </c>
      <c r="E20" s="14">
        <f>SUM(D20:D20)+OKT!E20</f>
        <v>901665180</v>
      </c>
      <c r="F20" s="16">
        <f t="shared" si="0"/>
        <v>450832590</v>
      </c>
      <c r="G20" s="17">
        <v>6808800</v>
      </c>
      <c r="H20" s="17">
        <f t="shared" si="1"/>
        <v>901665180</v>
      </c>
      <c r="I20" s="17">
        <v>94523500</v>
      </c>
      <c r="J20" s="17">
        <f t="shared" si="2"/>
        <v>996188680</v>
      </c>
      <c r="K20" s="18">
        <f t="shared" si="7"/>
        <v>498094000</v>
      </c>
      <c r="L20" s="17">
        <f t="shared" si="3"/>
        <v>94523500</v>
      </c>
      <c r="M20" s="17">
        <f>OKT!L20</f>
        <v>86742000</v>
      </c>
      <c r="N20" s="17">
        <f t="shared" si="4"/>
        <v>7781500</v>
      </c>
      <c r="O20" s="15">
        <f t="shared" si="5"/>
        <v>972700</v>
      </c>
      <c r="P20" s="19">
        <f t="shared" si="6"/>
        <v>0</v>
      </c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46118311</v>
      </c>
      <c r="E21" s="14">
        <f>SUM(D21:D21)+OKT!E21</f>
        <v>580253399</v>
      </c>
      <c r="F21" s="16">
        <f t="shared" si="0"/>
        <v>290126699.5</v>
      </c>
      <c r="G21" s="17">
        <v>5764789</v>
      </c>
      <c r="H21" s="17">
        <f t="shared" si="1"/>
        <v>580253399</v>
      </c>
      <c r="I21" s="17">
        <v>48607500</v>
      </c>
      <c r="J21" s="17">
        <f t="shared" si="2"/>
        <v>628860899</v>
      </c>
      <c r="K21" s="18">
        <f t="shared" si="7"/>
        <v>314430000</v>
      </c>
      <c r="L21" s="17">
        <f t="shared" si="3"/>
        <v>48607500</v>
      </c>
      <c r="M21" s="17">
        <f>OKT!L21</f>
        <v>42019250</v>
      </c>
      <c r="N21" s="17">
        <f t="shared" si="4"/>
        <v>6588250</v>
      </c>
      <c r="O21" s="15">
        <f t="shared" si="5"/>
        <v>823461</v>
      </c>
      <c r="P21" s="19">
        <f t="shared" si="6"/>
        <v>0</v>
      </c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115297539</v>
      </c>
      <c r="E22" s="14">
        <f>SUM(D22:D22)+OKT!E22</f>
        <v>975018295</v>
      </c>
      <c r="F22" s="16">
        <f t="shared" si="0"/>
        <v>487509147.5</v>
      </c>
      <c r="G22" s="17">
        <v>14412192</v>
      </c>
      <c r="H22" s="17">
        <f t="shared" si="1"/>
        <v>975018295</v>
      </c>
      <c r="I22" s="17">
        <v>107356100</v>
      </c>
      <c r="J22" s="17">
        <f t="shared" si="2"/>
        <v>1082374395</v>
      </c>
      <c r="K22" s="18">
        <f t="shared" si="7"/>
        <v>541187000</v>
      </c>
      <c r="L22" s="17">
        <f t="shared" si="3"/>
        <v>107356100</v>
      </c>
      <c r="M22" s="17">
        <f>OKT!L22</f>
        <v>88531500</v>
      </c>
      <c r="N22" s="17">
        <f t="shared" si="4"/>
        <v>18824600</v>
      </c>
      <c r="O22" s="15">
        <f t="shared" si="5"/>
        <v>4412408</v>
      </c>
      <c r="P22" s="19">
        <f t="shared" si="6"/>
        <v>0</v>
      </c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152927540</v>
      </c>
      <c r="E23" s="14">
        <f>SUM(D23:D23)+OKT!E23</f>
        <v>1179561357</v>
      </c>
      <c r="F23" s="16">
        <f t="shared" si="0"/>
        <v>589780678.5</v>
      </c>
      <c r="G23" s="17">
        <v>22939131</v>
      </c>
      <c r="H23" s="17">
        <f t="shared" si="1"/>
        <v>1179561357</v>
      </c>
      <c r="I23" s="17">
        <v>143451800</v>
      </c>
      <c r="J23" s="17">
        <f t="shared" si="2"/>
        <v>1323013157</v>
      </c>
      <c r="K23" s="18">
        <f t="shared" si="7"/>
        <v>661506000</v>
      </c>
      <c r="L23" s="17">
        <f t="shared" si="3"/>
        <v>143451800</v>
      </c>
      <c r="M23" s="17">
        <f>OKT!L23</f>
        <v>116464700</v>
      </c>
      <c r="N23" s="17">
        <f t="shared" si="4"/>
        <v>26987100</v>
      </c>
      <c r="O23" s="15">
        <f t="shared" si="5"/>
        <v>4047969</v>
      </c>
      <c r="P23" s="19">
        <f t="shared" si="6"/>
        <v>0</v>
      </c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209908364</v>
      </c>
      <c r="E24" s="14">
        <f>SUM(D24:D24)+OKT!E24</f>
        <v>1929848996</v>
      </c>
      <c r="F24" s="16">
        <f t="shared" si="0"/>
        <v>964924498</v>
      </c>
      <c r="G24" s="17">
        <v>31486255</v>
      </c>
      <c r="H24" s="17">
        <f t="shared" si="1"/>
        <v>1929848996</v>
      </c>
      <c r="I24" s="17">
        <v>275855600</v>
      </c>
      <c r="J24" s="17">
        <f t="shared" si="2"/>
        <v>2205704596</v>
      </c>
      <c r="K24" s="18">
        <f t="shared" si="7"/>
        <v>1102852000</v>
      </c>
      <c r="L24" s="17">
        <f t="shared" si="3"/>
        <v>275855600</v>
      </c>
      <c r="M24" s="17">
        <f>OKT!L24</f>
        <v>238812800</v>
      </c>
      <c r="N24" s="17">
        <f t="shared" si="4"/>
        <v>37042800</v>
      </c>
      <c r="O24" s="15">
        <f t="shared" si="5"/>
        <v>5556545</v>
      </c>
      <c r="P24" s="19">
        <f t="shared" si="6"/>
        <v>0</v>
      </c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10101317</v>
      </c>
      <c r="E25" s="14">
        <f>SUM(D25:D25)+OKT!E25</f>
        <v>103789323</v>
      </c>
      <c r="F25" s="16">
        <f t="shared" si="0"/>
        <v>51894661.5</v>
      </c>
      <c r="G25" s="17">
        <v>742017</v>
      </c>
      <c r="H25" s="17">
        <f t="shared" si="1"/>
        <v>103789323</v>
      </c>
      <c r="I25" s="17">
        <v>3009850</v>
      </c>
      <c r="J25" s="17">
        <f t="shared" si="2"/>
        <v>106799173</v>
      </c>
      <c r="K25" s="18">
        <f t="shared" si="7"/>
        <v>53399000</v>
      </c>
      <c r="L25" s="17">
        <f t="shared" si="3"/>
        <v>3009850</v>
      </c>
      <c r="M25" s="17">
        <f>OKT!L25</f>
        <v>2402250</v>
      </c>
      <c r="N25" s="17">
        <f t="shared" si="4"/>
        <v>607600</v>
      </c>
      <c r="O25" s="15">
        <f t="shared" si="5"/>
        <v>-134417</v>
      </c>
      <c r="P25" s="19">
        <f t="shared" si="6"/>
        <v>0</v>
      </c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16003373</v>
      </c>
      <c r="E26" s="14">
        <f>SUM(D26:D26)+OKT!E26</f>
        <v>195985178</v>
      </c>
      <c r="F26" s="16">
        <f t="shared" si="0"/>
        <v>97992589</v>
      </c>
      <c r="G26" s="17">
        <v>1200253</v>
      </c>
      <c r="H26" s="17">
        <f t="shared" si="1"/>
        <v>195985178</v>
      </c>
      <c r="I26" s="17">
        <v>10485250</v>
      </c>
      <c r="J26" s="17">
        <f t="shared" si="2"/>
        <v>206470428</v>
      </c>
      <c r="K26" s="18">
        <f t="shared" si="7"/>
        <v>103235000</v>
      </c>
      <c r="L26" s="17">
        <f t="shared" si="3"/>
        <v>10485250</v>
      </c>
      <c r="M26" s="17">
        <f>OKT!L26</f>
        <v>9187600</v>
      </c>
      <c r="N26" s="17">
        <f t="shared" si="4"/>
        <v>1297650</v>
      </c>
      <c r="O26" s="15">
        <f t="shared" si="5"/>
        <v>97397</v>
      </c>
      <c r="P26" s="19">
        <f t="shared" si="6"/>
        <v>0</v>
      </c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0</v>
      </c>
      <c r="E27" s="14">
        <f>SUM(D27:D27)+OKT!E27</f>
        <v>837000</v>
      </c>
      <c r="F27" s="16">
        <f t="shared" si="0"/>
        <v>418500</v>
      </c>
      <c r="G27" s="17">
        <v>0</v>
      </c>
      <c r="H27" s="17">
        <f t="shared" si="1"/>
        <v>837000</v>
      </c>
      <c r="I27" s="17">
        <v>0</v>
      </c>
      <c r="J27" s="17">
        <f t="shared" ref="J27" si="8">H27+I27</f>
        <v>837000</v>
      </c>
      <c r="K27" s="17"/>
      <c r="L27" s="17">
        <f t="shared" si="3"/>
        <v>0</v>
      </c>
      <c r="M27" s="17">
        <f>OKT!L27</f>
        <v>21450</v>
      </c>
      <c r="N27" s="17">
        <f t="shared" si="4"/>
        <v>-21450</v>
      </c>
      <c r="O27" s="15">
        <f t="shared" si="5"/>
        <v>-21450</v>
      </c>
      <c r="P27" s="19">
        <f t="shared" si="6"/>
        <v>0</v>
      </c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6564500</v>
      </c>
      <c r="E28" s="14">
        <f>SUM(D28:D28)+OKT!E28</f>
        <v>90334050</v>
      </c>
      <c r="F28" s="16">
        <f t="shared" si="0"/>
        <v>45167025</v>
      </c>
      <c r="G28" s="17">
        <v>164113</v>
      </c>
      <c r="H28" s="17">
        <f t="shared" si="1"/>
        <v>90334050</v>
      </c>
      <c r="I28" s="17">
        <v>2316250</v>
      </c>
      <c r="J28" s="17">
        <f t="shared" si="2"/>
        <v>92650300</v>
      </c>
      <c r="K28" s="18">
        <f t="shared" si="7"/>
        <v>46325000</v>
      </c>
      <c r="L28" s="17">
        <f t="shared" si="3"/>
        <v>2316250</v>
      </c>
      <c r="M28" s="17">
        <f>OKT!L28</f>
        <v>2147900</v>
      </c>
      <c r="N28" s="17">
        <f t="shared" si="4"/>
        <v>168350</v>
      </c>
      <c r="O28" s="15">
        <f t="shared" si="5"/>
        <v>4237</v>
      </c>
      <c r="P28" s="19">
        <f t="shared" si="6"/>
        <v>0</v>
      </c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61604116</v>
      </c>
      <c r="E29" s="14">
        <f>SUM(D29:D29)+OKT!E29</f>
        <v>611539929</v>
      </c>
      <c r="F29" s="16">
        <f t="shared" si="0"/>
        <v>305769964.5</v>
      </c>
      <c r="G29" s="17">
        <v>7700515</v>
      </c>
      <c r="H29" s="17">
        <f t="shared" si="1"/>
        <v>611539929</v>
      </c>
      <c r="I29" s="17">
        <v>53077000</v>
      </c>
      <c r="J29" s="17">
        <f t="shared" si="2"/>
        <v>664616929</v>
      </c>
      <c r="K29" s="18">
        <f t="shared" si="7"/>
        <v>332308000</v>
      </c>
      <c r="L29" s="17">
        <f t="shared" si="3"/>
        <v>53077000</v>
      </c>
      <c r="M29" s="17">
        <f>OKT!L29</f>
        <v>44276500</v>
      </c>
      <c r="N29" s="17">
        <f t="shared" si="4"/>
        <v>8800500</v>
      </c>
      <c r="O29" s="15">
        <f t="shared" si="5"/>
        <v>1099985</v>
      </c>
      <c r="P29" s="19">
        <f t="shared" si="6"/>
        <v>0</v>
      </c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110260080</v>
      </c>
      <c r="E30" s="14">
        <f>SUM(D30:D30)+OKT!E30</f>
        <v>1054804837</v>
      </c>
      <c r="F30" s="16">
        <f t="shared" si="0"/>
        <v>527402418.5</v>
      </c>
      <c r="G30" s="17">
        <v>15152631</v>
      </c>
      <c r="H30" s="17">
        <f t="shared" si="1"/>
        <v>1054804837</v>
      </c>
      <c r="I30" s="17">
        <v>121436000</v>
      </c>
      <c r="J30" s="17">
        <f t="shared" si="2"/>
        <v>1176240837</v>
      </c>
      <c r="K30" s="18">
        <f t="shared" si="7"/>
        <v>588120000</v>
      </c>
      <c r="L30" s="17">
        <f t="shared" si="3"/>
        <v>121436000</v>
      </c>
      <c r="M30" s="17">
        <f>OKT!L30</f>
        <v>101978300</v>
      </c>
      <c r="N30" s="17">
        <f t="shared" si="4"/>
        <v>19457700</v>
      </c>
      <c r="O30" s="15">
        <f t="shared" si="5"/>
        <v>4305069</v>
      </c>
      <c r="P30" s="19">
        <f t="shared" si="6"/>
        <v>0</v>
      </c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18020000</v>
      </c>
      <c r="E31" s="14">
        <f>SUM(D31:D31)+OKT!E31</f>
        <v>227278000</v>
      </c>
      <c r="F31" s="16">
        <f t="shared" si="0"/>
        <v>113639000</v>
      </c>
      <c r="G31" s="17">
        <v>1351500</v>
      </c>
      <c r="H31" s="17">
        <f t="shared" si="1"/>
        <v>227278000</v>
      </c>
      <c r="I31" s="17">
        <v>13022500</v>
      </c>
      <c r="J31" s="17">
        <f t="shared" si="2"/>
        <v>240300500</v>
      </c>
      <c r="K31" s="18">
        <f t="shared" si="7"/>
        <v>120150000</v>
      </c>
      <c r="L31" s="17">
        <f t="shared" si="3"/>
        <v>13022500</v>
      </c>
      <c r="M31" s="17">
        <f>OKT!L31</f>
        <v>11561350</v>
      </c>
      <c r="N31" s="17">
        <f t="shared" si="4"/>
        <v>1461150</v>
      </c>
      <c r="O31" s="15">
        <f t="shared" si="5"/>
        <v>109650</v>
      </c>
      <c r="P31" s="19">
        <f t="shared" si="6"/>
        <v>0</v>
      </c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46325116</v>
      </c>
      <c r="E32" s="14">
        <f>SUM(D32:D32)+OKT!E32</f>
        <v>413849994</v>
      </c>
      <c r="F32" s="16">
        <f t="shared" si="0"/>
        <v>206924997</v>
      </c>
      <c r="G32" s="17">
        <v>3474384</v>
      </c>
      <c r="H32" s="17">
        <f t="shared" si="1"/>
        <v>413849994</v>
      </c>
      <c r="I32" s="17">
        <v>28149850</v>
      </c>
      <c r="J32" s="17">
        <f t="shared" si="2"/>
        <v>441999844</v>
      </c>
      <c r="K32" s="18">
        <f t="shared" si="7"/>
        <v>220999000</v>
      </c>
      <c r="L32" s="17">
        <f t="shared" si="3"/>
        <v>28149850</v>
      </c>
      <c r="M32" s="17">
        <f>OKT!L32</f>
        <v>24393850</v>
      </c>
      <c r="N32" s="17">
        <f t="shared" si="4"/>
        <v>3756000</v>
      </c>
      <c r="O32" s="15">
        <f t="shared" si="5"/>
        <v>281616</v>
      </c>
      <c r="P32" s="19">
        <f t="shared" si="6"/>
        <v>0</v>
      </c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12552050</v>
      </c>
      <c r="E33" s="14">
        <f>SUM(D33:D33)+OKT!E33</f>
        <v>109986600</v>
      </c>
      <c r="F33" s="16">
        <f t="shared" si="0"/>
        <v>54993300</v>
      </c>
      <c r="G33" s="17">
        <v>813131</v>
      </c>
      <c r="H33" s="17">
        <f t="shared" si="1"/>
        <v>109986600</v>
      </c>
      <c r="I33" s="17">
        <v>3512350</v>
      </c>
      <c r="J33" s="17">
        <f t="shared" si="2"/>
        <v>113498950</v>
      </c>
      <c r="K33" s="18">
        <f t="shared" si="7"/>
        <v>56749000</v>
      </c>
      <c r="L33" s="17">
        <f t="shared" si="3"/>
        <v>3512350</v>
      </c>
      <c r="M33" s="17">
        <f>OKT!L33</f>
        <v>2498300</v>
      </c>
      <c r="N33" s="17">
        <f t="shared" si="4"/>
        <v>1014050</v>
      </c>
      <c r="O33" s="15">
        <f t="shared" si="5"/>
        <v>200919</v>
      </c>
      <c r="P33" s="19">
        <f t="shared" si="6"/>
        <v>0</v>
      </c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80000</v>
      </c>
      <c r="E34" s="14">
        <f>SUM(D34:D34)+OKT!E34</f>
        <v>17171800</v>
      </c>
      <c r="F34" s="16">
        <f t="shared" si="0"/>
        <v>8585900</v>
      </c>
      <c r="G34" s="17">
        <v>2000</v>
      </c>
      <c r="H34" s="17">
        <f t="shared" si="1"/>
        <v>17171800</v>
      </c>
      <c r="I34" s="17">
        <v>440300</v>
      </c>
      <c r="J34" s="17">
        <f t="shared" si="2"/>
        <v>17612100</v>
      </c>
      <c r="K34" s="18">
        <f t="shared" si="7"/>
        <v>8806000</v>
      </c>
      <c r="L34" s="17">
        <f t="shared" si="3"/>
        <v>440300</v>
      </c>
      <c r="M34" s="17">
        <f>OKT!L34</f>
        <v>438250</v>
      </c>
      <c r="N34" s="17">
        <f t="shared" si="4"/>
        <v>2050</v>
      </c>
      <c r="O34" s="15">
        <f t="shared" si="5"/>
        <v>50</v>
      </c>
      <c r="P34" s="19">
        <f t="shared" si="6"/>
        <v>0</v>
      </c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5106250</v>
      </c>
      <c r="E35" s="14">
        <f>SUM(D35:D35)+OKT!E35</f>
        <v>54871400</v>
      </c>
      <c r="F35" s="16">
        <f t="shared" si="0"/>
        <v>27435700</v>
      </c>
      <c r="G35" s="17">
        <v>127656</v>
      </c>
      <c r="H35" s="17">
        <f t="shared" si="1"/>
        <v>54871400</v>
      </c>
      <c r="I35" s="17">
        <v>1406950</v>
      </c>
      <c r="J35" s="17">
        <f t="shared" si="2"/>
        <v>56278350</v>
      </c>
      <c r="K35" s="18">
        <f t="shared" si="7"/>
        <v>28139000</v>
      </c>
      <c r="L35" s="17">
        <f t="shared" si="3"/>
        <v>1406950</v>
      </c>
      <c r="M35" s="17">
        <f>OKT!L35</f>
        <v>1276000</v>
      </c>
      <c r="N35" s="17">
        <f t="shared" si="4"/>
        <v>130950</v>
      </c>
      <c r="O35" s="15">
        <f t="shared" si="5"/>
        <v>3294</v>
      </c>
      <c r="P35" s="19">
        <f t="shared" si="6"/>
        <v>0</v>
      </c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3838950</v>
      </c>
      <c r="E36" s="14">
        <f>SUM(D36:D36)+OKT!E36</f>
        <v>56065533</v>
      </c>
      <c r="F36" s="16">
        <f t="shared" si="0"/>
        <v>28032766.5</v>
      </c>
      <c r="G36" s="17">
        <v>95974</v>
      </c>
      <c r="H36" s="17">
        <f t="shared" si="1"/>
        <v>56065533</v>
      </c>
      <c r="I36" s="17">
        <v>1437550</v>
      </c>
      <c r="J36" s="17">
        <f t="shared" si="2"/>
        <v>57503083</v>
      </c>
      <c r="K36" s="18">
        <f t="shared" si="7"/>
        <v>28751000</v>
      </c>
      <c r="L36" s="17">
        <f t="shared" si="3"/>
        <v>1437550</v>
      </c>
      <c r="M36" s="17">
        <f>OKT!L36</f>
        <v>1339100</v>
      </c>
      <c r="N36" s="17">
        <f t="shared" si="4"/>
        <v>98450</v>
      </c>
      <c r="O36" s="15">
        <f t="shared" si="5"/>
        <v>2476</v>
      </c>
      <c r="P36" s="19">
        <f t="shared" si="6"/>
        <v>0</v>
      </c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3574600</v>
      </c>
      <c r="E37" s="14">
        <f>SUM(D37:D37)+OKT!E37</f>
        <v>44399800</v>
      </c>
      <c r="F37" s="16">
        <f t="shared" si="0"/>
        <v>22199900</v>
      </c>
      <c r="G37" s="17">
        <v>89365</v>
      </c>
      <c r="H37" s="17">
        <f t="shared" si="1"/>
        <v>44399800</v>
      </c>
      <c r="I37" s="17">
        <v>1138450</v>
      </c>
      <c r="J37" s="17">
        <f t="shared" si="2"/>
        <v>45538250</v>
      </c>
      <c r="K37" s="18">
        <f t="shared" si="7"/>
        <v>22769000</v>
      </c>
      <c r="L37" s="17">
        <f t="shared" si="3"/>
        <v>1138450</v>
      </c>
      <c r="M37" s="17">
        <f>OKT!L37</f>
        <v>1046750</v>
      </c>
      <c r="N37" s="17">
        <f t="shared" si="4"/>
        <v>91700</v>
      </c>
      <c r="O37" s="15">
        <f t="shared" si="5"/>
        <v>2335</v>
      </c>
      <c r="P37" s="19">
        <f t="shared" si="6"/>
        <v>0</v>
      </c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SUM(D38:D38)+OKT!E38</f>
        <v>0</v>
      </c>
      <c r="F38" s="16">
        <f t="shared" si="0"/>
        <v>0</v>
      </c>
      <c r="G38" s="17">
        <v>0</v>
      </c>
      <c r="H38" s="17">
        <f t="shared" si="1"/>
        <v>0</v>
      </c>
      <c r="I38" s="17">
        <v>0</v>
      </c>
      <c r="J38" s="17">
        <f t="shared" si="2"/>
        <v>0</v>
      </c>
      <c r="K38" s="17"/>
      <c r="L38" s="17">
        <f t="shared" si="3"/>
        <v>0</v>
      </c>
      <c r="M38" s="17">
        <f>OKT!L38</f>
        <v>0</v>
      </c>
      <c r="N38" s="17">
        <f t="shared" si="4"/>
        <v>0</v>
      </c>
      <c r="O38" s="15">
        <f t="shared" si="5"/>
        <v>0</v>
      </c>
      <c r="P38" s="19">
        <f t="shared" si="6"/>
        <v>0</v>
      </c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7698450</v>
      </c>
      <c r="E39" s="14">
        <f>SUM(D39:D39)+OKT!E39</f>
        <v>62039700</v>
      </c>
      <c r="F39" s="16">
        <f t="shared" si="0"/>
        <v>31019850</v>
      </c>
      <c r="G39" s="17">
        <v>192461</v>
      </c>
      <c r="H39" s="17">
        <f t="shared" si="1"/>
        <v>62039700</v>
      </c>
      <c r="I39" s="17">
        <v>1590750</v>
      </c>
      <c r="J39" s="17">
        <f t="shared" si="2"/>
        <v>63630450</v>
      </c>
      <c r="K39" s="18">
        <f t="shared" si="7"/>
        <v>31815000</v>
      </c>
      <c r="L39" s="17">
        <f t="shared" si="3"/>
        <v>1590750</v>
      </c>
      <c r="M39" s="17">
        <f>OKT!L39</f>
        <v>1393350</v>
      </c>
      <c r="N39" s="17">
        <f t="shared" si="4"/>
        <v>197400</v>
      </c>
      <c r="O39" s="15">
        <f t="shared" si="5"/>
        <v>4939</v>
      </c>
      <c r="P39" s="19">
        <f t="shared" si="6"/>
        <v>0</v>
      </c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6760850</v>
      </c>
      <c r="E40" s="14">
        <f>SUM(D40:D40)+OKT!E40</f>
        <v>81211650</v>
      </c>
      <c r="F40" s="16">
        <f t="shared" si="0"/>
        <v>40605825</v>
      </c>
      <c r="G40" s="17">
        <v>169021</v>
      </c>
      <c r="H40" s="17">
        <f t="shared" si="1"/>
        <v>81211650</v>
      </c>
      <c r="I40" s="17">
        <v>2082300</v>
      </c>
      <c r="J40" s="17">
        <f t="shared" si="2"/>
        <v>83293950</v>
      </c>
      <c r="K40" s="18">
        <f t="shared" si="7"/>
        <v>41646000</v>
      </c>
      <c r="L40" s="17">
        <f t="shared" si="3"/>
        <v>2082300</v>
      </c>
      <c r="M40" s="17">
        <f>OKT!L40</f>
        <v>1908950</v>
      </c>
      <c r="N40" s="17">
        <f t="shared" si="4"/>
        <v>173350</v>
      </c>
      <c r="O40" s="15">
        <f t="shared" si="5"/>
        <v>4329</v>
      </c>
      <c r="P40" s="19">
        <f t="shared" si="6"/>
        <v>0</v>
      </c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8771850</v>
      </c>
      <c r="E41" s="14">
        <f>SUM(D41:D41)+OKT!E41</f>
        <v>89007033</v>
      </c>
      <c r="F41" s="16">
        <f t="shared" si="0"/>
        <v>44503516.5</v>
      </c>
      <c r="G41" s="17">
        <v>219296</v>
      </c>
      <c r="H41" s="17">
        <f t="shared" si="1"/>
        <v>89007033</v>
      </c>
      <c r="I41" s="17">
        <v>2282200</v>
      </c>
      <c r="J41" s="17">
        <f t="shared" si="2"/>
        <v>91289233</v>
      </c>
      <c r="K41" s="18">
        <f t="shared" si="7"/>
        <v>45644000</v>
      </c>
      <c r="L41" s="17">
        <f t="shared" si="3"/>
        <v>2282200</v>
      </c>
      <c r="M41" s="17">
        <f>OKT!L41</f>
        <v>2057300</v>
      </c>
      <c r="N41" s="17">
        <f t="shared" si="4"/>
        <v>224900</v>
      </c>
      <c r="O41" s="15">
        <f t="shared" si="5"/>
        <v>5604</v>
      </c>
      <c r="P41" s="19">
        <f t="shared" si="6"/>
        <v>0</v>
      </c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11202100</v>
      </c>
      <c r="E42" s="14">
        <f>SUM(D42:D42)+OKT!E42</f>
        <v>90896893</v>
      </c>
      <c r="F42" s="16">
        <f t="shared" si="0"/>
        <v>45448446.5</v>
      </c>
      <c r="G42" s="17">
        <v>280053</v>
      </c>
      <c r="H42" s="17">
        <f t="shared" si="1"/>
        <v>90896893</v>
      </c>
      <c r="I42" s="17">
        <v>2811240</v>
      </c>
      <c r="J42" s="17">
        <f t="shared" si="2"/>
        <v>93708133</v>
      </c>
      <c r="K42" s="18">
        <f t="shared" si="7"/>
        <v>46854000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2811240</v>
      </c>
      <c r="M42" s="17">
        <f>OKT!L42</f>
        <v>2464740</v>
      </c>
      <c r="N42" s="17">
        <f t="shared" si="4"/>
        <v>346500</v>
      </c>
      <c r="O42" s="15">
        <f t="shared" si="5"/>
        <v>66447</v>
      </c>
      <c r="P42" s="19">
        <f t="shared" si="6"/>
        <v>0</v>
      </c>
    </row>
    <row r="43" spans="1:16" s="46" customFormat="1" ht="14.95" customHeight="1" x14ac:dyDescent="0.3">
      <c r="A43" s="40">
        <v>37</v>
      </c>
      <c r="B43" s="41" t="s">
        <v>90</v>
      </c>
      <c r="C43" s="41" t="s">
        <v>91</v>
      </c>
      <c r="D43" s="42">
        <v>12177150</v>
      </c>
      <c r="E43" s="43">
        <f>SUM(D43:D43)+OKT!E43</f>
        <v>89833000</v>
      </c>
      <c r="F43" s="44">
        <f t="shared" si="0"/>
        <v>44916500</v>
      </c>
      <c r="G43" s="17">
        <v>304429</v>
      </c>
      <c r="H43" s="17">
        <f t="shared" si="1"/>
        <v>89833000</v>
      </c>
      <c r="I43" s="17">
        <v>2303400</v>
      </c>
      <c r="J43" s="17">
        <f t="shared" si="2"/>
        <v>92136400</v>
      </c>
      <c r="K43" s="51">
        <f t="shared" si="7"/>
        <v>46068000</v>
      </c>
      <c r="L43" s="17">
        <f t="shared" si="3"/>
        <v>2303400</v>
      </c>
      <c r="M43" s="17">
        <f>OKT!L43</f>
        <v>1991150</v>
      </c>
      <c r="N43" s="17">
        <f t="shared" si="4"/>
        <v>312250</v>
      </c>
      <c r="O43" s="15">
        <f t="shared" si="5"/>
        <v>7821</v>
      </c>
      <c r="P43" s="45">
        <f t="shared" si="6"/>
        <v>0</v>
      </c>
    </row>
    <row r="44" spans="1:16" s="46" customFormat="1" ht="14.95" customHeight="1" x14ac:dyDescent="0.3">
      <c r="A44" s="40">
        <v>38</v>
      </c>
      <c r="B44" s="47" t="s">
        <v>23</v>
      </c>
      <c r="C44" s="41" t="s">
        <v>92</v>
      </c>
      <c r="D44" s="42">
        <v>80000</v>
      </c>
      <c r="E44" s="43">
        <f>SUM(D44:D44)+OKT!E44</f>
        <v>3220700</v>
      </c>
      <c r="F44" s="44">
        <f t="shared" si="0"/>
        <v>1610350</v>
      </c>
      <c r="G44" s="17">
        <v>2000</v>
      </c>
      <c r="H44" s="17">
        <f t="shared" si="1"/>
        <v>3220700</v>
      </c>
      <c r="I44" s="17">
        <v>99600</v>
      </c>
      <c r="J44" s="17">
        <f t="shared" si="2"/>
        <v>3320300</v>
      </c>
      <c r="K44" s="51">
        <f t="shared" si="7"/>
        <v>1660000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99600</v>
      </c>
      <c r="M44" s="17">
        <f>OKT!L44</f>
        <v>97080</v>
      </c>
      <c r="N44" s="17">
        <f t="shared" si="4"/>
        <v>2520</v>
      </c>
      <c r="O44" s="15">
        <f t="shared" si="5"/>
        <v>520</v>
      </c>
      <c r="P44" s="45">
        <f t="shared" si="6"/>
        <v>0</v>
      </c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43">
        <f>SUM(D45:D45)+OKT!E45</f>
        <v>0</v>
      </c>
      <c r="F45" s="44">
        <f t="shared" si="0"/>
        <v>0</v>
      </c>
      <c r="G45" s="17">
        <v>0</v>
      </c>
      <c r="H45" s="17">
        <f t="shared" si="1"/>
        <v>0</v>
      </c>
      <c r="I45" s="17">
        <v>0</v>
      </c>
      <c r="J45" s="17">
        <f t="shared" si="2"/>
        <v>0</v>
      </c>
      <c r="K45" s="17"/>
      <c r="L45" s="17">
        <f t="shared" si="3"/>
        <v>0</v>
      </c>
      <c r="M45" s="17">
        <f>OKT!L45</f>
        <v>0</v>
      </c>
      <c r="N45" s="17">
        <f t="shared" si="4"/>
        <v>0</v>
      </c>
      <c r="O45" s="15">
        <f t="shared" si="5"/>
        <v>0</v>
      </c>
      <c r="P45" s="45">
        <f t="shared" si="6"/>
        <v>0</v>
      </c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45423300</v>
      </c>
      <c r="E46" s="43">
        <f>SUM(D46:D46)+OKT!E46</f>
        <v>389202989</v>
      </c>
      <c r="F46" s="44">
        <f t="shared" si="0"/>
        <v>194601494.5</v>
      </c>
      <c r="G46" s="17">
        <v>3406748</v>
      </c>
      <c r="H46" s="17">
        <f t="shared" si="1"/>
        <v>389202989</v>
      </c>
      <c r="I46" s="17">
        <v>26151550</v>
      </c>
      <c r="J46" s="17">
        <f t="shared" si="2"/>
        <v>415354539</v>
      </c>
      <c r="K46" s="51">
        <f t="shared" si="7"/>
        <v>207677000</v>
      </c>
      <c r="L46" s="17">
        <f t="shared" si="3"/>
        <v>26151550</v>
      </c>
      <c r="M46" s="17">
        <f>OKT!L46</f>
        <v>22468600</v>
      </c>
      <c r="N46" s="17">
        <f t="shared" si="4"/>
        <v>3682950</v>
      </c>
      <c r="O46" s="15">
        <f t="shared" si="5"/>
        <v>276202</v>
      </c>
      <c r="P46" s="45">
        <f t="shared" si="6"/>
        <v>0</v>
      </c>
    </row>
    <row r="47" spans="1:16" s="46" customFormat="1" ht="14.95" customHeight="1" x14ac:dyDescent="0.3">
      <c r="A47" s="40">
        <v>41</v>
      </c>
      <c r="B47" s="47" t="s">
        <v>23</v>
      </c>
      <c r="C47" s="41" t="s">
        <v>96</v>
      </c>
      <c r="D47" s="42">
        <v>0</v>
      </c>
      <c r="E47" s="43">
        <f>SUM(D47:D47)+OKT!E47</f>
        <v>0</v>
      </c>
      <c r="F47" s="44">
        <f t="shared" si="0"/>
        <v>0</v>
      </c>
      <c r="G47" s="17"/>
      <c r="H47" s="17">
        <f t="shared" si="1"/>
        <v>0</v>
      </c>
      <c r="I47" s="17">
        <v>0</v>
      </c>
      <c r="J47" s="17">
        <f t="shared" si="2"/>
        <v>0</v>
      </c>
      <c r="K47" s="17"/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OKT!L47</f>
        <v>0</v>
      </c>
      <c r="N47" s="17">
        <f t="shared" si="4"/>
        <v>0</v>
      </c>
      <c r="O47" s="15">
        <f t="shared" si="5"/>
        <v>0</v>
      </c>
      <c r="P47" s="45">
        <f t="shared" si="6"/>
        <v>0</v>
      </c>
    </row>
    <row r="48" spans="1:16" s="46" customFormat="1" ht="14.95" customHeight="1" x14ac:dyDescent="0.3">
      <c r="A48" s="40">
        <v>42</v>
      </c>
      <c r="B48" s="41" t="s">
        <v>97</v>
      </c>
      <c r="C48" s="41" t="s">
        <v>98</v>
      </c>
      <c r="D48" s="42">
        <v>0</v>
      </c>
      <c r="E48" s="43">
        <f>SUM(D48:D48)+OKT!E48</f>
        <v>4720300</v>
      </c>
      <c r="F48" s="44">
        <f t="shared" si="0"/>
        <v>2360150</v>
      </c>
      <c r="G48" s="17">
        <v>0</v>
      </c>
      <c r="H48" s="17">
        <f t="shared" si="1"/>
        <v>4720300</v>
      </c>
      <c r="I48" s="17">
        <v>0</v>
      </c>
      <c r="J48" s="17">
        <f t="shared" ref="J48" si="9">H48+I48</f>
        <v>4720300</v>
      </c>
      <c r="K48" s="17"/>
      <c r="L48" s="17">
        <f t="shared" si="3"/>
        <v>0</v>
      </c>
      <c r="M48" s="17">
        <f>OKT!L48</f>
        <v>121000</v>
      </c>
      <c r="N48" s="17">
        <f t="shared" si="4"/>
        <v>-121000</v>
      </c>
      <c r="O48" s="15">
        <f t="shared" si="5"/>
        <v>-121000</v>
      </c>
      <c r="P48" s="45">
        <f t="shared" si="6"/>
        <v>0</v>
      </c>
    </row>
    <row r="49" spans="1:16" s="46" customFormat="1" ht="14.95" customHeight="1" x14ac:dyDescent="0.3">
      <c r="A49" s="40">
        <v>43</v>
      </c>
      <c r="B49" s="41" t="s">
        <v>99</v>
      </c>
      <c r="C49" s="41" t="s">
        <v>100</v>
      </c>
      <c r="D49" s="42">
        <v>3916600</v>
      </c>
      <c r="E49" s="43">
        <f>SUM(D49:D49)+OKT!E49</f>
        <v>50403700</v>
      </c>
      <c r="F49" s="44">
        <f t="shared" si="0"/>
        <v>25201850</v>
      </c>
      <c r="G49" s="17">
        <v>97915</v>
      </c>
      <c r="H49" s="17">
        <f t="shared" si="1"/>
        <v>50403700</v>
      </c>
      <c r="I49" s="17">
        <v>1292400</v>
      </c>
      <c r="J49" s="17">
        <f t="shared" si="2"/>
        <v>51696100</v>
      </c>
      <c r="K49" s="51">
        <f t="shared" si="7"/>
        <v>25848000</v>
      </c>
      <c r="L49" s="17">
        <f t="shared" si="3"/>
        <v>1292400</v>
      </c>
      <c r="M49" s="17">
        <f>OKT!L49</f>
        <v>1191950</v>
      </c>
      <c r="N49" s="17">
        <f t="shared" si="4"/>
        <v>100450</v>
      </c>
      <c r="O49" s="15">
        <f t="shared" si="5"/>
        <v>2535</v>
      </c>
      <c r="P49" s="45">
        <f t="shared" si="6"/>
        <v>0</v>
      </c>
    </row>
    <row r="50" spans="1:16" s="46" customFormat="1" ht="14.95" customHeight="1" x14ac:dyDescent="0.3">
      <c r="A50" s="40">
        <v>44</v>
      </c>
      <c r="B50" s="41" t="s">
        <v>101</v>
      </c>
      <c r="C50" s="41" t="s">
        <v>102</v>
      </c>
      <c r="D50" s="42">
        <v>2129700</v>
      </c>
      <c r="E50" s="43">
        <f>SUM(D50:D50)+OKT!E50</f>
        <v>42454100</v>
      </c>
      <c r="F50" s="44">
        <f t="shared" si="0"/>
        <v>21227050</v>
      </c>
      <c r="G50" s="17">
        <v>53243</v>
      </c>
      <c r="H50" s="17">
        <f t="shared" si="1"/>
        <v>42454100</v>
      </c>
      <c r="I50" s="17">
        <v>1088550</v>
      </c>
      <c r="J50" s="17">
        <f t="shared" si="2"/>
        <v>43542650</v>
      </c>
      <c r="K50" s="51">
        <f t="shared" si="7"/>
        <v>21771000</v>
      </c>
      <c r="L50" s="17">
        <f t="shared" si="3"/>
        <v>1088550</v>
      </c>
      <c r="M50" s="17">
        <f>OKT!L50</f>
        <v>1033950</v>
      </c>
      <c r="N50" s="17">
        <f t="shared" si="4"/>
        <v>54600</v>
      </c>
      <c r="O50" s="15">
        <f t="shared" si="5"/>
        <v>1357</v>
      </c>
      <c r="P50" s="45">
        <f t="shared" si="6"/>
        <v>0</v>
      </c>
    </row>
    <row r="51" spans="1:16" s="46" customFormat="1" ht="14.95" customHeight="1" x14ac:dyDescent="0.3">
      <c r="A51" s="40">
        <v>45</v>
      </c>
      <c r="B51" s="47" t="s">
        <v>23</v>
      </c>
      <c r="C51" s="41" t="s">
        <v>103</v>
      </c>
      <c r="D51" s="42">
        <v>2768400</v>
      </c>
      <c r="E51" s="43">
        <f>SUM(D51:D51)+OKT!E51</f>
        <v>47324050</v>
      </c>
      <c r="F51" s="44">
        <f t="shared" si="0"/>
        <v>23662025</v>
      </c>
      <c r="G51" s="17">
        <v>69210</v>
      </c>
      <c r="H51" s="17">
        <f t="shared" si="1"/>
        <v>47324050</v>
      </c>
      <c r="I51" s="17">
        <v>1463580</v>
      </c>
      <c r="J51" s="17">
        <f t="shared" si="2"/>
        <v>48787630</v>
      </c>
      <c r="K51" s="51">
        <f t="shared" si="7"/>
        <v>24393000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1463580</v>
      </c>
      <c r="M51" s="17">
        <f>OKT!L51</f>
        <v>1377960</v>
      </c>
      <c r="N51" s="17">
        <f t="shared" si="4"/>
        <v>85620</v>
      </c>
      <c r="O51" s="15">
        <f t="shared" si="5"/>
        <v>16410</v>
      </c>
      <c r="P51" s="45">
        <f t="shared" si="6"/>
        <v>0</v>
      </c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22264911</v>
      </c>
      <c r="E52" s="14">
        <f>SUM(D52:D52)+OKT!E52</f>
        <v>308037781</v>
      </c>
      <c r="F52" s="16">
        <f t="shared" si="0"/>
        <v>154018890.5</v>
      </c>
      <c r="G52" s="17">
        <v>1669868</v>
      </c>
      <c r="H52" s="17">
        <f t="shared" si="1"/>
        <v>308037781</v>
      </c>
      <c r="I52" s="17">
        <v>19570600</v>
      </c>
      <c r="J52" s="17">
        <f t="shared" si="2"/>
        <v>327608381</v>
      </c>
      <c r="K52" s="18">
        <f t="shared" si="7"/>
        <v>163804000</v>
      </c>
      <c r="L52" s="17">
        <f t="shared" si="3"/>
        <v>19570600</v>
      </c>
      <c r="M52" s="17">
        <f>OKT!L52</f>
        <v>17765350</v>
      </c>
      <c r="N52" s="17">
        <f t="shared" si="4"/>
        <v>1805250</v>
      </c>
      <c r="O52" s="15">
        <f t="shared" si="5"/>
        <v>135382</v>
      </c>
      <c r="P52" s="19">
        <f t="shared" si="6"/>
        <v>0</v>
      </c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17968533</v>
      </c>
      <c r="E53" s="14">
        <f>SUM(D53:D53)+OKT!E53</f>
        <v>93659123</v>
      </c>
      <c r="F53" s="16">
        <f t="shared" si="0"/>
        <v>46829561.5</v>
      </c>
      <c r="G53" s="17">
        <v>449213</v>
      </c>
      <c r="H53" s="17">
        <f t="shared" si="1"/>
        <v>93659123</v>
      </c>
      <c r="I53" s="17">
        <v>2896620</v>
      </c>
      <c r="J53" s="17">
        <f t="shared" si="2"/>
        <v>96555743</v>
      </c>
      <c r="K53" s="18">
        <f t="shared" si="7"/>
        <v>48277000</v>
      </c>
      <c r="L53" s="17">
        <f t="shared" ref="L53:L56" si="10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2896620</v>
      </c>
      <c r="M53" s="17">
        <f>OKT!L53</f>
        <v>2340900</v>
      </c>
      <c r="N53" s="17">
        <f t="shared" si="4"/>
        <v>555720</v>
      </c>
      <c r="O53" s="15">
        <f t="shared" si="5"/>
        <v>106507</v>
      </c>
      <c r="P53" s="19">
        <f t="shared" si="6"/>
        <v>0</v>
      </c>
    </row>
    <row r="54" spans="1:16" x14ac:dyDescent="0.3">
      <c r="A54" s="12">
        <v>48</v>
      </c>
      <c r="B54" s="30"/>
      <c r="C54" s="30" t="s">
        <v>107</v>
      </c>
      <c r="D54" s="15">
        <v>7729000</v>
      </c>
      <c r="E54" s="14">
        <f>SUM(D54:D54)+OKT!E54</f>
        <v>34003921</v>
      </c>
      <c r="F54" s="16">
        <f t="shared" si="0"/>
        <v>17001960.5</v>
      </c>
      <c r="G54" s="17">
        <v>193225</v>
      </c>
      <c r="H54" s="17">
        <f t="shared" si="1"/>
        <v>34003921</v>
      </c>
      <c r="I54" s="17">
        <v>1051620</v>
      </c>
      <c r="J54" s="17">
        <f t="shared" si="2"/>
        <v>35055541</v>
      </c>
      <c r="K54" s="18">
        <f t="shared" si="7"/>
        <v>17527000</v>
      </c>
      <c r="L54" s="17">
        <f t="shared" si="10"/>
        <v>1051620</v>
      </c>
      <c r="M54" s="17">
        <f>OKT!L54</f>
        <v>812580</v>
      </c>
      <c r="N54" s="17">
        <f t="shared" si="4"/>
        <v>239040</v>
      </c>
      <c r="O54" s="15">
        <f t="shared" si="5"/>
        <v>45815</v>
      </c>
      <c r="P54" s="19">
        <f t="shared" si="6"/>
        <v>0</v>
      </c>
    </row>
    <row r="55" spans="1:16" x14ac:dyDescent="0.3">
      <c r="A55" s="12">
        <v>49</v>
      </c>
      <c r="B55" s="30"/>
      <c r="C55" s="30" t="s">
        <v>108</v>
      </c>
      <c r="D55" s="15">
        <v>4467400</v>
      </c>
      <c r="E55" s="14">
        <f>SUM(D55:D55)+OKT!E55</f>
        <v>33723450</v>
      </c>
      <c r="F55" s="16">
        <f t="shared" si="0"/>
        <v>16861725</v>
      </c>
      <c r="G55" s="17">
        <v>111685</v>
      </c>
      <c r="H55" s="17">
        <f t="shared" si="1"/>
        <v>33723450</v>
      </c>
      <c r="I55" s="17">
        <v>1042980</v>
      </c>
      <c r="J55" s="17">
        <f t="shared" si="2"/>
        <v>34766430</v>
      </c>
      <c r="K55" s="18">
        <f t="shared" si="7"/>
        <v>17383000</v>
      </c>
      <c r="L55" s="17">
        <f t="shared" si="10"/>
        <v>1042980</v>
      </c>
      <c r="M55" s="17">
        <f>OKT!L55</f>
        <v>904800</v>
      </c>
      <c r="N55" s="17">
        <f t="shared" si="4"/>
        <v>138180</v>
      </c>
      <c r="O55" s="15">
        <f t="shared" si="5"/>
        <v>26495</v>
      </c>
      <c r="P55" s="19">
        <f t="shared" si="6"/>
        <v>0</v>
      </c>
    </row>
    <row r="56" spans="1:16" x14ac:dyDescent="0.3">
      <c r="A56" s="12">
        <v>50</v>
      </c>
      <c r="B56" s="30"/>
      <c r="C56" s="30" t="s">
        <v>109</v>
      </c>
      <c r="D56" s="15">
        <v>2700000</v>
      </c>
      <c r="E56" s="14">
        <f>SUM(D56:D56)+OKT!E56</f>
        <v>33242000</v>
      </c>
      <c r="F56" s="16">
        <f t="shared" si="0"/>
        <v>16621000</v>
      </c>
      <c r="G56" s="17">
        <v>67500</v>
      </c>
      <c r="H56" s="17">
        <f t="shared" si="1"/>
        <v>33242000</v>
      </c>
      <c r="I56" s="17">
        <v>1028100</v>
      </c>
      <c r="J56" s="17">
        <f t="shared" si="2"/>
        <v>34270100</v>
      </c>
      <c r="K56" s="18">
        <f t="shared" si="7"/>
        <v>17135000</v>
      </c>
      <c r="L56" s="17">
        <f t="shared" si="10"/>
        <v>1028100</v>
      </c>
      <c r="M56" s="17">
        <f>OKT!L56</f>
        <v>944580</v>
      </c>
      <c r="N56" s="17">
        <f t="shared" si="4"/>
        <v>83520</v>
      </c>
      <c r="O56" s="15">
        <f t="shared" si="5"/>
        <v>16020</v>
      </c>
      <c r="P56" s="19">
        <f t="shared" si="6"/>
        <v>0</v>
      </c>
    </row>
    <row r="57" spans="1:16" x14ac:dyDescent="0.3">
      <c r="A57" s="12">
        <v>51</v>
      </c>
      <c r="B57" s="30" t="s">
        <v>110</v>
      </c>
      <c r="C57" s="15" t="s">
        <v>111</v>
      </c>
      <c r="D57" s="31">
        <v>76156700</v>
      </c>
      <c r="E57" s="14">
        <f>SUM(D57:D57)+OKT!E57</f>
        <v>288252500</v>
      </c>
      <c r="F57" s="16">
        <f t="shared" si="0"/>
        <v>144126250</v>
      </c>
      <c r="G57" s="17">
        <v>5711753</v>
      </c>
      <c r="H57" s="17">
        <f t="shared" si="1"/>
        <v>288252500</v>
      </c>
      <c r="I57" s="17">
        <v>17966350</v>
      </c>
      <c r="J57" s="17">
        <f t="shared" si="2"/>
        <v>306218850</v>
      </c>
      <c r="K57" s="18">
        <f t="shared" si="7"/>
        <v>153109000</v>
      </c>
      <c r="L57" s="17">
        <f t="shared" si="3"/>
        <v>17966350</v>
      </c>
      <c r="M57" s="17">
        <f>OKT!L57</f>
        <v>11791450</v>
      </c>
      <c r="N57" s="17">
        <f t="shared" si="4"/>
        <v>6174900</v>
      </c>
      <c r="O57" s="15">
        <f t="shared" si="5"/>
        <v>463147</v>
      </c>
      <c r="P57" s="19">
        <f t="shared" si="6"/>
        <v>0</v>
      </c>
    </row>
    <row r="58" spans="1:16" ht="15.9" x14ac:dyDescent="0.3">
      <c r="A58" s="32" t="s">
        <v>112</v>
      </c>
      <c r="B58" s="32"/>
      <c r="C58" s="32"/>
      <c r="D58" s="33">
        <f t="shared" ref="D58" si="11">SUM(D7:D57)</f>
        <v>1685554375</v>
      </c>
      <c r="E58" s="33">
        <f>SUM(E7:E57)</f>
        <v>15463246604</v>
      </c>
      <c r="F58" s="34"/>
      <c r="G58" s="33">
        <f>SUM(G7:G57)</f>
        <v>192949892</v>
      </c>
      <c r="H58" s="33"/>
      <c r="I58" s="33"/>
      <c r="J58" s="33"/>
      <c r="K58" s="33"/>
      <c r="L58" s="33"/>
      <c r="M58" s="33"/>
      <c r="N58" s="33"/>
      <c r="O58" s="33">
        <f t="shared" ref="O58" si="12">SUM(O7:O57)</f>
        <v>39797708</v>
      </c>
    </row>
  </sheetData>
  <mergeCells count="15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O5:O6"/>
    <mergeCell ref="H1:O2"/>
    <mergeCell ref="M5:M6"/>
    <mergeCell ref="N5:N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0A36-7D4B-46C6-B504-7B3125F40478}">
  <dimension ref="A1:P58"/>
  <sheetViews>
    <sheetView zoomScale="85" zoomScaleNormal="85" workbookViewId="0">
      <pane xSplit="3" ySplit="6" topLeftCell="G8" activePane="bottomRight" state="frozen"/>
      <selection activeCell="E5" sqref="E5:N6"/>
      <selection pane="topRight" activeCell="E5" sqref="E5:N6"/>
      <selection pane="bottomLeft" activeCell="E5" sqref="E5:N6"/>
      <selection pane="bottomRight" activeCell="A12" sqref="A12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16781605435</v>
      </c>
      <c r="F3" s="4"/>
      <c r="G3" s="5">
        <f>SUM(G7:G57)</f>
        <v>156958167</v>
      </c>
      <c r="H3" s="5"/>
      <c r="I3" s="5">
        <f>SUM(I7:I57)</f>
        <v>1688722600</v>
      </c>
      <c r="J3" s="5">
        <f>SUM(J7:J57)</f>
        <v>18470328035</v>
      </c>
      <c r="K3" s="5"/>
      <c r="L3" s="5">
        <f>SUM(L7:L57)</f>
        <v>1688722600</v>
      </c>
      <c r="M3" s="5"/>
      <c r="N3" s="5"/>
      <c r="O3" s="5">
        <f>SUM(O7:O57)</f>
        <v>31054643</v>
      </c>
      <c r="P3" s="6">
        <f>L3-I3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8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117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45181250</v>
      </c>
      <c r="E7" s="14">
        <f>SUM(D7:D7)+NOV!E7</f>
        <v>586580850</v>
      </c>
      <c r="F7" s="16">
        <f t="shared" ref="F7:F57" si="0">50%*E7</f>
        <v>293290425</v>
      </c>
      <c r="G7" s="17">
        <v>5647656</v>
      </c>
      <c r="H7" s="17">
        <f>E7</f>
        <v>586580850</v>
      </c>
      <c r="I7" s="17">
        <v>49511500</v>
      </c>
      <c r="J7" s="17">
        <f>H7+I7</f>
        <v>636092350</v>
      </c>
      <c r="K7" s="18">
        <f>ROUNDDOWN(J7/2,-3)</f>
        <v>318046000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49511500</v>
      </c>
      <c r="M7" s="17">
        <f>NOV!L7</f>
        <v>43057000</v>
      </c>
      <c r="N7" s="17">
        <f>L7-M7</f>
        <v>6454500</v>
      </c>
      <c r="O7" s="15">
        <f>N7-G7</f>
        <v>806844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68386200</v>
      </c>
      <c r="E8" s="14">
        <f>SUM(D8:D8)+NOV!E8</f>
        <v>788554296</v>
      </c>
      <c r="F8" s="16">
        <f t="shared" si="0"/>
        <v>394277148</v>
      </c>
      <c r="G8" s="17">
        <v>8548275</v>
      </c>
      <c r="H8" s="17">
        <f t="shared" ref="H8:H57" si="1">E8</f>
        <v>788554296</v>
      </c>
      <c r="I8" s="17">
        <v>78364750</v>
      </c>
      <c r="J8" s="17">
        <f t="shared" ref="J8:J57" si="2">H8+I8</f>
        <v>866919046</v>
      </c>
      <c r="K8" s="18">
        <f t="shared" ref="K8:K57" si="3">ROUNDDOWN(J8/2,-3)</f>
        <v>433459000</v>
      </c>
      <c r="L8" s="17">
        <f t="shared" ref="L8:L57" si="4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78364750</v>
      </c>
      <c r="M8" s="17">
        <f>NOV!L8</f>
        <v>68595250</v>
      </c>
      <c r="N8" s="17">
        <f t="shared" ref="N8:N57" si="5">L8-M8</f>
        <v>9769500</v>
      </c>
      <c r="O8" s="15">
        <f t="shared" ref="O8:O57" si="6">N8-G8</f>
        <v>1221225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SUM(D9:D9)+NOV!E9</f>
        <v>0</v>
      </c>
      <c r="F9" s="16">
        <f t="shared" si="0"/>
        <v>0</v>
      </c>
      <c r="G9" s="17">
        <v>0</v>
      </c>
      <c r="H9" s="17">
        <f t="shared" si="1"/>
        <v>0</v>
      </c>
      <c r="I9" s="17">
        <v>0</v>
      </c>
      <c r="J9" s="17">
        <f t="shared" si="2"/>
        <v>0</v>
      </c>
      <c r="K9" s="18">
        <f t="shared" si="3"/>
        <v>0</v>
      </c>
      <c r="L9" s="17">
        <f t="shared" si="4"/>
        <v>0</v>
      </c>
      <c r="M9" s="17">
        <f>NOV!L9</f>
        <v>0</v>
      </c>
      <c r="N9" s="17">
        <f t="shared" si="5"/>
        <v>0</v>
      </c>
      <c r="O9" s="15">
        <f t="shared" si="6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SUM(D10:D10)+NOV!E10</f>
        <v>0</v>
      </c>
      <c r="F10" s="16">
        <f t="shared" si="0"/>
        <v>0</v>
      </c>
      <c r="G10" s="17">
        <v>0</v>
      </c>
      <c r="H10" s="17">
        <f t="shared" si="1"/>
        <v>0</v>
      </c>
      <c r="I10" s="17">
        <v>0</v>
      </c>
      <c r="J10" s="17">
        <f t="shared" si="2"/>
        <v>0</v>
      </c>
      <c r="K10" s="18">
        <f t="shared" si="3"/>
        <v>0</v>
      </c>
      <c r="L10" s="17">
        <f t="shared" si="4"/>
        <v>0</v>
      </c>
      <c r="M10" s="17">
        <f>NOV!L10</f>
        <v>0</v>
      </c>
      <c r="N10" s="17">
        <f t="shared" si="5"/>
        <v>0</v>
      </c>
      <c r="O10" s="15">
        <f t="shared" si="6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SUM(D11:D11)+NOV!E11</f>
        <v>0</v>
      </c>
      <c r="F11" s="16">
        <f t="shared" si="0"/>
        <v>0</v>
      </c>
      <c r="H11" s="17">
        <f t="shared" si="1"/>
        <v>0</v>
      </c>
      <c r="I11" s="17">
        <v>0</v>
      </c>
      <c r="J11" s="17">
        <f t="shared" si="2"/>
        <v>0</v>
      </c>
      <c r="K11" s="18">
        <f t="shared" si="3"/>
        <v>0</v>
      </c>
      <c r="L11" s="17">
        <f t="shared" si="4"/>
        <v>0</v>
      </c>
      <c r="M11" s="17">
        <f>NOV!L11</f>
        <v>0</v>
      </c>
      <c r="N11" s="17">
        <f t="shared" si="5"/>
        <v>0</v>
      </c>
      <c r="O11" s="15">
        <f t="shared" si="6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70000</v>
      </c>
      <c r="E12" s="14">
        <f>SUM(D12:D12)+NOV!E12</f>
        <v>6233225</v>
      </c>
      <c r="F12" s="16">
        <f t="shared" si="0"/>
        <v>3116612.5</v>
      </c>
      <c r="G12" s="17">
        <v>1750</v>
      </c>
      <c r="H12" s="17">
        <f t="shared" si="1"/>
        <v>6233225</v>
      </c>
      <c r="I12" s="17">
        <v>159800</v>
      </c>
      <c r="J12" s="17">
        <f t="shared" si="2"/>
        <v>6393025</v>
      </c>
      <c r="K12" s="18">
        <f t="shared" si="3"/>
        <v>3196000</v>
      </c>
      <c r="L12" s="17">
        <f t="shared" si="4"/>
        <v>159800</v>
      </c>
      <c r="M12" s="17">
        <f>NOV!L12</f>
        <v>158000</v>
      </c>
      <c r="N12" s="17">
        <f t="shared" si="5"/>
        <v>1800</v>
      </c>
      <c r="O12" s="15">
        <f t="shared" si="6"/>
        <v>50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13763254</v>
      </c>
      <c r="E13" s="14">
        <f>SUM(D13:D13)+NOV!E13</f>
        <v>322863988</v>
      </c>
      <c r="F13" s="16">
        <f t="shared" si="0"/>
        <v>161431994</v>
      </c>
      <c r="G13" s="17">
        <v>1032244</v>
      </c>
      <c r="H13" s="17">
        <f t="shared" si="1"/>
        <v>322863988</v>
      </c>
      <c r="I13" s="17">
        <v>20772700</v>
      </c>
      <c r="J13" s="17">
        <f t="shared" si="2"/>
        <v>343636688</v>
      </c>
      <c r="K13" s="18">
        <f t="shared" si="3"/>
        <v>171818000</v>
      </c>
      <c r="L13" s="17">
        <f t="shared" si="4"/>
        <v>20772700</v>
      </c>
      <c r="M13" s="17">
        <f>NOV!L13</f>
        <v>19656700</v>
      </c>
      <c r="N13" s="17">
        <f t="shared" si="5"/>
        <v>1116000</v>
      </c>
      <c r="O13" s="15">
        <f t="shared" si="6"/>
        <v>83756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SUM(D14:D14)+NOV!E14</f>
        <v>0</v>
      </c>
      <c r="F14" s="16">
        <f t="shared" si="0"/>
        <v>0</v>
      </c>
      <c r="G14" s="17">
        <v>0</v>
      </c>
      <c r="H14" s="17">
        <f t="shared" si="1"/>
        <v>0</v>
      </c>
      <c r="I14" s="17">
        <v>0</v>
      </c>
      <c r="J14" s="17">
        <f t="shared" si="2"/>
        <v>0</v>
      </c>
      <c r="K14" s="18">
        <f t="shared" si="3"/>
        <v>0</v>
      </c>
      <c r="L14" s="17">
        <f t="shared" si="4"/>
        <v>0</v>
      </c>
      <c r="M14" s="17">
        <f>NOV!L14</f>
        <v>0</v>
      </c>
      <c r="N14" s="17">
        <f t="shared" si="5"/>
        <v>0</v>
      </c>
      <c r="O14" s="15">
        <f t="shared" si="6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59934068</v>
      </c>
      <c r="E15" s="14">
        <f>SUM(D15:D15)+NOV!E15</f>
        <v>1000247914</v>
      </c>
      <c r="F15" s="16">
        <f t="shared" si="0"/>
        <v>500123957</v>
      </c>
      <c r="G15" s="17">
        <v>7497956</v>
      </c>
      <c r="H15" s="17">
        <f t="shared" si="1"/>
        <v>1000247914</v>
      </c>
      <c r="I15" s="17">
        <v>111808400</v>
      </c>
      <c r="J15" s="17">
        <f t="shared" si="2"/>
        <v>1112056314</v>
      </c>
      <c r="K15" s="18">
        <f t="shared" si="3"/>
        <v>556028000</v>
      </c>
      <c r="L15" s="17">
        <f t="shared" si="4"/>
        <v>111808400</v>
      </c>
      <c r="M15" s="17">
        <f>NOV!L15</f>
        <v>101231600</v>
      </c>
      <c r="N15" s="17">
        <f t="shared" si="5"/>
        <v>10576800</v>
      </c>
      <c r="O15" s="15">
        <f t="shared" si="6"/>
        <v>3078844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351000</v>
      </c>
      <c r="E16" s="14">
        <f>SUM(D16:D16)+NOV!E16</f>
        <v>58582400</v>
      </c>
      <c r="F16" s="16">
        <f t="shared" si="0"/>
        <v>29291200</v>
      </c>
      <c r="G16" s="17">
        <v>8775</v>
      </c>
      <c r="H16" s="17">
        <f t="shared" si="1"/>
        <v>58582400</v>
      </c>
      <c r="I16" s="17">
        <v>1502100</v>
      </c>
      <c r="J16" s="17">
        <f t="shared" si="2"/>
        <v>60084500</v>
      </c>
      <c r="K16" s="18">
        <f t="shared" si="3"/>
        <v>30042000</v>
      </c>
      <c r="L16" s="17">
        <f t="shared" si="4"/>
        <v>1502100</v>
      </c>
      <c r="M16" s="17">
        <f>NOV!L16</f>
        <v>1493100</v>
      </c>
      <c r="N16" s="17">
        <f t="shared" si="5"/>
        <v>9000</v>
      </c>
      <c r="O16" s="15">
        <f t="shared" si="6"/>
        <v>225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82392196</v>
      </c>
      <c r="E17" s="14">
        <f>SUM(D17:D17)+NOV!E17</f>
        <v>1083344984</v>
      </c>
      <c r="F17" s="16">
        <f t="shared" si="0"/>
        <v>541672492</v>
      </c>
      <c r="G17" s="17">
        <v>12358829</v>
      </c>
      <c r="H17" s="17">
        <f t="shared" si="1"/>
        <v>1083344984</v>
      </c>
      <c r="I17" s="17">
        <v>126472400</v>
      </c>
      <c r="J17" s="17">
        <f t="shared" si="2"/>
        <v>1209817384</v>
      </c>
      <c r="K17" s="18">
        <f t="shared" si="3"/>
        <v>604908000</v>
      </c>
      <c r="L17" s="17">
        <f t="shared" si="4"/>
        <v>126472400</v>
      </c>
      <c r="M17" s="17">
        <f>NOV!L17</f>
        <v>111932600</v>
      </c>
      <c r="N17" s="17">
        <f t="shared" si="5"/>
        <v>14539800</v>
      </c>
      <c r="O17" s="15">
        <f t="shared" si="6"/>
        <v>2180971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71753250</v>
      </c>
      <c r="E18" s="14">
        <f>SUM(D18:D18)+NOV!E18</f>
        <v>739517303</v>
      </c>
      <c r="F18" s="16">
        <f t="shared" si="0"/>
        <v>369758651.5</v>
      </c>
      <c r="G18" s="17">
        <v>8969156</v>
      </c>
      <c r="H18" s="17">
        <f t="shared" si="1"/>
        <v>739517303</v>
      </c>
      <c r="I18" s="17">
        <v>71359500</v>
      </c>
      <c r="J18" s="17">
        <f t="shared" si="2"/>
        <v>810876803</v>
      </c>
      <c r="K18" s="18">
        <f t="shared" si="3"/>
        <v>405438000</v>
      </c>
      <c r="L18" s="17">
        <f t="shared" si="4"/>
        <v>71359500</v>
      </c>
      <c r="M18" s="17">
        <f>NOV!L18</f>
        <v>61109000</v>
      </c>
      <c r="N18" s="17">
        <f t="shared" si="5"/>
        <v>10250500</v>
      </c>
      <c r="O18" s="15">
        <f t="shared" si="6"/>
        <v>1281344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86281826</v>
      </c>
      <c r="E19" s="14">
        <f>SUM(D19:D19)+NOV!E19</f>
        <v>1016941127</v>
      </c>
      <c r="F19" s="16">
        <f t="shared" si="0"/>
        <v>508470563.5</v>
      </c>
      <c r="G19" s="17">
        <v>11208756</v>
      </c>
      <c r="H19" s="17">
        <f t="shared" si="1"/>
        <v>1016941127</v>
      </c>
      <c r="I19" s="17">
        <v>114754100</v>
      </c>
      <c r="J19" s="17">
        <f t="shared" si="2"/>
        <v>1131695227</v>
      </c>
      <c r="K19" s="18">
        <f t="shared" si="3"/>
        <v>565847000</v>
      </c>
      <c r="L19" s="17">
        <f t="shared" si="4"/>
        <v>114754100</v>
      </c>
      <c r="M19" s="17">
        <f>NOV!L19</f>
        <v>99527900</v>
      </c>
      <c r="N19" s="17">
        <f t="shared" si="5"/>
        <v>15226200</v>
      </c>
      <c r="O19" s="15">
        <f t="shared" si="6"/>
        <v>4017444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46851250</v>
      </c>
      <c r="E20" s="14">
        <f>SUM(D20:D20)+NOV!E20</f>
        <v>948516430</v>
      </c>
      <c r="F20" s="16">
        <f t="shared" si="0"/>
        <v>474258215</v>
      </c>
      <c r="G20" s="17">
        <v>5856406</v>
      </c>
      <c r="H20" s="17">
        <f t="shared" si="1"/>
        <v>948516430</v>
      </c>
      <c r="I20" s="17">
        <v>102679100</v>
      </c>
      <c r="J20" s="17">
        <f t="shared" si="2"/>
        <v>1051195530</v>
      </c>
      <c r="K20" s="18">
        <f t="shared" si="3"/>
        <v>525597000</v>
      </c>
      <c r="L20" s="17">
        <f t="shared" si="4"/>
        <v>102679100</v>
      </c>
      <c r="M20" s="17">
        <f>NOV!L20</f>
        <v>94523500</v>
      </c>
      <c r="N20" s="17">
        <f t="shared" si="5"/>
        <v>8155600</v>
      </c>
      <c r="O20" s="15">
        <f t="shared" si="6"/>
        <v>2299194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72267996</v>
      </c>
      <c r="E21" s="14">
        <f>SUM(D21:D21)+NOV!E21</f>
        <v>652521395</v>
      </c>
      <c r="F21" s="16">
        <f t="shared" si="0"/>
        <v>326260697.5</v>
      </c>
      <c r="G21" s="17">
        <v>9033500</v>
      </c>
      <c r="H21" s="17">
        <f t="shared" si="1"/>
        <v>652521395</v>
      </c>
      <c r="I21" s="17">
        <v>58931500</v>
      </c>
      <c r="J21" s="17">
        <f t="shared" si="2"/>
        <v>711452895</v>
      </c>
      <c r="K21" s="18">
        <f t="shared" si="3"/>
        <v>355726000</v>
      </c>
      <c r="L21" s="17">
        <f t="shared" si="4"/>
        <v>58931500</v>
      </c>
      <c r="M21" s="17">
        <f>NOV!L21</f>
        <v>48607500</v>
      </c>
      <c r="N21" s="17">
        <f t="shared" si="5"/>
        <v>10324000</v>
      </c>
      <c r="O21" s="15">
        <f t="shared" si="6"/>
        <v>1290500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77232232</v>
      </c>
      <c r="E22" s="14">
        <f>SUM(D22:D22)+NOV!E22</f>
        <v>1052250527</v>
      </c>
      <c r="F22" s="16">
        <f t="shared" si="0"/>
        <v>526125263.5</v>
      </c>
      <c r="G22" s="17">
        <v>10960292</v>
      </c>
      <c r="H22" s="17">
        <f t="shared" si="1"/>
        <v>1052250527</v>
      </c>
      <c r="I22" s="17">
        <v>120985100</v>
      </c>
      <c r="J22" s="17">
        <f t="shared" si="2"/>
        <v>1173235627</v>
      </c>
      <c r="K22" s="18">
        <f t="shared" si="3"/>
        <v>586617000</v>
      </c>
      <c r="L22" s="17">
        <f t="shared" si="4"/>
        <v>120985100</v>
      </c>
      <c r="M22" s="17">
        <f>NOV!L22</f>
        <v>107356100</v>
      </c>
      <c r="N22" s="17">
        <f t="shared" si="5"/>
        <v>13629000</v>
      </c>
      <c r="O22" s="15">
        <f t="shared" si="6"/>
        <v>2668708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104117085</v>
      </c>
      <c r="E23" s="14">
        <f>SUM(D23:D23)+NOV!E23</f>
        <v>1283678442</v>
      </c>
      <c r="F23" s="16">
        <f t="shared" si="0"/>
        <v>641839221</v>
      </c>
      <c r="G23" s="17">
        <v>15617563</v>
      </c>
      <c r="H23" s="17">
        <f t="shared" si="1"/>
        <v>1283678442</v>
      </c>
      <c r="I23" s="17">
        <v>161825300</v>
      </c>
      <c r="J23" s="17">
        <f t="shared" si="2"/>
        <v>1445503742</v>
      </c>
      <c r="K23" s="18">
        <f t="shared" si="3"/>
        <v>722751000</v>
      </c>
      <c r="L23" s="17">
        <f t="shared" si="4"/>
        <v>161825300</v>
      </c>
      <c r="M23" s="17">
        <f>NOV!L23</f>
        <v>143451800</v>
      </c>
      <c r="N23" s="17">
        <f t="shared" si="5"/>
        <v>18373500</v>
      </c>
      <c r="O23" s="15">
        <f t="shared" si="6"/>
        <v>2755937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101987697</v>
      </c>
      <c r="E24" s="14">
        <f>SUM(D24:D24)+NOV!E24</f>
        <v>2031836693</v>
      </c>
      <c r="F24" s="16">
        <f t="shared" si="0"/>
        <v>1015918346.5</v>
      </c>
      <c r="G24" s="17">
        <v>15298155</v>
      </c>
      <c r="H24" s="17">
        <f t="shared" si="1"/>
        <v>2031836693</v>
      </c>
      <c r="I24" s="17">
        <v>293853200</v>
      </c>
      <c r="J24" s="17">
        <f t="shared" si="2"/>
        <v>2325689893</v>
      </c>
      <c r="K24" s="18">
        <f t="shared" si="3"/>
        <v>1162844000</v>
      </c>
      <c r="L24" s="17">
        <f t="shared" si="4"/>
        <v>293853200</v>
      </c>
      <c r="M24" s="17">
        <f>NOV!L24</f>
        <v>275855600</v>
      </c>
      <c r="N24" s="17">
        <f t="shared" si="5"/>
        <v>17997600</v>
      </c>
      <c r="O24" s="15">
        <f t="shared" si="6"/>
        <v>2699445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8885216</v>
      </c>
      <c r="E25" s="14">
        <f>SUM(D25:D25)+NOV!E25</f>
        <v>112674539</v>
      </c>
      <c r="F25" s="16">
        <f t="shared" si="0"/>
        <v>56337269.5</v>
      </c>
      <c r="G25" s="17">
        <v>666391</v>
      </c>
      <c r="H25" s="17">
        <f t="shared" si="1"/>
        <v>112674539</v>
      </c>
      <c r="I25" s="17">
        <v>3730300</v>
      </c>
      <c r="J25" s="17">
        <f t="shared" si="2"/>
        <v>116404839</v>
      </c>
      <c r="K25" s="18">
        <f t="shared" si="3"/>
        <v>58202000</v>
      </c>
      <c r="L25" s="17">
        <f t="shared" si="4"/>
        <v>3730300</v>
      </c>
      <c r="M25" s="17">
        <f>NOV!L25</f>
        <v>3009850</v>
      </c>
      <c r="N25" s="17">
        <f t="shared" si="5"/>
        <v>720450</v>
      </c>
      <c r="O25" s="15">
        <f t="shared" si="6"/>
        <v>54059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15000000</v>
      </c>
      <c r="E26" s="14">
        <f>SUM(D26:D26)+NOV!E26</f>
        <v>210985178</v>
      </c>
      <c r="F26" s="16">
        <f t="shared" si="0"/>
        <v>105492589</v>
      </c>
      <c r="G26" s="17">
        <v>1125000</v>
      </c>
      <c r="H26" s="17">
        <f t="shared" si="1"/>
        <v>210985178</v>
      </c>
      <c r="I26" s="17">
        <v>11701450</v>
      </c>
      <c r="J26" s="17">
        <f t="shared" si="2"/>
        <v>222686628</v>
      </c>
      <c r="K26" s="18">
        <f t="shared" si="3"/>
        <v>111343000</v>
      </c>
      <c r="L26" s="17">
        <f t="shared" si="4"/>
        <v>11701450</v>
      </c>
      <c r="M26" s="17">
        <f>NOV!L26</f>
        <v>10485250</v>
      </c>
      <c r="N26" s="17">
        <f t="shared" si="5"/>
        <v>1216200</v>
      </c>
      <c r="O26" s="15">
        <f t="shared" si="6"/>
        <v>91200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0</v>
      </c>
      <c r="E27" s="14">
        <f>SUM(D27:D27)+NOV!E27</f>
        <v>837000</v>
      </c>
      <c r="F27" s="16">
        <f t="shared" si="0"/>
        <v>418500</v>
      </c>
      <c r="G27" s="17">
        <v>0</v>
      </c>
      <c r="H27" s="17">
        <f t="shared" si="1"/>
        <v>837000</v>
      </c>
      <c r="I27" s="17">
        <v>21450</v>
      </c>
      <c r="J27" s="17">
        <f t="shared" ref="J27" si="7">H27+I27</f>
        <v>858450</v>
      </c>
      <c r="K27" s="18">
        <f t="shared" si="3"/>
        <v>429000</v>
      </c>
      <c r="L27" s="17">
        <f t="shared" si="4"/>
        <v>21450</v>
      </c>
      <c r="M27" s="17">
        <f>NOV!L27</f>
        <v>0</v>
      </c>
      <c r="N27" s="17">
        <f t="shared" si="5"/>
        <v>21450</v>
      </c>
      <c r="O27" s="15">
        <f t="shared" si="6"/>
        <v>21450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11535500</v>
      </c>
      <c r="E28" s="14">
        <f>SUM(D28:D28)+NOV!E28</f>
        <v>101869550</v>
      </c>
      <c r="F28" s="16">
        <f t="shared" si="0"/>
        <v>50934775</v>
      </c>
      <c r="G28" s="17">
        <v>381865</v>
      </c>
      <c r="H28" s="17">
        <f t="shared" si="1"/>
        <v>101869550</v>
      </c>
      <c r="I28" s="17">
        <v>2854150</v>
      </c>
      <c r="J28" s="17">
        <f t="shared" si="2"/>
        <v>104723700</v>
      </c>
      <c r="K28" s="18">
        <f t="shared" si="3"/>
        <v>52361000</v>
      </c>
      <c r="L28" s="17">
        <f t="shared" si="4"/>
        <v>2854150</v>
      </c>
      <c r="M28" s="17">
        <f>NOV!L28</f>
        <v>2316250</v>
      </c>
      <c r="N28" s="17">
        <f t="shared" si="5"/>
        <v>537900</v>
      </c>
      <c r="O28" s="15">
        <f t="shared" si="6"/>
        <v>156035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43039164</v>
      </c>
      <c r="E29" s="14">
        <f>SUM(D29:D29)+NOV!E29</f>
        <v>654579093</v>
      </c>
      <c r="F29" s="16">
        <f t="shared" si="0"/>
        <v>327289546.5</v>
      </c>
      <c r="G29" s="17">
        <v>5379896</v>
      </c>
      <c r="H29" s="17">
        <f t="shared" si="1"/>
        <v>654579093</v>
      </c>
      <c r="I29" s="17">
        <v>59225500</v>
      </c>
      <c r="J29" s="17">
        <f t="shared" si="2"/>
        <v>713804593</v>
      </c>
      <c r="K29" s="18">
        <f t="shared" si="3"/>
        <v>356902000</v>
      </c>
      <c r="L29" s="17">
        <f t="shared" si="4"/>
        <v>59225500</v>
      </c>
      <c r="M29" s="17">
        <f>NOV!L29</f>
        <v>53077000</v>
      </c>
      <c r="N29" s="17">
        <f t="shared" si="5"/>
        <v>6148500</v>
      </c>
      <c r="O29" s="15">
        <f t="shared" si="6"/>
        <v>768604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131210149</v>
      </c>
      <c r="E30" s="14">
        <f>SUM(D30:D30)+NOV!E30</f>
        <v>1186014986</v>
      </c>
      <c r="F30" s="16">
        <f t="shared" si="0"/>
        <v>593007493</v>
      </c>
      <c r="G30" s="17">
        <v>19681522</v>
      </c>
      <c r="H30" s="17">
        <f t="shared" si="1"/>
        <v>1186014986</v>
      </c>
      <c r="I30" s="17">
        <v>144590600</v>
      </c>
      <c r="J30" s="17">
        <f t="shared" si="2"/>
        <v>1330605586</v>
      </c>
      <c r="K30" s="18">
        <f t="shared" si="3"/>
        <v>665302000</v>
      </c>
      <c r="L30" s="17">
        <f t="shared" si="4"/>
        <v>144590600</v>
      </c>
      <c r="M30" s="17">
        <f>NOV!L30</f>
        <v>121436000</v>
      </c>
      <c r="N30" s="17">
        <f t="shared" si="5"/>
        <v>23154600</v>
      </c>
      <c r="O30" s="15">
        <f t="shared" si="6"/>
        <v>3473078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25330000</v>
      </c>
      <c r="E31" s="14">
        <f>SUM(D31:D31)+NOV!E31</f>
        <v>252608000</v>
      </c>
      <c r="F31" s="16">
        <f t="shared" si="0"/>
        <v>126304000</v>
      </c>
      <c r="G31" s="17">
        <v>1899750</v>
      </c>
      <c r="H31" s="17">
        <f t="shared" si="1"/>
        <v>252608000</v>
      </c>
      <c r="I31" s="17">
        <v>15076300</v>
      </c>
      <c r="J31" s="17">
        <f t="shared" si="2"/>
        <v>267684300</v>
      </c>
      <c r="K31" s="18">
        <f t="shared" si="3"/>
        <v>133842000</v>
      </c>
      <c r="L31" s="17">
        <f t="shared" si="4"/>
        <v>15076300</v>
      </c>
      <c r="M31" s="17">
        <f>NOV!L31</f>
        <v>13022500</v>
      </c>
      <c r="N31" s="17">
        <f t="shared" si="5"/>
        <v>2053800</v>
      </c>
      <c r="O31" s="15">
        <f t="shared" si="6"/>
        <v>154050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47207116</v>
      </c>
      <c r="E32" s="14">
        <f>SUM(D32:D32)+NOV!E32</f>
        <v>461057110</v>
      </c>
      <c r="F32" s="16">
        <f t="shared" si="0"/>
        <v>230528555</v>
      </c>
      <c r="G32" s="17">
        <v>3540534</v>
      </c>
      <c r="H32" s="17">
        <f t="shared" si="1"/>
        <v>461057110</v>
      </c>
      <c r="I32" s="17">
        <v>31977550</v>
      </c>
      <c r="J32" s="17">
        <f t="shared" si="2"/>
        <v>493034660</v>
      </c>
      <c r="K32" s="18">
        <f t="shared" si="3"/>
        <v>246517000</v>
      </c>
      <c r="L32" s="17">
        <f t="shared" si="4"/>
        <v>31977550</v>
      </c>
      <c r="M32" s="17">
        <f>NOV!L32</f>
        <v>28149850</v>
      </c>
      <c r="N32" s="17">
        <f t="shared" si="5"/>
        <v>3827700</v>
      </c>
      <c r="O32" s="15">
        <f t="shared" si="6"/>
        <v>287166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11954600</v>
      </c>
      <c r="E33" s="14">
        <f>SUM(D33:D33)+NOV!E33</f>
        <v>121941200</v>
      </c>
      <c r="F33" s="16">
        <f t="shared" si="0"/>
        <v>60970600</v>
      </c>
      <c r="G33" s="17">
        <v>896595</v>
      </c>
      <c r="H33" s="17">
        <f t="shared" si="1"/>
        <v>121941200</v>
      </c>
      <c r="I33" s="17">
        <v>4481650</v>
      </c>
      <c r="J33" s="17">
        <f t="shared" si="2"/>
        <v>126422850</v>
      </c>
      <c r="K33" s="18">
        <f t="shared" si="3"/>
        <v>63211000</v>
      </c>
      <c r="L33" s="17">
        <f t="shared" si="4"/>
        <v>4481650</v>
      </c>
      <c r="M33" s="17">
        <f>NOV!L33</f>
        <v>3512350</v>
      </c>
      <c r="N33" s="17">
        <f t="shared" si="5"/>
        <v>969300</v>
      </c>
      <c r="O33" s="15">
        <f t="shared" si="6"/>
        <v>72705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126000</v>
      </c>
      <c r="E34" s="14">
        <f>SUM(D34:D34)+NOV!E34</f>
        <v>17297800</v>
      </c>
      <c r="F34" s="16">
        <f t="shared" si="0"/>
        <v>8648900</v>
      </c>
      <c r="G34" s="17">
        <v>3150</v>
      </c>
      <c r="H34" s="17">
        <f t="shared" si="1"/>
        <v>17297800</v>
      </c>
      <c r="I34" s="17">
        <v>443500</v>
      </c>
      <c r="J34" s="17">
        <f t="shared" si="2"/>
        <v>17741300</v>
      </c>
      <c r="K34" s="18">
        <f t="shared" si="3"/>
        <v>8870000</v>
      </c>
      <c r="L34" s="17">
        <f t="shared" si="4"/>
        <v>443500</v>
      </c>
      <c r="M34" s="17">
        <f>NOV!L34</f>
        <v>440300</v>
      </c>
      <c r="N34" s="17">
        <f t="shared" si="5"/>
        <v>3200</v>
      </c>
      <c r="O34" s="15">
        <f t="shared" si="6"/>
        <v>50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3425600</v>
      </c>
      <c r="E35" s="14">
        <f>SUM(D35:D35)+NOV!E35</f>
        <v>58297000</v>
      </c>
      <c r="F35" s="16">
        <f t="shared" si="0"/>
        <v>29148500</v>
      </c>
      <c r="G35" s="17">
        <v>85640</v>
      </c>
      <c r="H35" s="17">
        <f t="shared" si="1"/>
        <v>58297000</v>
      </c>
      <c r="I35" s="17">
        <v>1494750</v>
      </c>
      <c r="J35" s="17">
        <f t="shared" si="2"/>
        <v>59791750</v>
      </c>
      <c r="K35" s="18">
        <f t="shared" si="3"/>
        <v>29895000</v>
      </c>
      <c r="L35" s="17">
        <f t="shared" si="4"/>
        <v>1494750</v>
      </c>
      <c r="M35" s="17">
        <f>NOV!L35</f>
        <v>1406950</v>
      </c>
      <c r="N35" s="17">
        <f t="shared" si="5"/>
        <v>87800</v>
      </c>
      <c r="O35" s="15">
        <f t="shared" si="6"/>
        <v>2160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3061800</v>
      </c>
      <c r="E36" s="14">
        <f>SUM(D36:D36)+NOV!E36</f>
        <v>59127333</v>
      </c>
      <c r="F36" s="16">
        <f t="shared" si="0"/>
        <v>29563666.5</v>
      </c>
      <c r="G36" s="17">
        <v>76545</v>
      </c>
      <c r="H36" s="17">
        <f t="shared" si="1"/>
        <v>59127333</v>
      </c>
      <c r="I36" s="17">
        <v>1516050</v>
      </c>
      <c r="J36" s="17">
        <f t="shared" si="2"/>
        <v>60643383</v>
      </c>
      <c r="K36" s="18">
        <f t="shared" si="3"/>
        <v>30321000</v>
      </c>
      <c r="L36" s="17">
        <f t="shared" si="4"/>
        <v>1516050</v>
      </c>
      <c r="M36" s="17">
        <f>NOV!L36</f>
        <v>1437550</v>
      </c>
      <c r="N36" s="17">
        <f t="shared" si="5"/>
        <v>78500</v>
      </c>
      <c r="O36" s="15">
        <f t="shared" si="6"/>
        <v>1955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3834500</v>
      </c>
      <c r="E37" s="14">
        <f>SUM(D37:D37)+NOV!E37</f>
        <v>48234300</v>
      </c>
      <c r="F37" s="16">
        <f t="shared" si="0"/>
        <v>24117150</v>
      </c>
      <c r="G37" s="17">
        <v>95863</v>
      </c>
      <c r="H37" s="17">
        <f t="shared" si="1"/>
        <v>48234300</v>
      </c>
      <c r="I37" s="17">
        <v>1236750</v>
      </c>
      <c r="J37" s="17">
        <f t="shared" si="2"/>
        <v>49471050</v>
      </c>
      <c r="K37" s="18">
        <f t="shared" si="3"/>
        <v>24735000</v>
      </c>
      <c r="L37" s="17">
        <f t="shared" si="4"/>
        <v>1236750</v>
      </c>
      <c r="M37" s="17">
        <f>NOV!L37</f>
        <v>1138450</v>
      </c>
      <c r="N37" s="17">
        <f t="shared" si="5"/>
        <v>98300</v>
      </c>
      <c r="O37" s="15">
        <f t="shared" si="6"/>
        <v>2437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SUM(D38:D38)+NOV!E38</f>
        <v>0</v>
      </c>
      <c r="F38" s="16">
        <f t="shared" si="0"/>
        <v>0</v>
      </c>
      <c r="G38" s="17">
        <v>0</v>
      </c>
      <c r="H38" s="17">
        <f t="shared" si="1"/>
        <v>0</v>
      </c>
      <c r="I38" s="17">
        <v>0</v>
      </c>
      <c r="J38" s="17">
        <f t="shared" si="2"/>
        <v>0</v>
      </c>
      <c r="K38" s="18">
        <f t="shared" si="3"/>
        <v>0</v>
      </c>
      <c r="L38" s="17">
        <f t="shared" si="4"/>
        <v>0</v>
      </c>
      <c r="M38" s="17">
        <f>NOV!L38</f>
        <v>0</v>
      </c>
      <c r="N38" s="17">
        <f t="shared" si="5"/>
        <v>0</v>
      </c>
      <c r="O38" s="15">
        <f t="shared" si="6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4563000</v>
      </c>
      <c r="E39" s="14">
        <f>SUM(D39:D39)+NOV!E39</f>
        <v>66602700</v>
      </c>
      <c r="F39" s="16">
        <f t="shared" si="0"/>
        <v>33301350</v>
      </c>
      <c r="G39" s="17">
        <v>114075</v>
      </c>
      <c r="H39" s="17">
        <f t="shared" si="1"/>
        <v>66602700</v>
      </c>
      <c r="I39" s="17">
        <v>1707750</v>
      </c>
      <c r="J39" s="17">
        <f t="shared" si="2"/>
        <v>68310450</v>
      </c>
      <c r="K39" s="18">
        <f t="shared" si="3"/>
        <v>34155000</v>
      </c>
      <c r="L39" s="17">
        <f t="shared" si="4"/>
        <v>1707750</v>
      </c>
      <c r="M39" s="17">
        <f>NOV!L39</f>
        <v>1590750</v>
      </c>
      <c r="N39" s="17">
        <f t="shared" si="5"/>
        <v>117000</v>
      </c>
      <c r="O39" s="15">
        <f t="shared" si="6"/>
        <v>2925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4626600</v>
      </c>
      <c r="E40" s="14">
        <f>SUM(D40:D40)+NOV!E40</f>
        <v>85838250</v>
      </c>
      <c r="F40" s="16">
        <f t="shared" si="0"/>
        <v>42919125</v>
      </c>
      <c r="G40" s="17">
        <v>115665</v>
      </c>
      <c r="H40" s="17">
        <f t="shared" si="1"/>
        <v>85838250</v>
      </c>
      <c r="I40" s="17">
        <v>2200950</v>
      </c>
      <c r="J40" s="17">
        <f t="shared" si="2"/>
        <v>88039200</v>
      </c>
      <c r="K40" s="18">
        <f t="shared" si="3"/>
        <v>44019000</v>
      </c>
      <c r="L40" s="17">
        <f t="shared" si="4"/>
        <v>2200950</v>
      </c>
      <c r="M40" s="17">
        <f>NOV!L40</f>
        <v>2082300</v>
      </c>
      <c r="N40" s="17">
        <f t="shared" si="5"/>
        <v>118650</v>
      </c>
      <c r="O40" s="15">
        <f t="shared" si="6"/>
        <v>2985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7209350</v>
      </c>
      <c r="E41" s="14">
        <f>SUM(D41:D41)+NOV!E41</f>
        <v>96216383</v>
      </c>
      <c r="F41" s="16">
        <f t="shared" si="0"/>
        <v>48108191.5</v>
      </c>
      <c r="G41" s="17">
        <v>180234</v>
      </c>
      <c r="H41" s="17">
        <f t="shared" si="1"/>
        <v>96216383</v>
      </c>
      <c r="I41" s="17">
        <v>2467050</v>
      </c>
      <c r="J41" s="17">
        <f t="shared" si="2"/>
        <v>98683433</v>
      </c>
      <c r="K41" s="18">
        <f t="shared" si="3"/>
        <v>49341000</v>
      </c>
      <c r="L41" s="17">
        <f t="shared" si="4"/>
        <v>2467050</v>
      </c>
      <c r="M41" s="17">
        <f>NOV!L41</f>
        <v>2282200</v>
      </c>
      <c r="N41" s="17">
        <f t="shared" si="5"/>
        <v>184850</v>
      </c>
      <c r="O41" s="15">
        <f t="shared" si="6"/>
        <v>4616</v>
      </c>
      <c r="P41" s="19"/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8278150</v>
      </c>
      <c r="E42" s="14">
        <f>SUM(D42:D42)+NOV!E42</f>
        <v>99175043</v>
      </c>
      <c r="F42" s="16">
        <f t="shared" si="0"/>
        <v>49587521.5</v>
      </c>
      <c r="G42" s="17">
        <v>206954</v>
      </c>
      <c r="H42" s="17">
        <f t="shared" si="1"/>
        <v>99175043</v>
      </c>
      <c r="I42" s="17">
        <v>3214920</v>
      </c>
      <c r="J42" s="17">
        <f t="shared" si="2"/>
        <v>102389963</v>
      </c>
      <c r="K42" s="18">
        <f t="shared" si="3"/>
        <v>51194000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3214920</v>
      </c>
      <c r="M42" s="17">
        <f>NOV!L42</f>
        <v>2811240</v>
      </c>
      <c r="N42" s="17">
        <f t="shared" si="5"/>
        <v>403680</v>
      </c>
      <c r="O42" s="15">
        <f t="shared" si="6"/>
        <v>196726</v>
      </c>
      <c r="P42" s="19"/>
    </row>
    <row r="43" spans="1:16" ht="14.95" customHeight="1" x14ac:dyDescent="0.3">
      <c r="A43" s="12">
        <v>37</v>
      </c>
      <c r="B43" s="13" t="s">
        <v>90</v>
      </c>
      <c r="C43" s="13" t="s">
        <v>91</v>
      </c>
      <c r="D43" s="15">
        <v>7180400</v>
      </c>
      <c r="E43" s="14">
        <f>SUM(D43:D43)+NOV!E43</f>
        <v>97013400</v>
      </c>
      <c r="F43" s="16">
        <f t="shared" si="0"/>
        <v>48506700</v>
      </c>
      <c r="G43" s="17">
        <v>179510</v>
      </c>
      <c r="H43" s="17">
        <f t="shared" si="1"/>
        <v>97013400</v>
      </c>
      <c r="I43" s="17">
        <v>2487500</v>
      </c>
      <c r="J43" s="17">
        <f t="shared" si="2"/>
        <v>99500900</v>
      </c>
      <c r="K43" s="18">
        <f t="shared" si="3"/>
        <v>49750000</v>
      </c>
      <c r="L43" s="17">
        <f t="shared" si="4"/>
        <v>2487500</v>
      </c>
      <c r="M43" s="17">
        <f>NOV!L43</f>
        <v>2303400</v>
      </c>
      <c r="N43" s="17">
        <f t="shared" si="5"/>
        <v>184100</v>
      </c>
      <c r="O43" s="15">
        <f t="shared" si="6"/>
        <v>4590</v>
      </c>
      <c r="P43" s="19"/>
    </row>
    <row r="44" spans="1:16" ht="14.95" customHeight="1" x14ac:dyDescent="0.3">
      <c r="A44" s="12">
        <v>38</v>
      </c>
      <c r="B44" s="20" t="s">
        <v>23</v>
      </c>
      <c r="C44" s="13" t="s">
        <v>92</v>
      </c>
      <c r="D44" s="15">
        <v>0</v>
      </c>
      <c r="E44" s="14">
        <f>SUM(D44:D44)+NOV!E44</f>
        <v>3220700</v>
      </c>
      <c r="F44" s="16">
        <f t="shared" si="0"/>
        <v>1610350</v>
      </c>
      <c r="G44" s="17"/>
      <c r="H44" s="17">
        <f t="shared" si="1"/>
        <v>3220700</v>
      </c>
      <c r="I44" s="17">
        <v>99600</v>
      </c>
      <c r="J44" s="17">
        <f t="shared" ref="J44" si="8">H44+I44</f>
        <v>3320300</v>
      </c>
      <c r="K44" s="18">
        <f t="shared" si="3"/>
        <v>1660000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99600</v>
      </c>
      <c r="M44" s="17">
        <f>NOV!L44</f>
        <v>99600</v>
      </c>
      <c r="N44" s="17">
        <f t="shared" si="5"/>
        <v>0</v>
      </c>
      <c r="O44" s="15">
        <f t="shared" si="6"/>
        <v>0</v>
      </c>
      <c r="P44" s="19"/>
    </row>
    <row r="45" spans="1:16" ht="14.95" customHeight="1" x14ac:dyDescent="0.3">
      <c r="A45" s="12">
        <v>39</v>
      </c>
      <c r="B45" s="13" t="s">
        <v>53</v>
      </c>
      <c r="C45" s="13" t="s">
        <v>93</v>
      </c>
      <c r="D45" s="22">
        <v>0</v>
      </c>
      <c r="E45" s="14">
        <f>SUM(D45:D45)+NOV!E45</f>
        <v>0</v>
      </c>
      <c r="F45" s="16">
        <f t="shared" si="0"/>
        <v>0</v>
      </c>
      <c r="G45" s="17"/>
      <c r="H45" s="17">
        <f t="shared" si="1"/>
        <v>0</v>
      </c>
      <c r="I45" s="17">
        <v>0</v>
      </c>
      <c r="J45" s="17">
        <f t="shared" si="2"/>
        <v>0</v>
      </c>
      <c r="K45" s="18">
        <f t="shared" si="3"/>
        <v>0</v>
      </c>
      <c r="L45" s="17">
        <f t="shared" si="4"/>
        <v>0</v>
      </c>
      <c r="M45" s="17">
        <f>NOV!L45</f>
        <v>0</v>
      </c>
      <c r="N45" s="17">
        <f t="shared" si="5"/>
        <v>0</v>
      </c>
      <c r="O45" s="15">
        <f t="shared" si="6"/>
        <v>0</v>
      </c>
      <c r="P45" s="19"/>
    </row>
    <row r="46" spans="1:16" s="29" customFormat="1" ht="14.95" customHeight="1" x14ac:dyDescent="0.3">
      <c r="A46" s="23">
        <v>40</v>
      </c>
      <c r="B46" s="24" t="s">
        <v>94</v>
      </c>
      <c r="C46" s="24" t="s">
        <v>95</v>
      </c>
      <c r="D46" s="25">
        <v>42917850</v>
      </c>
      <c r="E46" s="14">
        <f>SUM(D46:D46)+NOV!E46</f>
        <v>432120839</v>
      </c>
      <c r="F46" s="26">
        <f t="shared" si="0"/>
        <v>216060419.5</v>
      </c>
      <c r="G46" s="17">
        <v>3218839</v>
      </c>
      <c r="H46" s="27">
        <f t="shared" si="1"/>
        <v>432120839</v>
      </c>
      <c r="I46" s="27">
        <v>29631400</v>
      </c>
      <c r="J46" s="27">
        <f t="shared" si="2"/>
        <v>461752239</v>
      </c>
      <c r="K46" s="18">
        <f t="shared" si="3"/>
        <v>230876000</v>
      </c>
      <c r="L46" s="17">
        <f t="shared" si="4"/>
        <v>29631400</v>
      </c>
      <c r="M46" s="17">
        <f>NOV!L46</f>
        <v>26151550</v>
      </c>
      <c r="N46" s="17">
        <f t="shared" si="5"/>
        <v>3479850</v>
      </c>
      <c r="O46" s="15">
        <f t="shared" si="6"/>
        <v>261011</v>
      </c>
      <c r="P46" s="28"/>
    </row>
    <row r="47" spans="1:16" ht="14.95" customHeight="1" x14ac:dyDescent="0.3">
      <c r="A47" s="12">
        <v>41</v>
      </c>
      <c r="B47" s="20" t="s">
        <v>23</v>
      </c>
      <c r="C47" s="13" t="s">
        <v>96</v>
      </c>
      <c r="D47" s="15">
        <v>0</v>
      </c>
      <c r="E47" s="14">
        <f>SUM(D47:D47)+NOV!E47</f>
        <v>0</v>
      </c>
      <c r="F47" s="16">
        <f t="shared" si="0"/>
        <v>0</v>
      </c>
      <c r="G47" s="27"/>
      <c r="H47" s="17">
        <f t="shared" si="1"/>
        <v>0</v>
      </c>
      <c r="I47" s="17">
        <v>0</v>
      </c>
      <c r="J47" s="17">
        <f t="shared" si="2"/>
        <v>0</v>
      </c>
      <c r="K47" s="18">
        <f t="shared" si="3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NOV!L47</f>
        <v>0</v>
      </c>
      <c r="N47" s="17">
        <f t="shared" si="5"/>
        <v>0</v>
      </c>
      <c r="O47" s="15">
        <f t="shared" si="6"/>
        <v>0</v>
      </c>
      <c r="P47" s="19"/>
    </row>
    <row r="48" spans="1:16" ht="14.95" customHeight="1" x14ac:dyDescent="0.3">
      <c r="A48" s="12">
        <v>42</v>
      </c>
      <c r="B48" s="13" t="s">
        <v>97</v>
      </c>
      <c r="C48" s="13" t="s">
        <v>98</v>
      </c>
      <c r="D48" s="15">
        <v>0</v>
      </c>
      <c r="E48" s="14">
        <f>SUM(D48:D48)+NOV!E48</f>
        <v>4720300</v>
      </c>
      <c r="F48" s="16">
        <f t="shared" si="0"/>
        <v>2360150</v>
      </c>
      <c r="G48" s="17"/>
      <c r="H48" s="17">
        <f t="shared" si="1"/>
        <v>4720300</v>
      </c>
      <c r="I48" s="17">
        <v>121000</v>
      </c>
      <c r="J48" s="17">
        <f t="shared" ref="J48" si="9">H48+I48</f>
        <v>4841300</v>
      </c>
      <c r="K48" s="18">
        <f t="shared" si="3"/>
        <v>2420000</v>
      </c>
      <c r="L48" s="17">
        <f t="shared" si="4"/>
        <v>121000</v>
      </c>
      <c r="M48" s="17">
        <f>NOV!L48</f>
        <v>0</v>
      </c>
      <c r="N48" s="17">
        <f t="shared" si="5"/>
        <v>121000</v>
      </c>
      <c r="O48" s="15">
        <f t="shared" si="6"/>
        <v>121000</v>
      </c>
      <c r="P48" s="19"/>
    </row>
    <row r="49" spans="1:16" ht="14.95" customHeight="1" x14ac:dyDescent="0.3">
      <c r="A49" s="12">
        <v>43</v>
      </c>
      <c r="B49" s="13" t="s">
        <v>99</v>
      </c>
      <c r="C49" s="13" t="s">
        <v>100</v>
      </c>
      <c r="D49" s="15">
        <v>4033650</v>
      </c>
      <c r="E49" s="14">
        <f>SUM(D49:D49)+NOV!E49</f>
        <v>54437350</v>
      </c>
      <c r="F49" s="16">
        <f t="shared" si="0"/>
        <v>27218675</v>
      </c>
      <c r="G49" s="17">
        <v>100841</v>
      </c>
      <c r="H49" s="17">
        <f t="shared" si="1"/>
        <v>54437350</v>
      </c>
      <c r="I49" s="17">
        <v>1395800</v>
      </c>
      <c r="J49" s="17">
        <f t="shared" si="2"/>
        <v>55833150</v>
      </c>
      <c r="K49" s="18">
        <f t="shared" si="3"/>
        <v>27916000</v>
      </c>
      <c r="L49" s="17">
        <f t="shared" si="4"/>
        <v>1395800</v>
      </c>
      <c r="M49" s="17">
        <f>NOV!L49</f>
        <v>1292400</v>
      </c>
      <c r="N49" s="17">
        <f t="shared" si="5"/>
        <v>103400</v>
      </c>
      <c r="O49" s="15">
        <f t="shared" si="6"/>
        <v>2559</v>
      </c>
      <c r="P49" s="19"/>
    </row>
    <row r="50" spans="1:16" ht="14.95" customHeight="1" x14ac:dyDescent="0.3">
      <c r="A50" s="12">
        <v>44</v>
      </c>
      <c r="B50" s="13" t="s">
        <v>101</v>
      </c>
      <c r="C50" s="13" t="s">
        <v>102</v>
      </c>
      <c r="D50" s="15">
        <v>3014250</v>
      </c>
      <c r="E50" s="14">
        <f>SUM(D50:D50)+NOV!E50</f>
        <v>45468350</v>
      </c>
      <c r="F50" s="16">
        <f t="shared" si="0"/>
        <v>22734175</v>
      </c>
      <c r="G50" s="17">
        <v>75356</v>
      </c>
      <c r="H50" s="17">
        <f t="shared" si="1"/>
        <v>45468350</v>
      </c>
      <c r="I50" s="17">
        <v>1165850</v>
      </c>
      <c r="J50" s="17">
        <f t="shared" si="2"/>
        <v>46634200</v>
      </c>
      <c r="K50" s="18">
        <f t="shared" si="3"/>
        <v>23317000</v>
      </c>
      <c r="L50" s="17">
        <f t="shared" si="4"/>
        <v>1165850</v>
      </c>
      <c r="M50" s="17">
        <f>NOV!L50</f>
        <v>1088550</v>
      </c>
      <c r="N50" s="17">
        <f t="shared" si="5"/>
        <v>77300</v>
      </c>
      <c r="O50" s="15">
        <f t="shared" si="6"/>
        <v>1944</v>
      </c>
      <c r="P50" s="19"/>
    </row>
    <row r="51" spans="1:16" ht="14.95" customHeight="1" x14ac:dyDescent="0.3">
      <c r="A51" s="12">
        <v>45</v>
      </c>
      <c r="B51" s="20" t="s">
        <v>23</v>
      </c>
      <c r="C51" s="13" t="s">
        <v>103</v>
      </c>
      <c r="D51" s="15">
        <v>746000</v>
      </c>
      <c r="E51" s="14">
        <f>SUM(D51:D51)+NOV!E51</f>
        <v>48070050</v>
      </c>
      <c r="F51" s="16">
        <f t="shared" si="0"/>
        <v>24035025</v>
      </c>
      <c r="G51" s="17">
        <v>18650</v>
      </c>
      <c r="H51" s="17">
        <f t="shared" si="1"/>
        <v>48070050</v>
      </c>
      <c r="I51" s="17">
        <v>1486680</v>
      </c>
      <c r="J51" s="17">
        <f t="shared" si="2"/>
        <v>49556730</v>
      </c>
      <c r="K51" s="18">
        <f t="shared" si="3"/>
        <v>24778000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1486680</v>
      </c>
      <c r="M51" s="17">
        <f>NOV!L51</f>
        <v>1463580</v>
      </c>
      <c r="N51" s="17">
        <f t="shared" si="5"/>
        <v>23100</v>
      </c>
      <c r="O51" s="15">
        <f t="shared" si="6"/>
        <v>4450</v>
      </c>
      <c r="P51" s="19"/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12128015</v>
      </c>
      <c r="E52" s="14">
        <f>SUM(D52:D52)+NOV!E52</f>
        <v>320165796</v>
      </c>
      <c r="F52" s="16">
        <f t="shared" si="0"/>
        <v>160082898</v>
      </c>
      <c r="G52" s="17">
        <v>909601</v>
      </c>
      <c r="H52" s="17">
        <f t="shared" si="1"/>
        <v>320165796</v>
      </c>
      <c r="I52" s="17">
        <v>20553850</v>
      </c>
      <c r="J52" s="17">
        <f t="shared" si="2"/>
        <v>340719646</v>
      </c>
      <c r="K52" s="18">
        <f t="shared" si="3"/>
        <v>170359000</v>
      </c>
      <c r="L52" s="17">
        <f t="shared" si="4"/>
        <v>20553850</v>
      </c>
      <c r="M52" s="17">
        <f>NOV!L52</f>
        <v>19570600</v>
      </c>
      <c r="N52" s="17">
        <f t="shared" si="5"/>
        <v>983250</v>
      </c>
      <c r="O52" s="15">
        <f t="shared" si="6"/>
        <v>73649</v>
      </c>
      <c r="P52" s="19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14414967</v>
      </c>
      <c r="E53" s="14">
        <f>SUM(D53:D53)+NOV!E53</f>
        <v>108074090</v>
      </c>
      <c r="F53" s="16">
        <f t="shared" si="0"/>
        <v>54037045</v>
      </c>
      <c r="G53" s="17">
        <v>739104</v>
      </c>
      <c r="H53" s="17">
        <f t="shared" si="1"/>
        <v>108074090</v>
      </c>
      <c r="I53" s="17">
        <v>4095120</v>
      </c>
      <c r="J53" s="17">
        <f t="shared" si="2"/>
        <v>112169210</v>
      </c>
      <c r="K53" s="18">
        <f t="shared" si="3"/>
        <v>56084000</v>
      </c>
      <c r="L53" s="17">
        <f t="shared" ref="L53:L56" si="10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4095120</v>
      </c>
      <c r="M53" s="17">
        <f>NOV!L53</f>
        <v>2896620</v>
      </c>
      <c r="N53" s="17">
        <f t="shared" si="5"/>
        <v>1198500</v>
      </c>
      <c r="O53" s="15">
        <f t="shared" si="6"/>
        <v>459396</v>
      </c>
      <c r="P53" s="19"/>
    </row>
    <row r="54" spans="1:16" x14ac:dyDescent="0.3">
      <c r="A54" s="12">
        <v>48</v>
      </c>
      <c r="B54" s="30"/>
      <c r="C54" s="30" t="s">
        <v>107</v>
      </c>
      <c r="D54" s="15">
        <v>60000</v>
      </c>
      <c r="E54" s="14">
        <f>SUM(D54:D54)+NOV!E54</f>
        <v>34063921</v>
      </c>
      <c r="F54" s="16">
        <f t="shared" si="0"/>
        <v>17031960.5</v>
      </c>
      <c r="G54" s="17">
        <v>1500</v>
      </c>
      <c r="H54" s="17">
        <f t="shared" si="1"/>
        <v>34063921</v>
      </c>
      <c r="I54" s="17">
        <v>1053480</v>
      </c>
      <c r="J54" s="17">
        <f t="shared" si="2"/>
        <v>35117401</v>
      </c>
      <c r="K54" s="18">
        <f t="shared" si="3"/>
        <v>17558000</v>
      </c>
      <c r="L54" s="17">
        <f t="shared" si="10"/>
        <v>1053480</v>
      </c>
      <c r="M54" s="17">
        <f>NOV!L54</f>
        <v>1051620</v>
      </c>
      <c r="N54" s="17">
        <f t="shared" si="5"/>
        <v>1860</v>
      </c>
      <c r="O54" s="15">
        <f t="shared" si="6"/>
        <v>360</v>
      </c>
      <c r="P54" s="19"/>
    </row>
    <row r="55" spans="1:16" x14ac:dyDescent="0.3">
      <c r="A55" s="12">
        <v>49</v>
      </c>
      <c r="B55" s="30"/>
      <c r="C55" s="30" t="s">
        <v>108</v>
      </c>
      <c r="D55" s="15">
        <v>3223400</v>
      </c>
      <c r="E55" s="14">
        <f>SUM(D55:D55)+NOV!E55</f>
        <v>36946850</v>
      </c>
      <c r="F55" s="16">
        <f t="shared" si="0"/>
        <v>18473425</v>
      </c>
      <c r="G55" s="17">
        <v>80585</v>
      </c>
      <c r="H55" s="17">
        <f t="shared" si="1"/>
        <v>36946850</v>
      </c>
      <c r="I55" s="17">
        <v>1142640</v>
      </c>
      <c r="J55" s="17">
        <f t="shared" si="2"/>
        <v>38089490</v>
      </c>
      <c r="K55" s="18">
        <f t="shared" si="3"/>
        <v>19044000</v>
      </c>
      <c r="L55" s="17">
        <f t="shared" si="10"/>
        <v>1142640</v>
      </c>
      <c r="M55" s="17">
        <f>NOV!L55</f>
        <v>1042980</v>
      </c>
      <c r="N55" s="17">
        <f t="shared" si="5"/>
        <v>99660</v>
      </c>
      <c r="O55" s="15">
        <f t="shared" si="6"/>
        <v>19075</v>
      </c>
      <c r="P55" s="19"/>
    </row>
    <row r="56" spans="1:16" x14ac:dyDescent="0.3">
      <c r="A56" s="12">
        <v>50</v>
      </c>
      <c r="B56" s="30"/>
      <c r="C56" s="30" t="s">
        <v>109</v>
      </c>
      <c r="D56" s="15">
        <v>3272600</v>
      </c>
      <c r="E56" s="14">
        <f>SUM(D56:D56)+NOV!E56</f>
        <v>36514600</v>
      </c>
      <c r="F56" s="16">
        <f t="shared" si="0"/>
        <v>18257300</v>
      </c>
      <c r="G56" s="17">
        <v>81815</v>
      </c>
      <c r="H56" s="17">
        <f t="shared" si="1"/>
        <v>36514600</v>
      </c>
      <c r="I56" s="17">
        <v>1129260</v>
      </c>
      <c r="J56" s="17">
        <f t="shared" si="2"/>
        <v>37643860</v>
      </c>
      <c r="K56" s="18">
        <f t="shared" si="3"/>
        <v>18821000</v>
      </c>
      <c r="L56" s="17">
        <f t="shared" si="10"/>
        <v>1129260</v>
      </c>
      <c r="M56" s="17">
        <f>NOV!L56</f>
        <v>1028100</v>
      </c>
      <c r="N56" s="17">
        <f t="shared" si="5"/>
        <v>101160</v>
      </c>
      <c r="O56" s="15">
        <f t="shared" si="6"/>
        <v>19345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31">
        <v>67511650</v>
      </c>
      <c r="E57" s="14">
        <f>SUM(D57:D57)+NOV!E57</f>
        <v>355764150</v>
      </c>
      <c r="F57" s="16">
        <f t="shared" si="0"/>
        <v>177882075</v>
      </c>
      <c r="G57" s="17">
        <v>5063374</v>
      </c>
      <c r="H57" s="17">
        <f t="shared" si="1"/>
        <v>355764150</v>
      </c>
      <c r="I57" s="17">
        <v>23440300</v>
      </c>
      <c r="J57" s="17">
        <f t="shared" si="2"/>
        <v>379204450</v>
      </c>
      <c r="K57" s="18">
        <f t="shared" si="3"/>
        <v>189602000</v>
      </c>
      <c r="L57" s="17">
        <f t="shared" si="4"/>
        <v>23440300</v>
      </c>
      <c r="M57" s="17">
        <f>NOV!L57</f>
        <v>17966350</v>
      </c>
      <c r="N57" s="17">
        <f t="shared" si="5"/>
        <v>5473950</v>
      </c>
      <c r="O57" s="15">
        <f t="shared" si="6"/>
        <v>410576</v>
      </c>
      <c r="P57" s="19"/>
    </row>
    <row r="58" spans="1:16" ht="15.9" x14ac:dyDescent="0.3">
      <c r="A58" s="32" t="s">
        <v>112</v>
      </c>
      <c r="B58" s="32"/>
      <c r="C58" s="32"/>
      <c r="D58" s="33">
        <f t="shared" ref="D58" si="11">SUM(D7:D57)</f>
        <v>1318358831</v>
      </c>
      <c r="E58" s="33">
        <f>SUM(E7:E57)</f>
        <v>16781605435</v>
      </c>
      <c r="F58" s="34"/>
      <c r="G58" s="33">
        <f>SUM(G7:G57)</f>
        <v>156958167</v>
      </c>
      <c r="H58" s="33"/>
      <c r="I58" s="33"/>
      <c r="J58" s="33"/>
      <c r="K58" s="33"/>
      <c r="L58" s="33"/>
      <c r="M58" s="33"/>
      <c r="N58" s="33"/>
      <c r="O58" s="33">
        <f t="shared" ref="O58" si="12">SUM(O7:O57)</f>
        <v>31054643</v>
      </c>
    </row>
  </sheetData>
  <mergeCells count="15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O5:O6"/>
    <mergeCell ref="H1:O2"/>
    <mergeCell ref="M5:M6"/>
    <mergeCell ref="N5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F635-8215-4549-BD22-3FB9D5C38A5C}">
  <dimension ref="A1:N58"/>
  <sheetViews>
    <sheetView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K5" sqref="K5:K6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customWidth="1"/>
    <col min="5" max="5" width="15.44140625" style="35" customWidth="1"/>
    <col min="6" max="6" width="17.44140625" style="35" customWidth="1"/>
    <col min="7" max="13" width="17.44140625" customWidth="1"/>
    <col min="14" max="14" width="19.88671875" customWidth="1"/>
    <col min="246" max="246" width="5.5546875" customWidth="1"/>
    <col min="249" max="249" width="8" customWidth="1"/>
    <col min="255" max="255" width="13.33203125" customWidth="1"/>
    <col min="258" max="258" width="19.5546875" customWidth="1"/>
    <col min="261" max="261" width="2.33203125" customWidth="1"/>
    <col min="263" max="263" width="19" customWidth="1"/>
    <col min="264" max="264" width="8.6640625" customWidth="1"/>
    <col min="266" max="266" width="3.109375" customWidth="1"/>
    <col min="267" max="267" width="8" customWidth="1"/>
    <col min="268" max="268" width="12.5546875" bestFit="1" customWidth="1"/>
    <col min="502" max="502" width="5.5546875" customWidth="1"/>
    <col min="505" max="505" width="8" customWidth="1"/>
    <col min="511" max="511" width="13.33203125" customWidth="1"/>
    <col min="514" max="514" width="19.5546875" customWidth="1"/>
    <col min="517" max="517" width="2.33203125" customWidth="1"/>
    <col min="519" max="519" width="19" customWidth="1"/>
    <col min="520" max="520" width="8.6640625" customWidth="1"/>
    <col min="522" max="522" width="3.109375" customWidth="1"/>
    <col min="523" max="523" width="8" customWidth="1"/>
    <col min="524" max="524" width="12.5546875" bestFit="1" customWidth="1"/>
    <col min="758" max="758" width="5.5546875" customWidth="1"/>
    <col min="761" max="761" width="8" customWidth="1"/>
    <col min="767" max="767" width="13.33203125" customWidth="1"/>
    <col min="770" max="770" width="19.5546875" customWidth="1"/>
    <col min="773" max="773" width="2.33203125" customWidth="1"/>
    <col min="775" max="775" width="19" customWidth="1"/>
    <col min="776" max="776" width="8.6640625" customWidth="1"/>
    <col min="778" max="778" width="3.109375" customWidth="1"/>
    <col min="779" max="779" width="8" customWidth="1"/>
    <col min="780" max="780" width="12.5546875" bestFit="1" customWidth="1"/>
    <col min="1014" max="1014" width="5.5546875" customWidth="1"/>
    <col min="1017" max="1017" width="8" customWidth="1"/>
    <col min="1023" max="1023" width="13.33203125" customWidth="1"/>
    <col min="1026" max="1026" width="19.5546875" customWidth="1"/>
    <col min="1029" max="1029" width="2.33203125" customWidth="1"/>
    <col min="1031" max="1031" width="19" customWidth="1"/>
    <col min="1032" max="1032" width="8.6640625" customWidth="1"/>
    <col min="1034" max="1034" width="3.109375" customWidth="1"/>
    <col min="1035" max="1035" width="8" customWidth="1"/>
    <col min="1036" max="1036" width="12.5546875" bestFit="1" customWidth="1"/>
    <col min="1270" max="1270" width="5.5546875" customWidth="1"/>
    <col min="1273" max="1273" width="8" customWidth="1"/>
    <col min="1279" max="1279" width="13.33203125" customWidth="1"/>
    <col min="1282" max="1282" width="19.5546875" customWidth="1"/>
    <col min="1285" max="1285" width="2.33203125" customWidth="1"/>
    <col min="1287" max="1287" width="19" customWidth="1"/>
    <col min="1288" max="1288" width="8.6640625" customWidth="1"/>
    <col min="1290" max="1290" width="3.109375" customWidth="1"/>
    <col min="1291" max="1291" width="8" customWidth="1"/>
    <col min="1292" max="1292" width="12.5546875" bestFit="1" customWidth="1"/>
    <col min="1526" max="1526" width="5.5546875" customWidth="1"/>
    <col min="1529" max="1529" width="8" customWidth="1"/>
    <col min="1535" max="1535" width="13.33203125" customWidth="1"/>
    <col min="1538" max="1538" width="19.5546875" customWidth="1"/>
    <col min="1541" max="1541" width="2.33203125" customWidth="1"/>
    <col min="1543" max="1543" width="19" customWidth="1"/>
    <col min="1544" max="1544" width="8.6640625" customWidth="1"/>
    <col min="1546" max="1546" width="3.109375" customWidth="1"/>
    <col min="1547" max="1547" width="8" customWidth="1"/>
    <col min="1548" max="1548" width="12.5546875" bestFit="1" customWidth="1"/>
    <col min="1782" max="1782" width="5.5546875" customWidth="1"/>
    <col min="1785" max="1785" width="8" customWidth="1"/>
    <col min="1791" max="1791" width="13.33203125" customWidth="1"/>
    <col min="1794" max="1794" width="19.5546875" customWidth="1"/>
    <col min="1797" max="1797" width="2.33203125" customWidth="1"/>
    <col min="1799" max="1799" width="19" customWidth="1"/>
    <col min="1800" max="1800" width="8.6640625" customWidth="1"/>
    <col min="1802" max="1802" width="3.109375" customWidth="1"/>
    <col min="1803" max="1803" width="8" customWidth="1"/>
    <col min="1804" max="1804" width="12.5546875" bestFit="1" customWidth="1"/>
    <col min="2038" max="2038" width="5.5546875" customWidth="1"/>
    <col min="2041" max="2041" width="8" customWidth="1"/>
    <col min="2047" max="2047" width="13.33203125" customWidth="1"/>
    <col min="2050" max="2050" width="19.5546875" customWidth="1"/>
    <col min="2053" max="2053" width="2.33203125" customWidth="1"/>
    <col min="2055" max="2055" width="19" customWidth="1"/>
    <col min="2056" max="2056" width="8.6640625" customWidth="1"/>
    <col min="2058" max="2058" width="3.109375" customWidth="1"/>
    <col min="2059" max="2059" width="8" customWidth="1"/>
    <col min="2060" max="2060" width="12.5546875" bestFit="1" customWidth="1"/>
    <col min="2294" max="2294" width="5.5546875" customWidth="1"/>
    <col min="2297" max="2297" width="8" customWidth="1"/>
    <col min="2303" max="2303" width="13.33203125" customWidth="1"/>
    <col min="2306" max="2306" width="19.5546875" customWidth="1"/>
    <col min="2309" max="2309" width="2.33203125" customWidth="1"/>
    <col min="2311" max="2311" width="19" customWidth="1"/>
    <col min="2312" max="2312" width="8.6640625" customWidth="1"/>
    <col min="2314" max="2314" width="3.109375" customWidth="1"/>
    <col min="2315" max="2315" width="8" customWidth="1"/>
    <col min="2316" max="2316" width="12.5546875" bestFit="1" customWidth="1"/>
    <col min="2550" max="2550" width="5.5546875" customWidth="1"/>
    <col min="2553" max="2553" width="8" customWidth="1"/>
    <col min="2559" max="2559" width="13.33203125" customWidth="1"/>
    <col min="2562" max="2562" width="19.5546875" customWidth="1"/>
    <col min="2565" max="2565" width="2.33203125" customWidth="1"/>
    <col min="2567" max="2567" width="19" customWidth="1"/>
    <col min="2568" max="2568" width="8.6640625" customWidth="1"/>
    <col min="2570" max="2570" width="3.109375" customWidth="1"/>
    <col min="2571" max="2571" width="8" customWidth="1"/>
    <col min="2572" max="2572" width="12.5546875" bestFit="1" customWidth="1"/>
    <col min="2806" max="2806" width="5.5546875" customWidth="1"/>
    <col min="2809" max="2809" width="8" customWidth="1"/>
    <col min="2815" max="2815" width="13.33203125" customWidth="1"/>
    <col min="2818" max="2818" width="19.5546875" customWidth="1"/>
    <col min="2821" max="2821" width="2.33203125" customWidth="1"/>
    <col min="2823" max="2823" width="19" customWidth="1"/>
    <col min="2824" max="2824" width="8.6640625" customWidth="1"/>
    <col min="2826" max="2826" width="3.109375" customWidth="1"/>
    <col min="2827" max="2827" width="8" customWidth="1"/>
    <col min="2828" max="2828" width="12.5546875" bestFit="1" customWidth="1"/>
    <col min="3062" max="3062" width="5.5546875" customWidth="1"/>
    <col min="3065" max="3065" width="8" customWidth="1"/>
    <col min="3071" max="3071" width="13.33203125" customWidth="1"/>
    <col min="3074" max="3074" width="19.5546875" customWidth="1"/>
    <col min="3077" max="3077" width="2.33203125" customWidth="1"/>
    <col min="3079" max="3079" width="19" customWidth="1"/>
    <col min="3080" max="3080" width="8.6640625" customWidth="1"/>
    <col min="3082" max="3082" width="3.109375" customWidth="1"/>
    <col min="3083" max="3083" width="8" customWidth="1"/>
    <col min="3084" max="3084" width="12.5546875" bestFit="1" customWidth="1"/>
    <col min="3318" max="3318" width="5.5546875" customWidth="1"/>
    <col min="3321" max="3321" width="8" customWidth="1"/>
    <col min="3327" max="3327" width="13.33203125" customWidth="1"/>
    <col min="3330" max="3330" width="19.5546875" customWidth="1"/>
    <col min="3333" max="3333" width="2.33203125" customWidth="1"/>
    <col min="3335" max="3335" width="19" customWidth="1"/>
    <col min="3336" max="3336" width="8.6640625" customWidth="1"/>
    <col min="3338" max="3338" width="3.109375" customWidth="1"/>
    <col min="3339" max="3339" width="8" customWidth="1"/>
    <col min="3340" max="3340" width="12.5546875" bestFit="1" customWidth="1"/>
    <col min="3574" max="3574" width="5.5546875" customWidth="1"/>
    <col min="3577" max="3577" width="8" customWidth="1"/>
    <col min="3583" max="3583" width="13.33203125" customWidth="1"/>
    <col min="3586" max="3586" width="19.5546875" customWidth="1"/>
    <col min="3589" max="3589" width="2.33203125" customWidth="1"/>
    <col min="3591" max="3591" width="19" customWidth="1"/>
    <col min="3592" max="3592" width="8.6640625" customWidth="1"/>
    <col min="3594" max="3594" width="3.109375" customWidth="1"/>
    <col min="3595" max="3595" width="8" customWidth="1"/>
    <col min="3596" max="3596" width="12.5546875" bestFit="1" customWidth="1"/>
    <col min="3830" max="3830" width="5.5546875" customWidth="1"/>
    <col min="3833" max="3833" width="8" customWidth="1"/>
    <col min="3839" max="3839" width="13.33203125" customWidth="1"/>
    <col min="3842" max="3842" width="19.5546875" customWidth="1"/>
    <col min="3845" max="3845" width="2.33203125" customWidth="1"/>
    <col min="3847" max="3847" width="19" customWidth="1"/>
    <col min="3848" max="3848" width="8.6640625" customWidth="1"/>
    <col min="3850" max="3850" width="3.109375" customWidth="1"/>
    <col min="3851" max="3851" width="8" customWidth="1"/>
    <col min="3852" max="3852" width="12.5546875" bestFit="1" customWidth="1"/>
    <col min="4086" max="4086" width="5.5546875" customWidth="1"/>
    <col min="4089" max="4089" width="8" customWidth="1"/>
    <col min="4095" max="4095" width="13.33203125" customWidth="1"/>
    <col min="4098" max="4098" width="19.5546875" customWidth="1"/>
    <col min="4101" max="4101" width="2.33203125" customWidth="1"/>
    <col min="4103" max="4103" width="19" customWidth="1"/>
    <col min="4104" max="4104" width="8.6640625" customWidth="1"/>
    <col min="4106" max="4106" width="3.109375" customWidth="1"/>
    <col min="4107" max="4107" width="8" customWidth="1"/>
    <col min="4108" max="4108" width="12.5546875" bestFit="1" customWidth="1"/>
    <col min="4342" max="4342" width="5.5546875" customWidth="1"/>
    <col min="4345" max="4345" width="8" customWidth="1"/>
    <col min="4351" max="4351" width="13.33203125" customWidth="1"/>
    <col min="4354" max="4354" width="19.5546875" customWidth="1"/>
    <col min="4357" max="4357" width="2.33203125" customWidth="1"/>
    <col min="4359" max="4359" width="19" customWidth="1"/>
    <col min="4360" max="4360" width="8.6640625" customWidth="1"/>
    <col min="4362" max="4362" width="3.109375" customWidth="1"/>
    <col min="4363" max="4363" width="8" customWidth="1"/>
    <col min="4364" max="4364" width="12.5546875" bestFit="1" customWidth="1"/>
    <col min="4598" max="4598" width="5.5546875" customWidth="1"/>
    <col min="4601" max="4601" width="8" customWidth="1"/>
    <col min="4607" max="4607" width="13.33203125" customWidth="1"/>
    <col min="4610" max="4610" width="19.5546875" customWidth="1"/>
    <col min="4613" max="4613" width="2.33203125" customWidth="1"/>
    <col min="4615" max="4615" width="19" customWidth="1"/>
    <col min="4616" max="4616" width="8.6640625" customWidth="1"/>
    <col min="4618" max="4618" width="3.109375" customWidth="1"/>
    <col min="4619" max="4619" width="8" customWidth="1"/>
    <col min="4620" max="4620" width="12.5546875" bestFit="1" customWidth="1"/>
    <col min="4854" max="4854" width="5.5546875" customWidth="1"/>
    <col min="4857" max="4857" width="8" customWidth="1"/>
    <col min="4863" max="4863" width="13.33203125" customWidth="1"/>
    <col min="4866" max="4866" width="19.5546875" customWidth="1"/>
    <col min="4869" max="4869" width="2.33203125" customWidth="1"/>
    <col min="4871" max="4871" width="19" customWidth="1"/>
    <col min="4872" max="4872" width="8.6640625" customWidth="1"/>
    <col min="4874" max="4874" width="3.109375" customWidth="1"/>
    <col min="4875" max="4875" width="8" customWidth="1"/>
    <col min="4876" max="4876" width="12.5546875" bestFit="1" customWidth="1"/>
    <col min="5110" max="5110" width="5.5546875" customWidth="1"/>
    <col min="5113" max="5113" width="8" customWidth="1"/>
    <col min="5119" max="5119" width="13.33203125" customWidth="1"/>
    <col min="5122" max="5122" width="19.5546875" customWidth="1"/>
    <col min="5125" max="5125" width="2.33203125" customWidth="1"/>
    <col min="5127" max="5127" width="19" customWidth="1"/>
    <col min="5128" max="5128" width="8.6640625" customWidth="1"/>
    <col min="5130" max="5130" width="3.109375" customWidth="1"/>
    <col min="5131" max="5131" width="8" customWidth="1"/>
    <col min="5132" max="5132" width="12.5546875" bestFit="1" customWidth="1"/>
    <col min="5366" max="5366" width="5.5546875" customWidth="1"/>
    <col min="5369" max="5369" width="8" customWidth="1"/>
    <col min="5375" max="5375" width="13.33203125" customWidth="1"/>
    <col min="5378" max="5378" width="19.5546875" customWidth="1"/>
    <col min="5381" max="5381" width="2.33203125" customWidth="1"/>
    <col min="5383" max="5383" width="19" customWidth="1"/>
    <col min="5384" max="5384" width="8.6640625" customWidth="1"/>
    <col min="5386" max="5386" width="3.109375" customWidth="1"/>
    <col min="5387" max="5387" width="8" customWidth="1"/>
    <col min="5388" max="5388" width="12.5546875" bestFit="1" customWidth="1"/>
    <col min="5622" max="5622" width="5.5546875" customWidth="1"/>
    <col min="5625" max="5625" width="8" customWidth="1"/>
    <col min="5631" max="5631" width="13.33203125" customWidth="1"/>
    <col min="5634" max="5634" width="19.5546875" customWidth="1"/>
    <col min="5637" max="5637" width="2.33203125" customWidth="1"/>
    <col min="5639" max="5639" width="19" customWidth="1"/>
    <col min="5640" max="5640" width="8.6640625" customWidth="1"/>
    <col min="5642" max="5642" width="3.109375" customWidth="1"/>
    <col min="5643" max="5643" width="8" customWidth="1"/>
    <col min="5644" max="5644" width="12.5546875" bestFit="1" customWidth="1"/>
    <col min="5878" max="5878" width="5.5546875" customWidth="1"/>
    <col min="5881" max="5881" width="8" customWidth="1"/>
    <col min="5887" max="5887" width="13.33203125" customWidth="1"/>
    <col min="5890" max="5890" width="19.5546875" customWidth="1"/>
    <col min="5893" max="5893" width="2.33203125" customWidth="1"/>
    <col min="5895" max="5895" width="19" customWidth="1"/>
    <col min="5896" max="5896" width="8.6640625" customWidth="1"/>
    <col min="5898" max="5898" width="3.109375" customWidth="1"/>
    <col min="5899" max="5899" width="8" customWidth="1"/>
    <col min="5900" max="5900" width="12.5546875" bestFit="1" customWidth="1"/>
    <col min="6134" max="6134" width="5.5546875" customWidth="1"/>
    <col min="6137" max="6137" width="8" customWidth="1"/>
    <col min="6143" max="6143" width="13.33203125" customWidth="1"/>
    <col min="6146" max="6146" width="19.5546875" customWidth="1"/>
    <col min="6149" max="6149" width="2.33203125" customWidth="1"/>
    <col min="6151" max="6151" width="19" customWidth="1"/>
    <col min="6152" max="6152" width="8.6640625" customWidth="1"/>
    <col min="6154" max="6154" width="3.109375" customWidth="1"/>
    <col min="6155" max="6155" width="8" customWidth="1"/>
    <col min="6156" max="6156" width="12.5546875" bestFit="1" customWidth="1"/>
    <col min="6390" max="6390" width="5.5546875" customWidth="1"/>
    <col min="6393" max="6393" width="8" customWidth="1"/>
    <col min="6399" max="6399" width="13.33203125" customWidth="1"/>
    <col min="6402" max="6402" width="19.5546875" customWidth="1"/>
    <col min="6405" max="6405" width="2.33203125" customWidth="1"/>
    <col min="6407" max="6407" width="19" customWidth="1"/>
    <col min="6408" max="6408" width="8.6640625" customWidth="1"/>
    <col min="6410" max="6410" width="3.109375" customWidth="1"/>
    <col min="6411" max="6411" width="8" customWidth="1"/>
    <col min="6412" max="6412" width="12.5546875" bestFit="1" customWidth="1"/>
    <col min="6646" max="6646" width="5.5546875" customWidth="1"/>
    <col min="6649" max="6649" width="8" customWidth="1"/>
    <col min="6655" max="6655" width="13.33203125" customWidth="1"/>
    <col min="6658" max="6658" width="19.5546875" customWidth="1"/>
    <col min="6661" max="6661" width="2.33203125" customWidth="1"/>
    <col min="6663" max="6663" width="19" customWidth="1"/>
    <col min="6664" max="6664" width="8.6640625" customWidth="1"/>
    <col min="6666" max="6666" width="3.109375" customWidth="1"/>
    <col min="6667" max="6667" width="8" customWidth="1"/>
    <col min="6668" max="6668" width="12.5546875" bestFit="1" customWidth="1"/>
    <col min="6902" max="6902" width="5.5546875" customWidth="1"/>
    <col min="6905" max="6905" width="8" customWidth="1"/>
    <col min="6911" max="6911" width="13.33203125" customWidth="1"/>
    <col min="6914" max="6914" width="19.5546875" customWidth="1"/>
    <col min="6917" max="6917" width="2.33203125" customWidth="1"/>
    <col min="6919" max="6919" width="19" customWidth="1"/>
    <col min="6920" max="6920" width="8.6640625" customWidth="1"/>
    <col min="6922" max="6922" width="3.109375" customWidth="1"/>
    <col min="6923" max="6923" width="8" customWidth="1"/>
    <col min="6924" max="6924" width="12.5546875" bestFit="1" customWidth="1"/>
    <col min="7158" max="7158" width="5.5546875" customWidth="1"/>
    <col min="7161" max="7161" width="8" customWidth="1"/>
    <col min="7167" max="7167" width="13.33203125" customWidth="1"/>
    <col min="7170" max="7170" width="19.5546875" customWidth="1"/>
    <col min="7173" max="7173" width="2.33203125" customWidth="1"/>
    <col min="7175" max="7175" width="19" customWidth="1"/>
    <col min="7176" max="7176" width="8.6640625" customWidth="1"/>
    <col min="7178" max="7178" width="3.109375" customWidth="1"/>
    <col min="7179" max="7179" width="8" customWidth="1"/>
    <col min="7180" max="7180" width="12.5546875" bestFit="1" customWidth="1"/>
    <col min="7414" max="7414" width="5.5546875" customWidth="1"/>
    <col min="7417" max="7417" width="8" customWidth="1"/>
    <col min="7423" max="7423" width="13.33203125" customWidth="1"/>
    <col min="7426" max="7426" width="19.5546875" customWidth="1"/>
    <col min="7429" max="7429" width="2.33203125" customWidth="1"/>
    <col min="7431" max="7431" width="19" customWidth="1"/>
    <col min="7432" max="7432" width="8.6640625" customWidth="1"/>
    <col min="7434" max="7434" width="3.109375" customWidth="1"/>
    <col min="7435" max="7435" width="8" customWidth="1"/>
    <col min="7436" max="7436" width="12.5546875" bestFit="1" customWidth="1"/>
    <col min="7670" max="7670" width="5.5546875" customWidth="1"/>
    <col min="7673" max="7673" width="8" customWidth="1"/>
    <col min="7679" max="7679" width="13.33203125" customWidth="1"/>
    <col min="7682" max="7682" width="19.5546875" customWidth="1"/>
    <col min="7685" max="7685" width="2.33203125" customWidth="1"/>
    <col min="7687" max="7687" width="19" customWidth="1"/>
    <col min="7688" max="7688" width="8.6640625" customWidth="1"/>
    <col min="7690" max="7690" width="3.109375" customWidth="1"/>
    <col min="7691" max="7691" width="8" customWidth="1"/>
    <col min="7692" max="7692" width="12.5546875" bestFit="1" customWidth="1"/>
    <col min="7926" max="7926" width="5.5546875" customWidth="1"/>
    <col min="7929" max="7929" width="8" customWidth="1"/>
    <col min="7935" max="7935" width="13.33203125" customWidth="1"/>
    <col min="7938" max="7938" width="19.5546875" customWidth="1"/>
    <col min="7941" max="7941" width="2.33203125" customWidth="1"/>
    <col min="7943" max="7943" width="19" customWidth="1"/>
    <col min="7944" max="7944" width="8.6640625" customWidth="1"/>
    <col min="7946" max="7946" width="3.109375" customWidth="1"/>
    <col min="7947" max="7947" width="8" customWidth="1"/>
    <col min="7948" max="7948" width="12.5546875" bestFit="1" customWidth="1"/>
    <col min="8182" max="8182" width="5.5546875" customWidth="1"/>
    <col min="8185" max="8185" width="8" customWidth="1"/>
    <col min="8191" max="8191" width="13.33203125" customWidth="1"/>
    <col min="8194" max="8194" width="19.5546875" customWidth="1"/>
    <col min="8197" max="8197" width="2.33203125" customWidth="1"/>
    <col min="8199" max="8199" width="19" customWidth="1"/>
    <col min="8200" max="8200" width="8.6640625" customWidth="1"/>
    <col min="8202" max="8202" width="3.109375" customWidth="1"/>
    <col min="8203" max="8203" width="8" customWidth="1"/>
    <col min="8204" max="8204" width="12.5546875" bestFit="1" customWidth="1"/>
    <col min="8438" max="8438" width="5.5546875" customWidth="1"/>
    <col min="8441" max="8441" width="8" customWidth="1"/>
    <col min="8447" max="8447" width="13.33203125" customWidth="1"/>
    <col min="8450" max="8450" width="19.5546875" customWidth="1"/>
    <col min="8453" max="8453" width="2.33203125" customWidth="1"/>
    <col min="8455" max="8455" width="19" customWidth="1"/>
    <col min="8456" max="8456" width="8.6640625" customWidth="1"/>
    <col min="8458" max="8458" width="3.109375" customWidth="1"/>
    <col min="8459" max="8459" width="8" customWidth="1"/>
    <col min="8460" max="8460" width="12.5546875" bestFit="1" customWidth="1"/>
    <col min="8694" max="8694" width="5.5546875" customWidth="1"/>
    <col min="8697" max="8697" width="8" customWidth="1"/>
    <col min="8703" max="8703" width="13.33203125" customWidth="1"/>
    <col min="8706" max="8706" width="19.5546875" customWidth="1"/>
    <col min="8709" max="8709" width="2.33203125" customWidth="1"/>
    <col min="8711" max="8711" width="19" customWidth="1"/>
    <col min="8712" max="8712" width="8.6640625" customWidth="1"/>
    <col min="8714" max="8714" width="3.109375" customWidth="1"/>
    <col min="8715" max="8715" width="8" customWidth="1"/>
    <col min="8716" max="8716" width="12.5546875" bestFit="1" customWidth="1"/>
    <col min="8950" max="8950" width="5.5546875" customWidth="1"/>
    <col min="8953" max="8953" width="8" customWidth="1"/>
    <col min="8959" max="8959" width="13.33203125" customWidth="1"/>
    <col min="8962" max="8962" width="19.5546875" customWidth="1"/>
    <col min="8965" max="8965" width="2.33203125" customWidth="1"/>
    <col min="8967" max="8967" width="19" customWidth="1"/>
    <col min="8968" max="8968" width="8.6640625" customWidth="1"/>
    <col min="8970" max="8970" width="3.109375" customWidth="1"/>
    <col min="8971" max="8971" width="8" customWidth="1"/>
    <col min="8972" max="8972" width="12.5546875" bestFit="1" customWidth="1"/>
    <col min="9206" max="9206" width="5.5546875" customWidth="1"/>
    <col min="9209" max="9209" width="8" customWidth="1"/>
    <col min="9215" max="9215" width="13.33203125" customWidth="1"/>
    <col min="9218" max="9218" width="19.5546875" customWidth="1"/>
    <col min="9221" max="9221" width="2.33203125" customWidth="1"/>
    <col min="9223" max="9223" width="19" customWidth="1"/>
    <col min="9224" max="9224" width="8.6640625" customWidth="1"/>
    <col min="9226" max="9226" width="3.109375" customWidth="1"/>
    <col min="9227" max="9227" width="8" customWidth="1"/>
    <col min="9228" max="9228" width="12.5546875" bestFit="1" customWidth="1"/>
    <col min="9462" max="9462" width="5.5546875" customWidth="1"/>
    <col min="9465" max="9465" width="8" customWidth="1"/>
    <col min="9471" max="9471" width="13.33203125" customWidth="1"/>
    <col min="9474" max="9474" width="19.5546875" customWidth="1"/>
    <col min="9477" max="9477" width="2.33203125" customWidth="1"/>
    <col min="9479" max="9479" width="19" customWidth="1"/>
    <col min="9480" max="9480" width="8.6640625" customWidth="1"/>
    <col min="9482" max="9482" width="3.109375" customWidth="1"/>
    <col min="9483" max="9483" width="8" customWidth="1"/>
    <col min="9484" max="9484" width="12.5546875" bestFit="1" customWidth="1"/>
    <col min="9718" max="9718" width="5.5546875" customWidth="1"/>
    <col min="9721" max="9721" width="8" customWidth="1"/>
    <col min="9727" max="9727" width="13.33203125" customWidth="1"/>
    <col min="9730" max="9730" width="19.5546875" customWidth="1"/>
    <col min="9733" max="9733" width="2.33203125" customWidth="1"/>
    <col min="9735" max="9735" width="19" customWidth="1"/>
    <col min="9736" max="9736" width="8.6640625" customWidth="1"/>
    <col min="9738" max="9738" width="3.109375" customWidth="1"/>
    <col min="9739" max="9739" width="8" customWidth="1"/>
    <col min="9740" max="9740" width="12.5546875" bestFit="1" customWidth="1"/>
    <col min="9974" max="9974" width="5.5546875" customWidth="1"/>
    <col min="9977" max="9977" width="8" customWidth="1"/>
    <col min="9983" max="9983" width="13.33203125" customWidth="1"/>
    <col min="9986" max="9986" width="19.5546875" customWidth="1"/>
    <col min="9989" max="9989" width="2.33203125" customWidth="1"/>
    <col min="9991" max="9991" width="19" customWidth="1"/>
    <col min="9992" max="9992" width="8.6640625" customWidth="1"/>
    <col min="9994" max="9994" width="3.109375" customWidth="1"/>
    <col min="9995" max="9995" width="8" customWidth="1"/>
    <col min="9996" max="9996" width="12.5546875" bestFit="1" customWidth="1"/>
    <col min="10230" max="10230" width="5.5546875" customWidth="1"/>
    <col min="10233" max="10233" width="8" customWidth="1"/>
    <col min="10239" max="10239" width="13.33203125" customWidth="1"/>
    <col min="10242" max="10242" width="19.5546875" customWidth="1"/>
    <col min="10245" max="10245" width="2.33203125" customWidth="1"/>
    <col min="10247" max="10247" width="19" customWidth="1"/>
    <col min="10248" max="10248" width="8.6640625" customWidth="1"/>
    <col min="10250" max="10250" width="3.109375" customWidth="1"/>
    <col min="10251" max="10251" width="8" customWidth="1"/>
    <col min="10252" max="10252" width="12.5546875" bestFit="1" customWidth="1"/>
    <col min="10486" max="10486" width="5.5546875" customWidth="1"/>
    <col min="10489" max="10489" width="8" customWidth="1"/>
    <col min="10495" max="10495" width="13.33203125" customWidth="1"/>
    <col min="10498" max="10498" width="19.5546875" customWidth="1"/>
    <col min="10501" max="10501" width="2.33203125" customWidth="1"/>
    <col min="10503" max="10503" width="19" customWidth="1"/>
    <col min="10504" max="10504" width="8.6640625" customWidth="1"/>
    <col min="10506" max="10506" width="3.109375" customWidth="1"/>
    <col min="10507" max="10507" width="8" customWidth="1"/>
    <col min="10508" max="10508" width="12.5546875" bestFit="1" customWidth="1"/>
    <col min="10742" max="10742" width="5.5546875" customWidth="1"/>
    <col min="10745" max="10745" width="8" customWidth="1"/>
    <col min="10751" max="10751" width="13.33203125" customWidth="1"/>
    <col min="10754" max="10754" width="19.5546875" customWidth="1"/>
    <col min="10757" max="10757" width="2.33203125" customWidth="1"/>
    <col min="10759" max="10759" width="19" customWidth="1"/>
    <col min="10760" max="10760" width="8.6640625" customWidth="1"/>
    <col min="10762" max="10762" width="3.109375" customWidth="1"/>
    <col min="10763" max="10763" width="8" customWidth="1"/>
    <col min="10764" max="10764" width="12.5546875" bestFit="1" customWidth="1"/>
    <col min="10998" max="10998" width="5.5546875" customWidth="1"/>
    <col min="11001" max="11001" width="8" customWidth="1"/>
    <col min="11007" max="11007" width="13.33203125" customWidth="1"/>
    <col min="11010" max="11010" width="19.5546875" customWidth="1"/>
    <col min="11013" max="11013" width="2.33203125" customWidth="1"/>
    <col min="11015" max="11015" width="19" customWidth="1"/>
    <col min="11016" max="11016" width="8.6640625" customWidth="1"/>
    <col min="11018" max="11018" width="3.109375" customWidth="1"/>
    <col min="11019" max="11019" width="8" customWidth="1"/>
    <col min="11020" max="11020" width="12.5546875" bestFit="1" customWidth="1"/>
    <col min="11254" max="11254" width="5.5546875" customWidth="1"/>
    <col min="11257" max="11257" width="8" customWidth="1"/>
    <col min="11263" max="11263" width="13.33203125" customWidth="1"/>
    <col min="11266" max="11266" width="19.5546875" customWidth="1"/>
    <col min="11269" max="11269" width="2.33203125" customWidth="1"/>
    <col min="11271" max="11271" width="19" customWidth="1"/>
    <col min="11272" max="11272" width="8.6640625" customWidth="1"/>
    <col min="11274" max="11274" width="3.109375" customWidth="1"/>
    <col min="11275" max="11275" width="8" customWidth="1"/>
    <col min="11276" max="11276" width="12.5546875" bestFit="1" customWidth="1"/>
    <col min="11510" max="11510" width="5.5546875" customWidth="1"/>
    <col min="11513" max="11513" width="8" customWidth="1"/>
    <col min="11519" max="11519" width="13.33203125" customWidth="1"/>
    <col min="11522" max="11522" width="19.5546875" customWidth="1"/>
    <col min="11525" max="11525" width="2.33203125" customWidth="1"/>
    <col min="11527" max="11527" width="19" customWidth="1"/>
    <col min="11528" max="11528" width="8.6640625" customWidth="1"/>
    <col min="11530" max="11530" width="3.109375" customWidth="1"/>
    <col min="11531" max="11531" width="8" customWidth="1"/>
    <col min="11532" max="11532" width="12.5546875" bestFit="1" customWidth="1"/>
    <col min="11766" max="11766" width="5.5546875" customWidth="1"/>
    <col min="11769" max="11769" width="8" customWidth="1"/>
    <col min="11775" max="11775" width="13.33203125" customWidth="1"/>
    <col min="11778" max="11778" width="19.5546875" customWidth="1"/>
    <col min="11781" max="11781" width="2.33203125" customWidth="1"/>
    <col min="11783" max="11783" width="19" customWidth="1"/>
    <col min="11784" max="11784" width="8.6640625" customWidth="1"/>
    <col min="11786" max="11786" width="3.109375" customWidth="1"/>
    <col min="11787" max="11787" width="8" customWidth="1"/>
    <col min="11788" max="11788" width="12.5546875" bestFit="1" customWidth="1"/>
    <col min="12022" max="12022" width="5.5546875" customWidth="1"/>
    <col min="12025" max="12025" width="8" customWidth="1"/>
    <col min="12031" max="12031" width="13.33203125" customWidth="1"/>
    <col min="12034" max="12034" width="19.5546875" customWidth="1"/>
    <col min="12037" max="12037" width="2.33203125" customWidth="1"/>
    <col min="12039" max="12039" width="19" customWidth="1"/>
    <col min="12040" max="12040" width="8.6640625" customWidth="1"/>
    <col min="12042" max="12042" width="3.109375" customWidth="1"/>
    <col min="12043" max="12043" width="8" customWidth="1"/>
    <col min="12044" max="12044" width="12.5546875" bestFit="1" customWidth="1"/>
    <col min="12278" max="12278" width="5.5546875" customWidth="1"/>
    <col min="12281" max="12281" width="8" customWidth="1"/>
    <col min="12287" max="12287" width="13.33203125" customWidth="1"/>
    <col min="12290" max="12290" width="19.5546875" customWidth="1"/>
    <col min="12293" max="12293" width="2.33203125" customWidth="1"/>
    <col min="12295" max="12295" width="19" customWidth="1"/>
    <col min="12296" max="12296" width="8.6640625" customWidth="1"/>
    <col min="12298" max="12298" width="3.109375" customWidth="1"/>
    <col min="12299" max="12299" width="8" customWidth="1"/>
    <col min="12300" max="12300" width="12.5546875" bestFit="1" customWidth="1"/>
    <col min="12534" max="12534" width="5.5546875" customWidth="1"/>
    <col min="12537" max="12537" width="8" customWidth="1"/>
    <col min="12543" max="12543" width="13.33203125" customWidth="1"/>
    <col min="12546" max="12546" width="19.5546875" customWidth="1"/>
    <col min="12549" max="12549" width="2.33203125" customWidth="1"/>
    <col min="12551" max="12551" width="19" customWidth="1"/>
    <col min="12552" max="12552" width="8.6640625" customWidth="1"/>
    <col min="12554" max="12554" width="3.109375" customWidth="1"/>
    <col min="12555" max="12555" width="8" customWidth="1"/>
    <col min="12556" max="12556" width="12.5546875" bestFit="1" customWidth="1"/>
    <col min="12790" max="12790" width="5.5546875" customWidth="1"/>
    <col min="12793" max="12793" width="8" customWidth="1"/>
    <col min="12799" max="12799" width="13.33203125" customWidth="1"/>
    <col min="12802" max="12802" width="19.5546875" customWidth="1"/>
    <col min="12805" max="12805" width="2.33203125" customWidth="1"/>
    <col min="12807" max="12807" width="19" customWidth="1"/>
    <col min="12808" max="12808" width="8.6640625" customWidth="1"/>
    <col min="12810" max="12810" width="3.109375" customWidth="1"/>
    <col min="12811" max="12811" width="8" customWidth="1"/>
    <col min="12812" max="12812" width="12.5546875" bestFit="1" customWidth="1"/>
    <col min="13046" max="13046" width="5.5546875" customWidth="1"/>
    <col min="13049" max="13049" width="8" customWidth="1"/>
    <col min="13055" max="13055" width="13.33203125" customWidth="1"/>
    <col min="13058" max="13058" width="19.5546875" customWidth="1"/>
    <col min="13061" max="13061" width="2.33203125" customWidth="1"/>
    <col min="13063" max="13063" width="19" customWidth="1"/>
    <col min="13064" max="13064" width="8.6640625" customWidth="1"/>
    <col min="13066" max="13066" width="3.109375" customWidth="1"/>
    <col min="13067" max="13067" width="8" customWidth="1"/>
    <col min="13068" max="13068" width="12.5546875" bestFit="1" customWidth="1"/>
    <col min="13302" max="13302" width="5.5546875" customWidth="1"/>
    <col min="13305" max="13305" width="8" customWidth="1"/>
    <col min="13311" max="13311" width="13.33203125" customWidth="1"/>
    <col min="13314" max="13314" width="19.5546875" customWidth="1"/>
    <col min="13317" max="13317" width="2.33203125" customWidth="1"/>
    <col min="13319" max="13319" width="19" customWidth="1"/>
    <col min="13320" max="13320" width="8.6640625" customWidth="1"/>
    <col min="13322" max="13322" width="3.109375" customWidth="1"/>
    <col min="13323" max="13323" width="8" customWidth="1"/>
    <col min="13324" max="13324" width="12.5546875" bestFit="1" customWidth="1"/>
    <col min="13558" max="13558" width="5.5546875" customWidth="1"/>
    <col min="13561" max="13561" width="8" customWidth="1"/>
    <col min="13567" max="13567" width="13.33203125" customWidth="1"/>
    <col min="13570" max="13570" width="19.5546875" customWidth="1"/>
    <col min="13573" max="13573" width="2.33203125" customWidth="1"/>
    <col min="13575" max="13575" width="19" customWidth="1"/>
    <col min="13576" max="13576" width="8.6640625" customWidth="1"/>
    <col min="13578" max="13578" width="3.109375" customWidth="1"/>
    <col min="13579" max="13579" width="8" customWidth="1"/>
    <col min="13580" max="13580" width="12.5546875" bestFit="1" customWidth="1"/>
    <col min="13814" max="13814" width="5.5546875" customWidth="1"/>
    <col min="13817" max="13817" width="8" customWidth="1"/>
    <col min="13823" max="13823" width="13.33203125" customWidth="1"/>
    <col min="13826" max="13826" width="19.5546875" customWidth="1"/>
    <col min="13829" max="13829" width="2.33203125" customWidth="1"/>
    <col min="13831" max="13831" width="19" customWidth="1"/>
    <col min="13832" max="13832" width="8.6640625" customWidth="1"/>
    <col min="13834" max="13834" width="3.109375" customWidth="1"/>
    <col min="13835" max="13835" width="8" customWidth="1"/>
    <col min="13836" max="13836" width="12.5546875" bestFit="1" customWidth="1"/>
    <col min="14070" max="14070" width="5.5546875" customWidth="1"/>
    <col min="14073" max="14073" width="8" customWidth="1"/>
    <col min="14079" max="14079" width="13.33203125" customWidth="1"/>
    <col min="14082" max="14082" width="19.5546875" customWidth="1"/>
    <col min="14085" max="14085" width="2.33203125" customWidth="1"/>
    <col min="14087" max="14087" width="19" customWidth="1"/>
    <col min="14088" max="14088" width="8.6640625" customWidth="1"/>
    <col min="14090" max="14090" width="3.109375" customWidth="1"/>
    <col min="14091" max="14091" width="8" customWidth="1"/>
    <col min="14092" max="14092" width="12.5546875" bestFit="1" customWidth="1"/>
    <col min="14326" max="14326" width="5.5546875" customWidth="1"/>
    <col min="14329" max="14329" width="8" customWidth="1"/>
    <col min="14335" max="14335" width="13.33203125" customWidth="1"/>
    <col min="14338" max="14338" width="19.5546875" customWidth="1"/>
    <col min="14341" max="14341" width="2.33203125" customWidth="1"/>
    <col min="14343" max="14343" width="19" customWidth="1"/>
    <col min="14344" max="14344" width="8.6640625" customWidth="1"/>
    <col min="14346" max="14346" width="3.109375" customWidth="1"/>
    <col min="14347" max="14347" width="8" customWidth="1"/>
    <col min="14348" max="14348" width="12.5546875" bestFit="1" customWidth="1"/>
    <col min="14582" max="14582" width="5.5546875" customWidth="1"/>
    <col min="14585" max="14585" width="8" customWidth="1"/>
    <col min="14591" max="14591" width="13.33203125" customWidth="1"/>
    <col min="14594" max="14594" width="19.5546875" customWidth="1"/>
    <col min="14597" max="14597" width="2.33203125" customWidth="1"/>
    <col min="14599" max="14599" width="19" customWidth="1"/>
    <col min="14600" max="14600" width="8.6640625" customWidth="1"/>
    <col min="14602" max="14602" width="3.109375" customWidth="1"/>
    <col min="14603" max="14603" width="8" customWidth="1"/>
    <col min="14604" max="14604" width="12.5546875" bestFit="1" customWidth="1"/>
    <col min="14838" max="14838" width="5.5546875" customWidth="1"/>
    <col min="14841" max="14841" width="8" customWidth="1"/>
    <col min="14847" max="14847" width="13.33203125" customWidth="1"/>
    <col min="14850" max="14850" width="19.5546875" customWidth="1"/>
    <col min="14853" max="14853" width="2.33203125" customWidth="1"/>
    <col min="14855" max="14855" width="19" customWidth="1"/>
    <col min="14856" max="14856" width="8.6640625" customWidth="1"/>
    <col min="14858" max="14858" width="3.109375" customWidth="1"/>
    <col min="14859" max="14859" width="8" customWidth="1"/>
    <col min="14860" max="14860" width="12.5546875" bestFit="1" customWidth="1"/>
    <col min="15094" max="15094" width="5.5546875" customWidth="1"/>
    <col min="15097" max="15097" width="8" customWidth="1"/>
    <col min="15103" max="15103" width="13.33203125" customWidth="1"/>
    <col min="15106" max="15106" width="19.5546875" customWidth="1"/>
    <col min="15109" max="15109" width="2.33203125" customWidth="1"/>
    <col min="15111" max="15111" width="19" customWidth="1"/>
    <col min="15112" max="15112" width="8.6640625" customWidth="1"/>
    <col min="15114" max="15114" width="3.109375" customWidth="1"/>
    <col min="15115" max="15115" width="8" customWidth="1"/>
    <col min="15116" max="15116" width="12.5546875" bestFit="1" customWidth="1"/>
    <col min="15350" max="15350" width="5.5546875" customWidth="1"/>
    <col min="15353" max="15353" width="8" customWidth="1"/>
    <col min="15359" max="15359" width="13.33203125" customWidth="1"/>
    <col min="15362" max="15362" width="19.5546875" customWidth="1"/>
    <col min="15365" max="15365" width="2.33203125" customWidth="1"/>
    <col min="15367" max="15367" width="19" customWidth="1"/>
    <col min="15368" max="15368" width="8.6640625" customWidth="1"/>
    <col min="15370" max="15370" width="3.109375" customWidth="1"/>
    <col min="15371" max="15371" width="8" customWidth="1"/>
    <col min="15372" max="15372" width="12.5546875" bestFit="1" customWidth="1"/>
    <col min="15606" max="15606" width="5.5546875" customWidth="1"/>
    <col min="15609" max="15609" width="8" customWidth="1"/>
    <col min="15615" max="15615" width="13.33203125" customWidth="1"/>
    <col min="15618" max="15618" width="19.5546875" customWidth="1"/>
    <col min="15621" max="15621" width="2.33203125" customWidth="1"/>
    <col min="15623" max="15623" width="19" customWidth="1"/>
    <col min="15624" max="15624" width="8.6640625" customWidth="1"/>
    <col min="15626" max="15626" width="3.109375" customWidth="1"/>
    <col min="15627" max="15627" width="8" customWidth="1"/>
    <col min="15628" max="15628" width="12.5546875" bestFit="1" customWidth="1"/>
    <col min="15862" max="15862" width="5.5546875" customWidth="1"/>
    <col min="15865" max="15865" width="8" customWidth="1"/>
    <col min="15871" max="15871" width="13.33203125" customWidth="1"/>
    <col min="15874" max="15874" width="19.5546875" customWidth="1"/>
    <col min="15877" max="15877" width="2.33203125" customWidth="1"/>
    <col min="15879" max="15879" width="19" customWidth="1"/>
    <col min="15880" max="15880" width="8.6640625" customWidth="1"/>
    <col min="15882" max="15882" width="3.109375" customWidth="1"/>
    <col min="15883" max="15883" width="8" customWidth="1"/>
    <col min="15884" max="15884" width="12.5546875" bestFit="1" customWidth="1"/>
    <col min="16118" max="16118" width="5.5546875" customWidth="1"/>
    <col min="16121" max="16121" width="8" customWidth="1"/>
    <col min="16127" max="16127" width="13.33203125" customWidth="1"/>
    <col min="16130" max="16130" width="19.5546875" customWidth="1"/>
    <col min="16133" max="16133" width="2.33203125" customWidth="1"/>
    <col min="16135" max="16135" width="19" customWidth="1"/>
    <col min="16136" max="16136" width="8.6640625" customWidth="1"/>
    <col min="16138" max="16138" width="3.109375" customWidth="1"/>
    <col min="16139" max="16139" width="8" customWidth="1"/>
    <col min="16140" max="16140" width="12.5546875" bestFit="1" customWidth="1"/>
  </cols>
  <sheetData>
    <row r="1" spans="1:14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</row>
    <row r="2" spans="1:14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</row>
    <row r="3" spans="1:14" x14ac:dyDescent="0.3">
      <c r="A3" s="3" t="s">
        <v>3</v>
      </c>
      <c r="B3" s="3"/>
      <c r="C3" s="3"/>
      <c r="D3" s="3"/>
      <c r="E3" s="5">
        <f>SUM(E7:E57)</f>
        <v>1036109405</v>
      </c>
      <c r="F3" s="4"/>
      <c r="G3" s="5">
        <f>SUM(G7:G57)</f>
        <v>27876933</v>
      </c>
      <c r="H3" s="5">
        <f>SUM(H7:H57)</f>
        <v>1036109405</v>
      </c>
      <c r="I3" s="5">
        <f>SUM(I7:I57)</f>
        <v>28971600</v>
      </c>
      <c r="J3" s="5">
        <f>SUM(J7:J57)</f>
        <v>1065081005</v>
      </c>
      <c r="K3" s="5"/>
      <c r="L3" s="5">
        <f>SUM(L7:L57)</f>
        <v>28971600</v>
      </c>
      <c r="M3" s="5">
        <f>SUM(M7:M57)</f>
        <v>1094667</v>
      </c>
      <c r="N3" s="6">
        <f>L3-I3</f>
        <v>0</v>
      </c>
    </row>
    <row r="4" spans="1:14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3">
      <c r="A5" s="53" t="s">
        <v>4</v>
      </c>
      <c r="B5" s="53" t="s">
        <v>5</v>
      </c>
      <c r="C5" s="53" t="s">
        <v>6</v>
      </c>
      <c r="D5" s="36" t="s">
        <v>7</v>
      </c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118</v>
      </c>
      <c r="M5" s="53" t="s">
        <v>11</v>
      </c>
    </row>
    <row r="6" spans="1:14" ht="24.75" customHeight="1" x14ac:dyDescent="0.3">
      <c r="A6" s="54"/>
      <c r="B6" s="54"/>
      <c r="C6" s="54"/>
      <c r="D6" s="10" t="s">
        <v>12</v>
      </c>
      <c r="E6" s="58"/>
      <c r="F6" s="58"/>
      <c r="G6" s="54"/>
      <c r="H6" s="56"/>
      <c r="I6" s="56"/>
      <c r="J6" s="56"/>
      <c r="K6" s="60"/>
      <c r="L6" s="56"/>
      <c r="M6" s="54"/>
    </row>
    <row r="7" spans="1:14" x14ac:dyDescent="0.3">
      <c r="A7" s="12">
        <v>1</v>
      </c>
      <c r="B7" s="13" t="s">
        <v>19</v>
      </c>
      <c r="C7" s="13" t="s">
        <v>20</v>
      </c>
      <c r="D7" s="14">
        <v>53996150</v>
      </c>
      <c r="E7" s="14">
        <f t="shared" ref="E7:E38" si="0">SUM(D7:D7)</f>
        <v>53996150</v>
      </c>
      <c r="F7" s="16">
        <f t="shared" ref="F7:F57" si="1">50%*E7</f>
        <v>26998075</v>
      </c>
      <c r="G7" s="17">
        <v>1349904</v>
      </c>
      <c r="H7" s="17">
        <f>E7</f>
        <v>53996150</v>
      </c>
      <c r="I7" s="17">
        <v>1384500</v>
      </c>
      <c r="J7" s="17">
        <f>H7+I7</f>
        <v>55380650</v>
      </c>
      <c r="K7" s="18">
        <f>ROUNDDOWN(J7/2,-3)</f>
        <v>27690000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1384500</v>
      </c>
      <c r="M7" s="15">
        <f>L7-G7</f>
        <v>34596</v>
      </c>
      <c r="N7" s="19"/>
    </row>
    <row r="8" spans="1:14" ht="14.95" customHeight="1" x14ac:dyDescent="0.3">
      <c r="A8" s="12">
        <v>2</v>
      </c>
      <c r="B8" s="13" t="s">
        <v>21</v>
      </c>
      <c r="C8" s="13" t="s">
        <v>22</v>
      </c>
      <c r="D8" s="14">
        <v>53600035</v>
      </c>
      <c r="E8" s="14">
        <f t="shared" si="0"/>
        <v>53600035</v>
      </c>
      <c r="F8" s="16">
        <f t="shared" si="1"/>
        <v>26800017.5</v>
      </c>
      <c r="G8" s="17">
        <v>1340001</v>
      </c>
      <c r="H8" s="17">
        <f t="shared" ref="H8:H57" si="2">E8</f>
        <v>53600035</v>
      </c>
      <c r="I8" s="17">
        <v>1374350</v>
      </c>
      <c r="J8" s="17">
        <f t="shared" ref="J8:J53" si="3">H8+I8</f>
        <v>54974385</v>
      </c>
      <c r="K8" s="18">
        <f t="shared" ref="K8:K57" si="4">ROUNDDOWN(J8/2,-3)</f>
        <v>27487000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1374350</v>
      </c>
      <c r="M8" s="15">
        <f t="shared" ref="M8:M57" si="5">L8-G8</f>
        <v>34349</v>
      </c>
      <c r="N8" s="19"/>
    </row>
    <row r="9" spans="1:14" ht="14.95" customHeight="1" x14ac:dyDescent="0.3">
      <c r="A9" s="12">
        <v>3</v>
      </c>
      <c r="B9" s="20" t="s">
        <v>23</v>
      </c>
      <c r="C9" s="13" t="s">
        <v>24</v>
      </c>
      <c r="D9" s="14">
        <v>0</v>
      </c>
      <c r="E9" s="14">
        <f t="shared" si="0"/>
        <v>0</v>
      </c>
      <c r="F9" s="16">
        <f t="shared" si="1"/>
        <v>0</v>
      </c>
      <c r="G9" s="17">
        <v>0</v>
      </c>
      <c r="H9" s="17">
        <f t="shared" si="2"/>
        <v>0</v>
      </c>
      <c r="I9" s="17">
        <v>0</v>
      </c>
      <c r="J9" s="17">
        <f t="shared" si="3"/>
        <v>0</v>
      </c>
      <c r="K9" s="18">
        <f t="shared" si="4"/>
        <v>0</v>
      </c>
      <c r="L9" s="17">
        <f t="shared" ref="L9:L41" si="6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5"/>
        <v>0</v>
      </c>
      <c r="N9" s="19"/>
    </row>
    <row r="10" spans="1:14" ht="14.95" customHeight="1" x14ac:dyDescent="0.3">
      <c r="A10" s="12">
        <v>4</v>
      </c>
      <c r="B10" s="13" t="s">
        <v>25</v>
      </c>
      <c r="C10" s="13" t="s">
        <v>26</v>
      </c>
      <c r="D10" s="14">
        <v>0</v>
      </c>
      <c r="E10" s="14">
        <f t="shared" si="0"/>
        <v>0</v>
      </c>
      <c r="F10" s="16">
        <f t="shared" si="1"/>
        <v>0</v>
      </c>
      <c r="G10" s="17">
        <v>0</v>
      </c>
      <c r="H10" s="17">
        <f t="shared" si="2"/>
        <v>0</v>
      </c>
      <c r="I10" s="17">
        <v>0</v>
      </c>
      <c r="J10" s="17">
        <f t="shared" si="3"/>
        <v>0</v>
      </c>
      <c r="K10" s="18">
        <f t="shared" si="4"/>
        <v>0</v>
      </c>
      <c r="L10" s="17">
        <f t="shared" si="6"/>
        <v>0</v>
      </c>
      <c r="M10" s="15">
        <f t="shared" si="5"/>
        <v>0</v>
      </c>
      <c r="N10" s="19"/>
    </row>
    <row r="11" spans="1:14" x14ac:dyDescent="0.3">
      <c r="A11" s="12">
        <v>5</v>
      </c>
      <c r="B11" s="13" t="s">
        <v>27</v>
      </c>
      <c r="C11" s="13" t="s">
        <v>28</v>
      </c>
      <c r="D11" s="14">
        <v>0</v>
      </c>
      <c r="E11" s="14">
        <f t="shared" si="0"/>
        <v>0</v>
      </c>
      <c r="F11" s="16">
        <f t="shared" si="1"/>
        <v>0</v>
      </c>
      <c r="G11" s="17">
        <v>0</v>
      </c>
      <c r="H11" s="17">
        <f t="shared" si="2"/>
        <v>0</v>
      </c>
      <c r="I11" s="17">
        <v>0</v>
      </c>
      <c r="J11" s="17">
        <f t="shared" si="3"/>
        <v>0</v>
      </c>
      <c r="K11" s="18">
        <f t="shared" si="4"/>
        <v>0</v>
      </c>
      <c r="L11" s="17">
        <f t="shared" si="6"/>
        <v>0</v>
      </c>
      <c r="M11" s="15">
        <f t="shared" si="5"/>
        <v>0</v>
      </c>
      <c r="N11" s="19"/>
    </row>
    <row r="12" spans="1:14" ht="14.95" customHeight="1" x14ac:dyDescent="0.3">
      <c r="A12" s="12">
        <v>6</v>
      </c>
      <c r="B12" s="13" t="s">
        <v>29</v>
      </c>
      <c r="C12" s="13" t="s">
        <v>30</v>
      </c>
      <c r="D12" s="14">
        <v>0</v>
      </c>
      <c r="E12" s="14">
        <f t="shared" si="0"/>
        <v>0</v>
      </c>
      <c r="F12" s="16">
        <f t="shared" si="1"/>
        <v>0</v>
      </c>
      <c r="G12" s="17">
        <v>0</v>
      </c>
      <c r="H12" s="17">
        <f t="shared" si="2"/>
        <v>0</v>
      </c>
      <c r="I12" s="17">
        <v>0</v>
      </c>
      <c r="J12" s="17">
        <f t="shared" ref="J12" si="7">H12+I12</f>
        <v>0</v>
      </c>
      <c r="K12" s="18">
        <f t="shared" si="4"/>
        <v>0</v>
      </c>
      <c r="L12" s="17">
        <f t="shared" si="6"/>
        <v>0</v>
      </c>
      <c r="M12" s="15">
        <f t="shared" si="5"/>
        <v>0</v>
      </c>
      <c r="N12" s="19"/>
    </row>
    <row r="13" spans="1:14" ht="14.95" customHeight="1" x14ac:dyDescent="0.3">
      <c r="A13" s="12">
        <v>7</v>
      </c>
      <c r="B13" s="13" t="s">
        <v>31</v>
      </c>
      <c r="C13" s="13" t="s">
        <v>32</v>
      </c>
      <c r="D13" s="14">
        <v>30748603</v>
      </c>
      <c r="E13" s="14">
        <f t="shared" si="0"/>
        <v>30748603</v>
      </c>
      <c r="F13" s="16">
        <f t="shared" si="1"/>
        <v>15374301.5</v>
      </c>
      <c r="G13" s="17">
        <v>768715</v>
      </c>
      <c r="H13" s="17">
        <f t="shared" si="2"/>
        <v>30748603</v>
      </c>
      <c r="I13" s="17">
        <v>788400</v>
      </c>
      <c r="J13" s="17">
        <f t="shared" si="3"/>
        <v>31537003</v>
      </c>
      <c r="K13" s="18">
        <f t="shared" si="4"/>
        <v>15768000</v>
      </c>
      <c r="L13" s="17">
        <f t="shared" si="6"/>
        <v>788400</v>
      </c>
      <c r="M13" s="15">
        <f t="shared" si="5"/>
        <v>19685</v>
      </c>
      <c r="N13" s="19"/>
    </row>
    <row r="14" spans="1:14" ht="14.95" customHeight="1" x14ac:dyDescent="0.3">
      <c r="A14" s="12">
        <v>8</v>
      </c>
      <c r="B14" s="13" t="s">
        <v>33</v>
      </c>
      <c r="C14" s="13" t="s">
        <v>34</v>
      </c>
      <c r="D14" s="14">
        <v>0</v>
      </c>
      <c r="E14" s="14">
        <f t="shared" si="0"/>
        <v>0</v>
      </c>
      <c r="F14" s="16">
        <f t="shared" si="1"/>
        <v>0</v>
      </c>
      <c r="G14" s="17">
        <v>0</v>
      </c>
      <c r="H14" s="17">
        <f t="shared" si="2"/>
        <v>0</v>
      </c>
      <c r="I14" s="17">
        <v>0</v>
      </c>
      <c r="J14" s="17">
        <f t="shared" si="3"/>
        <v>0</v>
      </c>
      <c r="K14" s="18">
        <f t="shared" si="4"/>
        <v>0</v>
      </c>
      <c r="L14" s="17">
        <f t="shared" si="6"/>
        <v>0</v>
      </c>
      <c r="M14" s="15">
        <f t="shared" si="5"/>
        <v>0</v>
      </c>
      <c r="N14" s="19"/>
    </row>
    <row r="15" spans="1:14" ht="14.95" customHeight="1" x14ac:dyDescent="0.3">
      <c r="A15" s="12">
        <v>9</v>
      </c>
      <c r="B15" s="13" t="s">
        <v>35</v>
      </c>
      <c r="C15" s="13" t="s">
        <v>36</v>
      </c>
      <c r="D15" s="14">
        <v>43003277</v>
      </c>
      <c r="E15" s="14">
        <f t="shared" si="0"/>
        <v>43003277</v>
      </c>
      <c r="F15" s="16">
        <f t="shared" si="1"/>
        <v>21501638.5</v>
      </c>
      <c r="G15" s="17">
        <v>1075082</v>
      </c>
      <c r="H15" s="17">
        <f t="shared" si="2"/>
        <v>43003277</v>
      </c>
      <c r="I15" s="17">
        <v>1102600</v>
      </c>
      <c r="J15" s="17">
        <f t="shared" si="3"/>
        <v>44105877</v>
      </c>
      <c r="K15" s="18">
        <f t="shared" si="4"/>
        <v>22052000</v>
      </c>
      <c r="L15" s="17">
        <f t="shared" si="6"/>
        <v>1102600</v>
      </c>
      <c r="M15" s="15">
        <f t="shared" si="5"/>
        <v>27518</v>
      </c>
      <c r="N15" s="19"/>
    </row>
    <row r="16" spans="1:14" ht="14.95" customHeight="1" x14ac:dyDescent="0.3">
      <c r="A16" s="12">
        <v>10</v>
      </c>
      <c r="B16" s="13" t="s">
        <v>37</v>
      </c>
      <c r="C16" s="13" t="s">
        <v>38</v>
      </c>
      <c r="D16" s="14">
        <v>4763700</v>
      </c>
      <c r="E16" s="14">
        <f t="shared" si="0"/>
        <v>4763700</v>
      </c>
      <c r="F16" s="16">
        <f t="shared" si="1"/>
        <v>2381850</v>
      </c>
      <c r="G16" s="17">
        <v>119093</v>
      </c>
      <c r="H16" s="17">
        <f t="shared" si="2"/>
        <v>4763700</v>
      </c>
      <c r="I16" s="17">
        <v>122100</v>
      </c>
      <c r="J16" s="17">
        <f t="shared" si="3"/>
        <v>4885800</v>
      </c>
      <c r="K16" s="18">
        <f t="shared" si="4"/>
        <v>2442000</v>
      </c>
      <c r="L16" s="17">
        <f t="shared" si="6"/>
        <v>122100</v>
      </c>
      <c r="M16" s="15">
        <f t="shared" si="5"/>
        <v>3007</v>
      </c>
      <c r="N16" s="19"/>
    </row>
    <row r="17" spans="1:14" ht="14.95" customHeight="1" x14ac:dyDescent="0.3">
      <c r="A17" s="12">
        <v>11</v>
      </c>
      <c r="B17" s="13" t="s">
        <v>39</v>
      </c>
      <c r="C17" s="13" t="s">
        <v>40</v>
      </c>
      <c r="D17" s="14">
        <v>64035581</v>
      </c>
      <c r="E17" s="14">
        <f t="shared" si="0"/>
        <v>64035581</v>
      </c>
      <c r="F17" s="16">
        <f t="shared" si="1"/>
        <v>32017790.5</v>
      </c>
      <c r="G17" s="17">
        <v>1600890</v>
      </c>
      <c r="H17" s="17">
        <f t="shared" si="2"/>
        <v>64035581</v>
      </c>
      <c r="I17" s="17">
        <v>1641900</v>
      </c>
      <c r="J17" s="17">
        <f t="shared" si="3"/>
        <v>65677481</v>
      </c>
      <c r="K17" s="18">
        <f t="shared" si="4"/>
        <v>32838000</v>
      </c>
      <c r="L17" s="17">
        <f t="shared" si="6"/>
        <v>1641900</v>
      </c>
      <c r="M17" s="15">
        <f t="shared" si="5"/>
        <v>41010</v>
      </c>
      <c r="N17" s="19"/>
    </row>
    <row r="18" spans="1:14" ht="14.95" customHeight="1" x14ac:dyDescent="0.3">
      <c r="A18" s="12">
        <v>12</v>
      </c>
      <c r="B18" s="13" t="s">
        <v>41</v>
      </c>
      <c r="C18" s="13" t="s">
        <v>42</v>
      </c>
      <c r="D18" s="14">
        <v>41819672</v>
      </c>
      <c r="E18" s="14">
        <f t="shared" si="0"/>
        <v>41819672</v>
      </c>
      <c r="F18" s="16">
        <f t="shared" si="1"/>
        <v>20909836</v>
      </c>
      <c r="G18" s="17">
        <v>1045492</v>
      </c>
      <c r="H18" s="17">
        <f t="shared" si="2"/>
        <v>41819672</v>
      </c>
      <c r="I18" s="17">
        <v>1072250</v>
      </c>
      <c r="J18" s="17">
        <f t="shared" si="3"/>
        <v>42891922</v>
      </c>
      <c r="K18" s="18">
        <f t="shared" si="4"/>
        <v>21445000</v>
      </c>
      <c r="L18" s="17">
        <f t="shared" si="6"/>
        <v>1072250</v>
      </c>
      <c r="M18" s="15">
        <f t="shared" si="5"/>
        <v>26758</v>
      </c>
      <c r="N18" s="19"/>
    </row>
    <row r="19" spans="1:14" ht="14.95" customHeight="1" x14ac:dyDescent="0.3">
      <c r="A19" s="12">
        <v>13</v>
      </c>
      <c r="B19" s="13" t="s">
        <v>43</v>
      </c>
      <c r="C19" s="13" t="s">
        <v>44</v>
      </c>
      <c r="D19" s="14">
        <v>65185549</v>
      </c>
      <c r="E19" s="14">
        <f t="shared" si="0"/>
        <v>65185549</v>
      </c>
      <c r="F19" s="16">
        <f t="shared" si="1"/>
        <v>32592774.5</v>
      </c>
      <c r="G19" s="17">
        <v>1629639</v>
      </c>
      <c r="H19" s="17">
        <f t="shared" si="2"/>
        <v>65185549</v>
      </c>
      <c r="I19" s="17">
        <v>1671400</v>
      </c>
      <c r="J19" s="17">
        <f t="shared" si="3"/>
        <v>66856949</v>
      </c>
      <c r="K19" s="18">
        <f t="shared" si="4"/>
        <v>33428000</v>
      </c>
      <c r="L19" s="17">
        <f t="shared" si="6"/>
        <v>1671400</v>
      </c>
      <c r="M19" s="15">
        <f t="shared" si="5"/>
        <v>41761</v>
      </c>
      <c r="N19" s="19"/>
    </row>
    <row r="20" spans="1:14" ht="14.95" customHeight="1" x14ac:dyDescent="0.3">
      <c r="A20" s="12">
        <v>14</v>
      </c>
      <c r="B20" s="13" t="s">
        <v>45</v>
      </c>
      <c r="C20" s="13" t="s">
        <v>46</v>
      </c>
      <c r="D20" s="14">
        <v>68684700</v>
      </c>
      <c r="E20" s="14">
        <f t="shared" si="0"/>
        <v>68684700</v>
      </c>
      <c r="F20" s="16">
        <f t="shared" si="1"/>
        <v>34342350</v>
      </c>
      <c r="G20" s="17">
        <v>1717118</v>
      </c>
      <c r="H20" s="17">
        <f t="shared" si="2"/>
        <v>68684700</v>
      </c>
      <c r="I20" s="17">
        <v>1761100</v>
      </c>
      <c r="J20" s="17">
        <f t="shared" si="3"/>
        <v>70445800</v>
      </c>
      <c r="K20" s="18">
        <f t="shared" si="4"/>
        <v>35222000</v>
      </c>
      <c r="L20" s="17">
        <f t="shared" si="6"/>
        <v>1761100</v>
      </c>
      <c r="M20" s="15">
        <f t="shared" si="5"/>
        <v>43982</v>
      </c>
      <c r="N20" s="19"/>
    </row>
    <row r="21" spans="1:14" ht="14.95" customHeight="1" x14ac:dyDescent="0.3">
      <c r="A21" s="12">
        <v>15</v>
      </c>
      <c r="B21" s="13" t="s">
        <v>47</v>
      </c>
      <c r="C21" s="13" t="s">
        <v>48</v>
      </c>
      <c r="D21" s="14">
        <v>52772188</v>
      </c>
      <c r="E21" s="14">
        <f t="shared" si="0"/>
        <v>52772188</v>
      </c>
      <c r="F21" s="16">
        <f t="shared" si="1"/>
        <v>26386094</v>
      </c>
      <c r="G21" s="17">
        <v>1319305</v>
      </c>
      <c r="H21" s="17">
        <f t="shared" si="2"/>
        <v>52772188</v>
      </c>
      <c r="I21" s="17">
        <v>1353100</v>
      </c>
      <c r="J21" s="17">
        <f t="shared" si="3"/>
        <v>54125288</v>
      </c>
      <c r="K21" s="18">
        <f t="shared" si="4"/>
        <v>27062000</v>
      </c>
      <c r="L21" s="17">
        <f t="shared" si="6"/>
        <v>1353100</v>
      </c>
      <c r="M21" s="15">
        <f t="shared" si="5"/>
        <v>33795</v>
      </c>
      <c r="N21" s="19"/>
    </row>
    <row r="22" spans="1:14" ht="14.95" customHeight="1" x14ac:dyDescent="0.3">
      <c r="A22" s="12">
        <v>16</v>
      </c>
      <c r="B22" s="13" t="s">
        <v>49</v>
      </c>
      <c r="C22" s="13" t="s">
        <v>50</v>
      </c>
      <c r="D22" s="14">
        <v>52227675</v>
      </c>
      <c r="E22" s="14">
        <f t="shared" si="0"/>
        <v>52227675</v>
      </c>
      <c r="F22" s="16">
        <f t="shared" si="1"/>
        <v>26113837.5</v>
      </c>
      <c r="G22" s="17">
        <v>1305692</v>
      </c>
      <c r="H22" s="17">
        <f t="shared" si="2"/>
        <v>52227675</v>
      </c>
      <c r="I22" s="17">
        <v>1339150</v>
      </c>
      <c r="J22" s="17">
        <f t="shared" si="3"/>
        <v>53566825</v>
      </c>
      <c r="K22" s="18">
        <f t="shared" si="4"/>
        <v>26783000</v>
      </c>
      <c r="L22" s="17">
        <f t="shared" si="6"/>
        <v>1339150</v>
      </c>
      <c r="M22" s="15">
        <f t="shared" si="5"/>
        <v>33458</v>
      </c>
      <c r="N22" s="19"/>
    </row>
    <row r="23" spans="1:14" ht="14.95" customHeight="1" x14ac:dyDescent="0.3">
      <c r="A23" s="12">
        <v>17</v>
      </c>
      <c r="B23" s="13" t="s">
        <v>51</v>
      </c>
      <c r="C23" s="13" t="s">
        <v>52</v>
      </c>
      <c r="D23" s="14">
        <v>64361818</v>
      </c>
      <c r="E23" s="14">
        <f t="shared" si="0"/>
        <v>64361818</v>
      </c>
      <c r="F23" s="16">
        <f t="shared" si="1"/>
        <v>32180909</v>
      </c>
      <c r="G23" s="17">
        <v>1609045</v>
      </c>
      <c r="H23" s="17">
        <f t="shared" si="2"/>
        <v>64361818</v>
      </c>
      <c r="I23" s="17">
        <v>1650300</v>
      </c>
      <c r="J23" s="17">
        <f t="shared" si="3"/>
        <v>66012118</v>
      </c>
      <c r="K23" s="18">
        <f t="shared" si="4"/>
        <v>33006000</v>
      </c>
      <c r="L23" s="17">
        <f t="shared" si="6"/>
        <v>1650300</v>
      </c>
      <c r="M23" s="15">
        <f t="shared" si="5"/>
        <v>41255</v>
      </c>
      <c r="N23" s="19"/>
    </row>
    <row r="24" spans="1:14" ht="14.95" customHeight="1" x14ac:dyDescent="0.3">
      <c r="A24" s="12">
        <v>18</v>
      </c>
      <c r="B24" s="13" t="s">
        <v>53</v>
      </c>
      <c r="C24" s="13" t="s">
        <v>54</v>
      </c>
      <c r="D24" s="14">
        <v>139474026</v>
      </c>
      <c r="E24" s="14">
        <f t="shared" si="0"/>
        <v>139474026</v>
      </c>
      <c r="F24" s="16">
        <f t="shared" si="1"/>
        <v>69737013</v>
      </c>
      <c r="G24" s="17">
        <v>5460552</v>
      </c>
      <c r="H24" s="17">
        <f t="shared" si="2"/>
        <v>139474026</v>
      </c>
      <c r="I24" s="17">
        <v>5903200</v>
      </c>
      <c r="J24" s="17">
        <f t="shared" si="3"/>
        <v>145377226</v>
      </c>
      <c r="K24" s="18">
        <f t="shared" si="4"/>
        <v>72688000</v>
      </c>
      <c r="L24" s="17">
        <f t="shared" si="6"/>
        <v>5903200</v>
      </c>
      <c r="M24" s="15">
        <f t="shared" si="5"/>
        <v>442648</v>
      </c>
      <c r="N24" s="19"/>
    </row>
    <row r="25" spans="1:14" ht="14.95" customHeight="1" x14ac:dyDescent="0.3">
      <c r="A25" s="12">
        <v>19</v>
      </c>
      <c r="B25" s="13" t="s">
        <v>55</v>
      </c>
      <c r="C25" s="13" t="s">
        <v>56</v>
      </c>
      <c r="D25" s="14">
        <v>9576776</v>
      </c>
      <c r="E25" s="14">
        <f t="shared" si="0"/>
        <v>9576776</v>
      </c>
      <c r="F25" s="16">
        <f t="shared" si="1"/>
        <v>4788388</v>
      </c>
      <c r="G25" s="17">
        <v>239419</v>
      </c>
      <c r="H25" s="17">
        <f t="shared" si="2"/>
        <v>9576776</v>
      </c>
      <c r="I25" s="17">
        <v>245550</v>
      </c>
      <c r="J25" s="17">
        <f t="shared" si="3"/>
        <v>9822326</v>
      </c>
      <c r="K25" s="18">
        <f t="shared" si="4"/>
        <v>4911000</v>
      </c>
      <c r="L25" s="17">
        <f t="shared" si="6"/>
        <v>245550</v>
      </c>
      <c r="M25" s="15">
        <f t="shared" si="5"/>
        <v>6131</v>
      </c>
      <c r="N25" s="19"/>
    </row>
    <row r="26" spans="1:14" ht="14.95" customHeight="1" x14ac:dyDescent="0.3">
      <c r="A26" s="12">
        <v>20</v>
      </c>
      <c r="B26" s="13" t="s">
        <v>57</v>
      </c>
      <c r="C26" s="13" t="s">
        <v>58</v>
      </c>
      <c r="D26" s="14">
        <v>15000000</v>
      </c>
      <c r="E26" s="14">
        <f t="shared" si="0"/>
        <v>15000000</v>
      </c>
      <c r="F26" s="16">
        <f t="shared" si="1"/>
        <v>7500000</v>
      </c>
      <c r="G26" s="17">
        <v>375000</v>
      </c>
      <c r="H26" s="17">
        <f t="shared" si="2"/>
        <v>15000000</v>
      </c>
      <c r="I26" s="17">
        <v>384600</v>
      </c>
      <c r="J26" s="17">
        <f t="shared" si="3"/>
        <v>15384600</v>
      </c>
      <c r="K26" s="18">
        <f t="shared" si="4"/>
        <v>7692000</v>
      </c>
      <c r="L26" s="17">
        <f t="shared" si="6"/>
        <v>384600</v>
      </c>
      <c r="M26" s="15">
        <f t="shared" si="5"/>
        <v>9600</v>
      </c>
      <c r="N26" s="19"/>
    </row>
    <row r="27" spans="1:14" ht="14.95" customHeight="1" x14ac:dyDescent="0.3">
      <c r="A27" s="12">
        <v>21</v>
      </c>
      <c r="B27" s="13" t="s">
        <v>59</v>
      </c>
      <c r="C27" s="13" t="s">
        <v>60</v>
      </c>
      <c r="D27" s="14">
        <v>517000</v>
      </c>
      <c r="E27" s="14">
        <f t="shared" si="0"/>
        <v>517000</v>
      </c>
      <c r="F27" s="16">
        <f t="shared" si="1"/>
        <v>258500</v>
      </c>
      <c r="G27" s="17">
        <v>12925</v>
      </c>
      <c r="H27" s="17">
        <f t="shared" si="2"/>
        <v>517000</v>
      </c>
      <c r="I27" s="17">
        <v>13250</v>
      </c>
      <c r="J27" s="17">
        <f t="shared" si="3"/>
        <v>530250</v>
      </c>
      <c r="K27" s="18">
        <f t="shared" si="4"/>
        <v>265000</v>
      </c>
      <c r="L27" s="17">
        <f t="shared" si="6"/>
        <v>13250</v>
      </c>
      <c r="M27" s="15">
        <f t="shared" si="5"/>
        <v>325</v>
      </c>
      <c r="N27" s="19"/>
    </row>
    <row r="28" spans="1:14" ht="14.95" customHeight="1" x14ac:dyDescent="0.3">
      <c r="A28" s="12">
        <v>22</v>
      </c>
      <c r="B28" s="13" t="s">
        <v>61</v>
      </c>
      <c r="C28" s="13" t="s">
        <v>62</v>
      </c>
      <c r="D28" s="14">
        <v>10207500</v>
      </c>
      <c r="E28" s="14">
        <f t="shared" si="0"/>
        <v>10207500</v>
      </c>
      <c r="F28" s="16">
        <f t="shared" si="1"/>
        <v>5103750</v>
      </c>
      <c r="G28" s="17">
        <v>255188</v>
      </c>
      <c r="H28" s="17">
        <f t="shared" si="2"/>
        <v>10207500</v>
      </c>
      <c r="I28" s="17">
        <v>261700</v>
      </c>
      <c r="J28" s="17">
        <f t="shared" si="3"/>
        <v>10469200</v>
      </c>
      <c r="K28" s="18">
        <f t="shared" si="4"/>
        <v>5234000</v>
      </c>
      <c r="L28" s="17">
        <f t="shared" si="6"/>
        <v>261700</v>
      </c>
      <c r="M28" s="15">
        <f t="shared" si="5"/>
        <v>6512</v>
      </c>
      <c r="N28" s="19"/>
    </row>
    <row r="29" spans="1:14" ht="14.95" customHeight="1" x14ac:dyDescent="0.3">
      <c r="A29" s="12">
        <v>23</v>
      </c>
      <c r="B29" s="13" t="s">
        <v>63</v>
      </c>
      <c r="C29" s="13" t="s">
        <v>64</v>
      </c>
      <c r="D29" s="14">
        <v>34799853</v>
      </c>
      <c r="E29" s="14">
        <f t="shared" si="0"/>
        <v>34799853</v>
      </c>
      <c r="F29" s="16">
        <f t="shared" si="1"/>
        <v>17399926.5</v>
      </c>
      <c r="G29" s="17">
        <v>869996</v>
      </c>
      <c r="H29" s="17">
        <f t="shared" si="2"/>
        <v>34799853</v>
      </c>
      <c r="I29" s="17">
        <v>892300</v>
      </c>
      <c r="J29" s="17">
        <f t="shared" si="3"/>
        <v>35692153</v>
      </c>
      <c r="K29" s="18">
        <f t="shared" si="4"/>
        <v>17846000</v>
      </c>
      <c r="L29" s="17">
        <f t="shared" si="6"/>
        <v>892300</v>
      </c>
      <c r="M29" s="15">
        <f t="shared" si="5"/>
        <v>22304</v>
      </c>
      <c r="N29" s="19"/>
    </row>
    <row r="30" spans="1:14" ht="14.95" customHeight="1" x14ac:dyDescent="0.3">
      <c r="A30" s="12">
        <v>24</v>
      </c>
      <c r="B30" s="13" t="s">
        <v>65</v>
      </c>
      <c r="C30" s="13" t="s">
        <v>66</v>
      </c>
      <c r="D30" s="14">
        <v>68143918</v>
      </c>
      <c r="E30" s="14">
        <f t="shared" si="0"/>
        <v>68143918</v>
      </c>
      <c r="F30" s="16">
        <f t="shared" si="1"/>
        <v>34071959</v>
      </c>
      <c r="G30" s="17">
        <v>1703598</v>
      </c>
      <c r="H30" s="17">
        <f t="shared" si="2"/>
        <v>68143918</v>
      </c>
      <c r="I30" s="17">
        <v>1747250</v>
      </c>
      <c r="J30" s="17">
        <f t="shared" si="3"/>
        <v>69891168</v>
      </c>
      <c r="K30" s="18">
        <f t="shared" si="4"/>
        <v>34945000</v>
      </c>
      <c r="L30" s="17">
        <f t="shared" si="6"/>
        <v>1747250</v>
      </c>
      <c r="M30" s="15">
        <f t="shared" si="5"/>
        <v>43652</v>
      </c>
      <c r="N30" s="19"/>
    </row>
    <row r="31" spans="1:14" ht="14.95" customHeight="1" x14ac:dyDescent="0.3">
      <c r="A31" s="12">
        <v>25</v>
      </c>
      <c r="B31" s="13" t="s">
        <v>67</v>
      </c>
      <c r="C31" s="13" t="s">
        <v>68</v>
      </c>
      <c r="D31" s="14">
        <v>23750000</v>
      </c>
      <c r="E31" s="14">
        <f t="shared" si="0"/>
        <v>23750000</v>
      </c>
      <c r="F31" s="16">
        <f t="shared" si="1"/>
        <v>11875000</v>
      </c>
      <c r="G31" s="17">
        <v>593750</v>
      </c>
      <c r="H31" s="17">
        <f t="shared" si="2"/>
        <v>23750000</v>
      </c>
      <c r="I31" s="17">
        <v>608950</v>
      </c>
      <c r="J31" s="17">
        <f t="shared" si="3"/>
        <v>24358950</v>
      </c>
      <c r="K31" s="18">
        <f t="shared" si="4"/>
        <v>12179000</v>
      </c>
      <c r="L31" s="17">
        <f t="shared" si="6"/>
        <v>608950</v>
      </c>
      <c r="M31" s="15">
        <f t="shared" si="5"/>
        <v>15200</v>
      </c>
      <c r="N31" s="19"/>
    </row>
    <row r="32" spans="1:14" ht="14.95" customHeight="1" x14ac:dyDescent="0.3">
      <c r="A32" s="12">
        <v>26</v>
      </c>
      <c r="B32" s="13" t="s">
        <v>69</v>
      </c>
      <c r="C32" s="13" t="s">
        <v>70</v>
      </c>
      <c r="D32" s="14">
        <v>19489867</v>
      </c>
      <c r="E32" s="14">
        <f t="shared" si="0"/>
        <v>19489867</v>
      </c>
      <c r="F32" s="16">
        <f t="shared" si="1"/>
        <v>9744933.5</v>
      </c>
      <c r="G32" s="17">
        <v>487247</v>
      </c>
      <c r="H32" s="17">
        <f t="shared" si="2"/>
        <v>19489867</v>
      </c>
      <c r="I32" s="17">
        <v>499700</v>
      </c>
      <c r="J32" s="17">
        <f t="shared" si="3"/>
        <v>19989567</v>
      </c>
      <c r="K32" s="18">
        <f t="shared" si="4"/>
        <v>9994000</v>
      </c>
      <c r="L32" s="17">
        <f t="shared" si="6"/>
        <v>499700</v>
      </c>
      <c r="M32" s="15">
        <f t="shared" si="5"/>
        <v>12453</v>
      </c>
      <c r="N32" s="19"/>
    </row>
    <row r="33" spans="1:14" ht="14.95" customHeight="1" x14ac:dyDescent="0.3">
      <c r="A33" s="12">
        <v>27</v>
      </c>
      <c r="B33" s="13" t="s">
        <v>71</v>
      </c>
      <c r="C33" s="13" t="s">
        <v>72</v>
      </c>
      <c r="D33" s="14">
        <v>7364950</v>
      </c>
      <c r="E33" s="14">
        <f t="shared" si="0"/>
        <v>7364950</v>
      </c>
      <c r="F33" s="16">
        <f t="shared" si="1"/>
        <v>3682475</v>
      </c>
      <c r="G33" s="17">
        <v>184124</v>
      </c>
      <c r="H33" s="17">
        <f t="shared" si="2"/>
        <v>7364950</v>
      </c>
      <c r="I33" s="17">
        <v>188800</v>
      </c>
      <c r="J33" s="17">
        <f t="shared" si="3"/>
        <v>7553750</v>
      </c>
      <c r="K33" s="18">
        <f t="shared" si="4"/>
        <v>3776000</v>
      </c>
      <c r="L33" s="17">
        <f t="shared" si="6"/>
        <v>188800</v>
      </c>
      <c r="M33" s="15">
        <f t="shared" si="5"/>
        <v>4676</v>
      </c>
      <c r="N33" s="19"/>
    </row>
    <row r="34" spans="1:14" ht="14.95" customHeight="1" x14ac:dyDescent="0.3">
      <c r="A34" s="12">
        <v>28</v>
      </c>
      <c r="B34" s="13" t="s">
        <v>73</v>
      </c>
      <c r="C34" s="13" t="s">
        <v>74</v>
      </c>
      <c r="D34" s="14">
        <v>4603600</v>
      </c>
      <c r="E34" s="14">
        <f t="shared" si="0"/>
        <v>4603600</v>
      </c>
      <c r="F34" s="16">
        <f t="shared" si="1"/>
        <v>2301800</v>
      </c>
      <c r="G34" s="17">
        <v>115090</v>
      </c>
      <c r="H34" s="17">
        <f t="shared" si="2"/>
        <v>4603600</v>
      </c>
      <c r="I34" s="17">
        <v>118000</v>
      </c>
      <c r="J34" s="17">
        <f t="shared" si="3"/>
        <v>4721600</v>
      </c>
      <c r="K34" s="18">
        <f t="shared" si="4"/>
        <v>2360000</v>
      </c>
      <c r="L34" s="17">
        <f t="shared" si="6"/>
        <v>118000</v>
      </c>
      <c r="M34" s="15">
        <f t="shared" si="5"/>
        <v>2910</v>
      </c>
      <c r="N34" s="19"/>
    </row>
    <row r="35" spans="1:14" ht="14.95" customHeight="1" x14ac:dyDescent="0.3">
      <c r="A35" s="12">
        <v>29</v>
      </c>
      <c r="B35" s="21" t="s">
        <v>75</v>
      </c>
      <c r="C35" s="13" t="s">
        <v>76</v>
      </c>
      <c r="D35" s="14">
        <v>5114850</v>
      </c>
      <c r="E35" s="14">
        <f t="shared" si="0"/>
        <v>5114850</v>
      </c>
      <c r="F35" s="16">
        <f t="shared" si="1"/>
        <v>2557425</v>
      </c>
      <c r="G35" s="17">
        <v>127871</v>
      </c>
      <c r="H35" s="17">
        <f t="shared" si="2"/>
        <v>5114850</v>
      </c>
      <c r="I35" s="17">
        <v>131100</v>
      </c>
      <c r="J35" s="17">
        <f t="shared" si="3"/>
        <v>5245950</v>
      </c>
      <c r="K35" s="18">
        <f t="shared" si="4"/>
        <v>2622000</v>
      </c>
      <c r="L35" s="17">
        <f t="shared" si="6"/>
        <v>131100</v>
      </c>
      <c r="M35" s="15">
        <f t="shared" si="5"/>
        <v>3229</v>
      </c>
      <c r="N35" s="19"/>
    </row>
    <row r="36" spans="1:14" ht="14.95" customHeight="1" x14ac:dyDescent="0.3">
      <c r="A36" s="12">
        <v>30</v>
      </c>
      <c r="B36" s="13" t="s">
        <v>77</v>
      </c>
      <c r="C36" s="13" t="s">
        <v>78</v>
      </c>
      <c r="D36" s="14">
        <v>5489550</v>
      </c>
      <c r="E36" s="14">
        <f t="shared" si="0"/>
        <v>5489550</v>
      </c>
      <c r="F36" s="16">
        <f t="shared" si="1"/>
        <v>2744775</v>
      </c>
      <c r="G36" s="17">
        <v>137229</v>
      </c>
      <c r="H36" s="17">
        <f t="shared" si="2"/>
        <v>5489550</v>
      </c>
      <c r="I36" s="17">
        <v>140750</v>
      </c>
      <c r="J36" s="17">
        <f t="shared" si="3"/>
        <v>5630300</v>
      </c>
      <c r="K36" s="18">
        <f t="shared" si="4"/>
        <v>2815000</v>
      </c>
      <c r="L36" s="17">
        <f t="shared" si="6"/>
        <v>140750</v>
      </c>
      <c r="M36" s="15">
        <f t="shared" si="5"/>
        <v>3521</v>
      </c>
      <c r="N36" s="19"/>
    </row>
    <row r="37" spans="1:14" ht="14.95" customHeight="1" x14ac:dyDescent="0.3">
      <c r="A37" s="12">
        <v>31</v>
      </c>
      <c r="B37" s="13" t="s">
        <v>79</v>
      </c>
      <c r="C37" s="13" t="s">
        <v>80</v>
      </c>
      <c r="D37" s="14">
        <v>3169850</v>
      </c>
      <c r="E37" s="14">
        <f t="shared" si="0"/>
        <v>3169850</v>
      </c>
      <c r="F37" s="16">
        <f t="shared" si="1"/>
        <v>1584925</v>
      </c>
      <c r="G37" s="17">
        <v>79246</v>
      </c>
      <c r="H37" s="17">
        <f t="shared" si="2"/>
        <v>3169850</v>
      </c>
      <c r="I37" s="17">
        <v>81250</v>
      </c>
      <c r="J37" s="17">
        <f t="shared" si="3"/>
        <v>3251100</v>
      </c>
      <c r="K37" s="18">
        <f t="shared" si="4"/>
        <v>1625000</v>
      </c>
      <c r="L37" s="17">
        <f t="shared" si="6"/>
        <v>81250</v>
      </c>
      <c r="M37" s="15">
        <f t="shared" si="5"/>
        <v>2004</v>
      </c>
      <c r="N37" s="19"/>
    </row>
    <row r="38" spans="1:14" ht="14.95" customHeight="1" x14ac:dyDescent="0.3">
      <c r="A38" s="12">
        <v>32</v>
      </c>
      <c r="B38" s="13" t="s">
        <v>81</v>
      </c>
      <c r="C38" s="13" t="s">
        <v>82</v>
      </c>
      <c r="D38" s="14">
        <v>0</v>
      </c>
      <c r="E38" s="14">
        <f t="shared" si="0"/>
        <v>0</v>
      </c>
      <c r="F38" s="16">
        <f t="shared" si="1"/>
        <v>0</v>
      </c>
      <c r="G38" s="17">
        <v>0</v>
      </c>
      <c r="H38" s="17">
        <f t="shared" si="2"/>
        <v>0</v>
      </c>
      <c r="I38" s="17">
        <v>0</v>
      </c>
      <c r="J38" s="17">
        <f t="shared" si="3"/>
        <v>0</v>
      </c>
      <c r="K38" s="18">
        <f t="shared" si="4"/>
        <v>0</v>
      </c>
      <c r="L38" s="17">
        <f t="shared" si="6"/>
        <v>0</v>
      </c>
      <c r="M38" s="15">
        <f t="shared" si="5"/>
        <v>0</v>
      </c>
      <c r="N38" s="19"/>
    </row>
    <row r="39" spans="1:14" ht="14.95" customHeight="1" x14ac:dyDescent="0.3">
      <c r="A39" s="12">
        <v>33</v>
      </c>
      <c r="B39" s="13" t="s">
        <v>83</v>
      </c>
      <c r="C39" s="13" t="s">
        <v>84</v>
      </c>
      <c r="D39" s="14">
        <v>5791300</v>
      </c>
      <c r="E39" s="14">
        <f t="shared" ref="E39:E57" si="8">SUM(D39:D39)</f>
        <v>5791300</v>
      </c>
      <c r="F39" s="16">
        <f t="shared" si="1"/>
        <v>2895650</v>
      </c>
      <c r="G39" s="17">
        <v>144783</v>
      </c>
      <c r="H39" s="17">
        <f t="shared" si="2"/>
        <v>5791300</v>
      </c>
      <c r="I39" s="17">
        <v>148450</v>
      </c>
      <c r="J39" s="17">
        <f t="shared" si="3"/>
        <v>5939750</v>
      </c>
      <c r="K39" s="18">
        <f t="shared" si="4"/>
        <v>2969000</v>
      </c>
      <c r="L39" s="17">
        <f t="shared" si="6"/>
        <v>148450</v>
      </c>
      <c r="M39" s="15">
        <f t="shared" si="5"/>
        <v>3667</v>
      </c>
      <c r="N39" s="19"/>
    </row>
    <row r="40" spans="1:14" ht="14.95" customHeight="1" x14ac:dyDescent="0.3">
      <c r="A40" s="12">
        <v>34</v>
      </c>
      <c r="B40" s="13" t="s">
        <v>85</v>
      </c>
      <c r="C40" s="13" t="s">
        <v>86</v>
      </c>
      <c r="D40" s="14">
        <v>3857900</v>
      </c>
      <c r="E40" s="14">
        <f t="shared" si="8"/>
        <v>3857900</v>
      </c>
      <c r="F40" s="16">
        <f t="shared" si="1"/>
        <v>1928950</v>
      </c>
      <c r="G40" s="17">
        <v>96448</v>
      </c>
      <c r="H40" s="17">
        <f t="shared" si="2"/>
        <v>3857900</v>
      </c>
      <c r="I40" s="17">
        <v>98900</v>
      </c>
      <c r="J40" s="17">
        <f t="shared" si="3"/>
        <v>3956800</v>
      </c>
      <c r="K40" s="18">
        <f t="shared" si="4"/>
        <v>1978000</v>
      </c>
      <c r="L40" s="17">
        <f t="shared" si="6"/>
        <v>98900</v>
      </c>
      <c r="M40" s="15">
        <f t="shared" si="5"/>
        <v>2452</v>
      </c>
      <c r="N40" s="19"/>
    </row>
    <row r="41" spans="1:14" ht="14.95" customHeight="1" x14ac:dyDescent="0.3">
      <c r="A41" s="12">
        <v>35</v>
      </c>
      <c r="B41" s="13" t="s">
        <v>87</v>
      </c>
      <c r="C41" s="13" t="s">
        <v>88</v>
      </c>
      <c r="D41" s="14">
        <v>4481600</v>
      </c>
      <c r="E41" s="14">
        <f t="shared" si="8"/>
        <v>4481600</v>
      </c>
      <c r="F41" s="16">
        <f t="shared" si="1"/>
        <v>2240800</v>
      </c>
      <c r="G41" s="17">
        <v>112040</v>
      </c>
      <c r="H41" s="17">
        <f t="shared" si="2"/>
        <v>4481600</v>
      </c>
      <c r="I41" s="17">
        <v>114900</v>
      </c>
      <c r="J41" s="17">
        <f t="shared" si="3"/>
        <v>4596500</v>
      </c>
      <c r="K41" s="18">
        <f t="shared" si="4"/>
        <v>2298000</v>
      </c>
      <c r="L41" s="17">
        <f t="shared" si="6"/>
        <v>114900</v>
      </c>
      <c r="M41" s="15">
        <f t="shared" si="5"/>
        <v>2860</v>
      </c>
      <c r="N41" s="19"/>
    </row>
    <row r="42" spans="1:14" ht="14.95" customHeight="1" x14ac:dyDescent="0.3">
      <c r="A42" s="12">
        <v>36</v>
      </c>
      <c r="B42" s="20" t="s">
        <v>23</v>
      </c>
      <c r="C42" s="13" t="s">
        <v>89</v>
      </c>
      <c r="D42" s="14">
        <v>7903400</v>
      </c>
      <c r="E42" s="14">
        <f t="shared" si="8"/>
        <v>7903400</v>
      </c>
      <c r="F42" s="16">
        <f t="shared" si="1"/>
        <v>3951700</v>
      </c>
      <c r="G42" s="17">
        <v>197585</v>
      </c>
      <c r="H42" s="17">
        <f t="shared" si="2"/>
        <v>7903400</v>
      </c>
      <c r="I42" s="17">
        <v>244380</v>
      </c>
      <c r="J42" s="17">
        <f t="shared" si="3"/>
        <v>8147780</v>
      </c>
      <c r="K42" s="18">
        <f t="shared" si="4"/>
        <v>4073000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244380</v>
      </c>
      <c r="M42" s="15">
        <f t="shared" si="5"/>
        <v>46795</v>
      </c>
      <c r="N42" s="19"/>
    </row>
    <row r="43" spans="1:14" ht="14.95" customHeight="1" x14ac:dyDescent="0.3">
      <c r="A43" s="12">
        <v>37</v>
      </c>
      <c r="B43" s="13" t="s">
        <v>90</v>
      </c>
      <c r="C43" s="13" t="s">
        <v>91</v>
      </c>
      <c r="D43" s="14">
        <v>6353600</v>
      </c>
      <c r="E43" s="14">
        <f t="shared" si="8"/>
        <v>6353600</v>
      </c>
      <c r="F43" s="16">
        <f t="shared" si="1"/>
        <v>3176800</v>
      </c>
      <c r="G43" s="17">
        <v>158840</v>
      </c>
      <c r="H43" s="17">
        <f t="shared" si="2"/>
        <v>6353600</v>
      </c>
      <c r="I43" s="17">
        <v>162900</v>
      </c>
      <c r="J43" s="17">
        <f t="shared" si="3"/>
        <v>6516500</v>
      </c>
      <c r="K43" s="18">
        <f t="shared" si="4"/>
        <v>3258000</v>
      </c>
      <c r="L43" s="17">
        <f t="shared" ref="L43:L52" si="9">IF(K43&gt;500000000,(50000000*0.05)+(200000000*0.15)+(250000000*0.25)+((K43-500000000)*0.3),IF(K43&gt;250000000,(50000000*0.05)+(200000000*0.15)+((K43-250000000)*0.25),IF(K43&gt;200000000,(50000000*0.05)+(K43-50000000)*0.15,IF(K43&gt;50000000,(50000000*0.05)+((K43-50000000)*0.15),IF(K43&lt;=50000000,K43*0.05,0)))))</f>
        <v>162900</v>
      </c>
      <c r="M43" s="15">
        <f t="shared" si="5"/>
        <v>4060</v>
      </c>
      <c r="N43" s="19"/>
    </row>
    <row r="44" spans="1:14" s="46" customFormat="1" ht="14.95" customHeight="1" x14ac:dyDescent="0.3">
      <c r="A44" s="40">
        <v>38</v>
      </c>
      <c r="B44" s="47" t="s">
        <v>23</v>
      </c>
      <c r="C44" s="41" t="s">
        <v>92</v>
      </c>
      <c r="D44" s="43">
        <v>792000</v>
      </c>
      <c r="E44" s="43">
        <f t="shared" si="8"/>
        <v>792000</v>
      </c>
      <c r="F44" s="44">
        <f t="shared" si="1"/>
        <v>396000</v>
      </c>
      <c r="G44" s="17">
        <v>19800</v>
      </c>
      <c r="H44" s="17">
        <f t="shared" si="2"/>
        <v>792000</v>
      </c>
      <c r="I44" s="17">
        <v>24480</v>
      </c>
      <c r="J44" s="17">
        <f t="shared" si="3"/>
        <v>816480</v>
      </c>
      <c r="K44" s="18">
        <f t="shared" si="4"/>
        <v>408000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24480</v>
      </c>
      <c r="M44" s="15">
        <f t="shared" si="5"/>
        <v>4680</v>
      </c>
      <c r="N44" s="45"/>
    </row>
    <row r="45" spans="1:14" s="46" customFormat="1" ht="14.95" customHeight="1" x14ac:dyDescent="0.3">
      <c r="A45" s="40">
        <v>39</v>
      </c>
      <c r="B45" s="41" t="s">
        <v>53</v>
      </c>
      <c r="C45" s="41" t="s">
        <v>93</v>
      </c>
      <c r="D45" s="43">
        <v>0</v>
      </c>
      <c r="E45" s="43">
        <f t="shared" si="8"/>
        <v>0</v>
      </c>
      <c r="F45" s="44">
        <f t="shared" si="1"/>
        <v>0</v>
      </c>
      <c r="G45" s="17">
        <v>0</v>
      </c>
      <c r="H45" s="17">
        <f t="shared" si="2"/>
        <v>0</v>
      </c>
      <c r="I45" s="17"/>
      <c r="J45" s="17">
        <f t="shared" si="3"/>
        <v>0</v>
      </c>
      <c r="K45" s="18">
        <f t="shared" si="4"/>
        <v>0</v>
      </c>
      <c r="L45" s="17">
        <f t="shared" si="9"/>
        <v>0</v>
      </c>
      <c r="M45" s="15">
        <f t="shared" si="5"/>
        <v>0</v>
      </c>
      <c r="N45" s="45"/>
    </row>
    <row r="46" spans="1:14" s="46" customFormat="1" ht="14.95" customHeight="1" x14ac:dyDescent="0.3">
      <c r="A46" s="40">
        <v>40</v>
      </c>
      <c r="B46" s="41" t="s">
        <v>94</v>
      </c>
      <c r="C46" s="41" t="s">
        <v>95</v>
      </c>
      <c r="D46" s="43">
        <v>19307706</v>
      </c>
      <c r="E46" s="43">
        <f t="shared" si="8"/>
        <v>19307706</v>
      </c>
      <c r="F46" s="44">
        <f t="shared" si="1"/>
        <v>9653853</v>
      </c>
      <c r="G46" s="17">
        <v>482693</v>
      </c>
      <c r="H46" s="17">
        <f t="shared" si="2"/>
        <v>19307706</v>
      </c>
      <c r="I46" s="17">
        <v>495050</v>
      </c>
      <c r="J46" s="17">
        <f t="shared" si="3"/>
        <v>19802756</v>
      </c>
      <c r="K46" s="18">
        <f t="shared" si="4"/>
        <v>9901000</v>
      </c>
      <c r="L46" s="17">
        <f t="shared" si="9"/>
        <v>495050</v>
      </c>
      <c r="M46" s="15">
        <f t="shared" si="5"/>
        <v>12357</v>
      </c>
      <c r="N46" s="45"/>
    </row>
    <row r="47" spans="1:14" s="46" customFormat="1" ht="14.95" customHeight="1" x14ac:dyDescent="0.3">
      <c r="A47" s="40">
        <v>41</v>
      </c>
      <c r="B47" s="47" t="s">
        <v>23</v>
      </c>
      <c r="C47" s="41" t="s">
        <v>96</v>
      </c>
      <c r="D47" s="43">
        <v>0</v>
      </c>
      <c r="E47" s="43">
        <f t="shared" si="8"/>
        <v>0</v>
      </c>
      <c r="F47" s="44">
        <f t="shared" si="1"/>
        <v>0</v>
      </c>
      <c r="G47" s="17">
        <v>0</v>
      </c>
      <c r="H47" s="17">
        <f t="shared" si="2"/>
        <v>0</v>
      </c>
      <c r="I47" s="17"/>
      <c r="J47" s="17">
        <f t="shared" si="3"/>
        <v>0</v>
      </c>
      <c r="K47" s="18">
        <f t="shared" si="4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5">
        <f t="shared" si="5"/>
        <v>0</v>
      </c>
      <c r="N47" s="45"/>
    </row>
    <row r="48" spans="1:14" s="46" customFormat="1" ht="14.95" customHeight="1" x14ac:dyDescent="0.3">
      <c r="A48" s="40">
        <v>42</v>
      </c>
      <c r="B48" s="41" t="s">
        <v>97</v>
      </c>
      <c r="C48" s="41" t="s">
        <v>98</v>
      </c>
      <c r="D48" s="43">
        <v>2790300</v>
      </c>
      <c r="E48" s="43">
        <f t="shared" si="8"/>
        <v>2790300</v>
      </c>
      <c r="F48" s="44">
        <f t="shared" si="1"/>
        <v>1395150</v>
      </c>
      <c r="G48" s="17">
        <v>69758</v>
      </c>
      <c r="H48" s="17">
        <f t="shared" si="2"/>
        <v>2790300</v>
      </c>
      <c r="I48" s="17">
        <v>71500</v>
      </c>
      <c r="J48" s="17">
        <f t="shared" si="3"/>
        <v>2861800</v>
      </c>
      <c r="K48" s="18">
        <f t="shared" si="4"/>
        <v>1430000</v>
      </c>
      <c r="L48" s="17">
        <f t="shared" si="9"/>
        <v>71500</v>
      </c>
      <c r="M48" s="15">
        <f t="shared" si="5"/>
        <v>1742</v>
      </c>
      <c r="N48" s="45"/>
    </row>
    <row r="49" spans="1:14" s="46" customFormat="1" ht="14.95" customHeight="1" x14ac:dyDescent="0.3">
      <c r="A49" s="40">
        <v>43</v>
      </c>
      <c r="B49" s="41" t="s">
        <v>99</v>
      </c>
      <c r="C49" s="41" t="s">
        <v>100</v>
      </c>
      <c r="D49" s="43">
        <v>3632300</v>
      </c>
      <c r="E49" s="43">
        <f t="shared" si="8"/>
        <v>3632300</v>
      </c>
      <c r="F49" s="44">
        <f t="shared" si="1"/>
        <v>1816150</v>
      </c>
      <c r="G49" s="17">
        <v>90808</v>
      </c>
      <c r="H49" s="17">
        <f t="shared" si="2"/>
        <v>3632300</v>
      </c>
      <c r="I49" s="17">
        <v>93100</v>
      </c>
      <c r="J49" s="17">
        <f t="shared" si="3"/>
        <v>3725400</v>
      </c>
      <c r="K49" s="18">
        <f t="shared" si="4"/>
        <v>1862000</v>
      </c>
      <c r="L49" s="17">
        <f t="shared" si="9"/>
        <v>93100</v>
      </c>
      <c r="M49" s="15">
        <f t="shared" si="5"/>
        <v>2292</v>
      </c>
      <c r="N49" s="45"/>
    </row>
    <row r="50" spans="1:14" ht="14.95" customHeight="1" x14ac:dyDescent="0.3">
      <c r="A50" s="12">
        <v>44</v>
      </c>
      <c r="B50" s="13" t="s">
        <v>101</v>
      </c>
      <c r="C50" s="13" t="s">
        <v>102</v>
      </c>
      <c r="D50" s="14">
        <v>4977750</v>
      </c>
      <c r="E50" s="14">
        <f t="shared" si="8"/>
        <v>4977750</v>
      </c>
      <c r="F50" s="16">
        <f t="shared" si="1"/>
        <v>2488875</v>
      </c>
      <c r="G50" s="17">
        <v>124944</v>
      </c>
      <c r="H50" s="17">
        <f t="shared" si="2"/>
        <v>4977750</v>
      </c>
      <c r="I50" s="17">
        <v>127600</v>
      </c>
      <c r="J50" s="17">
        <f t="shared" si="3"/>
        <v>5105350</v>
      </c>
      <c r="K50" s="18">
        <f t="shared" si="4"/>
        <v>2552000</v>
      </c>
      <c r="L50" s="17">
        <f t="shared" si="9"/>
        <v>127600</v>
      </c>
      <c r="M50" s="15">
        <f t="shared" si="5"/>
        <v>2656</v>
      </c>
      <c r="N50" s="19"/>
    </row>
    <row r="51" spans="1:14" ht="14.95" customHeight="1" x14ac:dyDescent="0.3">
      <c r="A51" s="12">
        <v>45</v>
      </c>
      <c r="B51" s="20" t="s">
        <v>23</v>
      </c>
      <c r="C51" s="13" t="s">
        <v>103</v>
      </c>
      <c r="D51" s="14">
        <v>5708100</v>
      </c>
      <c r="E51" s="14">
        <f t="shared" si="8"/>
        <v>5708100</v>
      </c>
      <c r="F51" s="16">
        <f t="shared" si="1"/>
        <v>2854050</v>
      </c>
      <c r="G51" s="17">
        <v>142703</v>
      </c>
      <c r="H51" s="17">
        <f t="shared" si="2"/>
        <v>5708100</v>
      </c>
      <c r="I51" s="17">
        <v>176520</v>
      </c>
      <c r="J51" s="17">
        <f t="shared" si="3"/>
        <v>5884620</v>
      </c>
      <c r="K51" s="18">
        <f t="shared" si="4"/>
        <v>2942000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176520</v>
      </c>
      <c r="M51" s="15">
        <f t="shared" si="5"/>
        <v>33817</v>
      </c>
      <c r="N51" s="19"/>
    </row>
    <row r="52" spans="1:14" ht="14.95" customHeight="1" x14ac:dyDescent="0.3">
      <c r="A52" s="12">
        <v>46</v>
      </c>
      <c r="B52" s="13" t="s">
        <v>104</v>
      </c>
      <c r="C52" s="13" t="s">
        <v>105</v>
      </c>
      <c r="D52" s="14">
        <v>28113261</v>
      </c>
      <c r="E52" s="14">
        <f t="shared" si="8"/>
        <v>28113261</v>
      </c>
      <c r="F52" s="16">
        <f t="shared" si="1"/>
        <v>14056630.5</v>
      </c>
      <c r="G52" s="17">
        <v>702832</v>
      </c>
      <c r="H52" s="17">
        <f t="shared" si="2"/>
        <v>28113261</v>
      </c>
      <c r="I52" s="17">
        <v>720850</v>
      </c>
      <c r="J52" s="17">
        <f t="shared" si="3"/>
        <v>28834111</v>
      </c>
      <c r="K52" s="18">
        <f t="shared" si="4"/>
        <v>14417000</v>
      </c>
      <c r="L52" s="17">
        <f t="shared" si="9"/>
        <v>720850</v>
      </c>
      <c r="M52" s="15">
        <f t="shared" si="5"/>
        <v>18018</v>
      </c>
      <c r="N52" s="19"/>
    </row>
    <row r="53" spans="1:14" ht="13" customHeight="1" x14ac:dyDescent="0.3">
      <c r="A53" s="12">
        <v>47</v>
      </c>
      <c r="B53" s="20" t="s">
        <v>23</v>
      </c>
      <c r="C53" s="13" t="s">
        <v>106</v>
      </c>
      <c r="D53" s="14">
        <v>499500</v>
      </c>
      <c r="E53" s="14">
        <f t="shared" si="8"/>
        <v>499500</v>
      </c>
      <c r="F53" s="16">
        <f t="shared" si="1"/>
        <v>249750</v>
      </c>
      <c r="G53" s="17">
        <v>12488</v>
      </c>
      <c r="H53" s="17">
        <f t="shared" si="2"/>
        <v>499500</v>
      </c>
      <c r="I53" s="17">
        <v>15420</v>
      </c>
      <c r="J53" s="17">
        <f t="shared" si="3"/>
        <v>514920</v>
      </c>
      <c r="K53" s="18">
        <f t="shared" si="4"/>
        <v>257000</v>
      </c>
      <c r="L53" s="17">
        <f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15420</v>
      </c>
      <c r="M53" s="15">
        <f t="shared" si="5"/>
        <v>2932</v>
      </c>
      <c r="N53" s="19"/>
    </row>
    <row r="54" spans="1:14" x14ac:dyDescent="0.3">
      <c r="A54" s="12">
        <v>48</v>
      </c>
      <c r="B54" s="30"/>
      <c r="C54" s="30" t="s">
        <v>107</v>
      </c>
      <c r="D54" s="30"/>
      <c r="E54" s="14">
        <f t="shared" si="8"/>
        <v>0</v>
      </c>
      <c r="F54" s="16">
        <f t="shared" si="1"/>
        <v>0</v>
      </c>
      <c r="G54" s="17">
        <v>0</v>
      </c>
      <c r="H54" s="17">
        <f t="shared" si="2"/>
        <v>0</v>
      </c>
      <c r="I54" s="17">
        <v>0</v>
      </c>
      <c r="J54" s="17">
        <f t="shared" ref="J54:J57" si="10">H54+I54</f>
        <v>0</v>
      </c>
      <c r="K54" s="18">
        <f t="shared" si="4"/>
        <v>0</v>
      </c>
      <c r="L54" s="17">
        <f t="shared" ref="L54:L57" si="11">IF(K54&gt;500000000,(50000000*0.05)+(200000000*0.15)+(250000000*0.25)+((K54-500000000)*0.3),IF(K54&gt;250000000,(50000000*0.05)+(200000000*0.15)+((K54-250000000)*0.25),IF(K54&gt;200000000,(50000000*0.05)+(K54-50000000)*0.15,IF(K54&gt;50000000,(50000000*0.05)+((K54-50000000)*0.15),IF(K54&lt;=50000000,K54*0.05,0)))))*120%</f>
        <v>0</v>
      </c>
      <c r="M54" s="15">
        <f t="shared" si="5"/>
        <v>0</v>
      </c>
      <c r="N54" s="19"/>
    </row>
    <row r="55" spans="1:14" x14ac:dyDescent="0.3">
      <c r="A55" s="12">
        <v>49</v>
      </c>
      <c r="B55" s="30"/>
      <c r="C55" s="30" t="s">
        <v>108</v>
      </c>
      <c r="D55" s="30"/>
      <c r="E55" s="14">
        <f t="shared" si="8"/>
        <v>0</v>
      </c>
      <c r="F55" s="16">
        <f t="shared" si="1"/>
        <v>0</v>
      </c>
      <c r="G55" s="17">
        <v>0</v>
      </c>
      <c r="H55" s="17">
        <f t="shared" si="2"/>
        <v>0</v>
      </c>
      <c r="I55" s="17">
        <v>0</v>
      </c>
      <c r="J55" s="17">
        <f t="shared" si="10"/>
        <v>0</v>
      </c>
      <c r="K55" s="18">
        <f t="shared" si="4"/>
        <v>0</v>
      </c>
      <c r="L55" s="17">
        <f t="shared" si="11"/>
        <v>0</v>
      </c>
      <c r="M55" s="15">
        <f t="shared" si="5"/>
        <v>0</v>
      </c>
      <c r="N55" s="19"/>
    </row>
    <row r="56" spans="1:14" x14ac:dyDescent="0.3">
      <c r="A56" s="12">
        <v>50</v>
      </c>
      <c r="B56" s="30"/>
      <c r="C56" s="30" t="s">
        <v>109</v>
      </c>
      <c r="D56" s="30"/>
      <c r="E56" s="14">
        <f t="shared" si="8"/>
        <v>0</v>
      </c>
      <c r="F56" s="16">
        <f t="shared" si="1"/>
        <v>0</v>
      </c>
      <c r="G56" s="17">
        <v>0</v>
      </c>
      <c r="H56" s="17">
        <f t="shared" si="2"/>
        <v>0</v>
      </c>
      <c r="I56" s="17">
        <v>0</v>
      </c>
      <c r="J56" s="17">
        <f t="shared" si="10"/>
        <v>0</v>
      </c>
      <c r="K56" s="18">
        <f t="shared" si="4"/>
        <v>0</v>
      </c>
      <c r="L56" s="17">
        <f t="shared" si="11"/>
        <v>0</v>
      </c>
      <c r="M56" s="15">
        <f t="shared" si="5"/>
        <v>0</v>
      </c>
      <c r="N56" s="19"/>
    </row>
    <row r="57" spans="1:14" x14ac:dyDescent="0.3">
      <c r="A57" s="12">
        <v>51</v>
      </c>
      <c r="B57" s="30" t="s">
        <v>110</v>
      </c>
      <c r="C57" s="15" t="s">
        <v>111</v>
      </c>
      <c r="D57" s="30"/>
      <c r="E57" s="14">
        <f t="shared" si="8"/>
        <v>0</v>
      </c>
      <c r="F57" s="16">
        <f t="shared" si="1"/>
        <v>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0</v>
      </c>
      <c r="H57" s="17">
        <f t="shared" si="2"/>
        <v>0</v>
      </c>
      <c r="I57" s="17">
        <v>0</v>
      </c>
      <c r="J57" s="17">
        <f t="shared" si="10"/>
        <v>0</v>
      </c>
      <c r="K57" s="18">
        <f t="shared" si="4"/>
        <v>0</v>
      </c>
      <c r="L57" s="17">
        <f t="shared" si="11"/>
        <v>0</v>
      </c>
      <c r="M57" s="15">
        <f t="shared" si="5"/>
        <v>0</v>
      </c>
      <c r="N57" s="19"/>
    </row>
    <row r="58" spans="1:14" ht="15.9" x14ac:dyDescent="0.3">
      <c r="A58" s="32" t="s">
        <v>112</v>
      </c>
      <c r="B58" s="32"/>
      <c r="C58" s="32"/>
      <c r="D58" s="33">
        <f t="shared" ref="D58" si="12">SUM(D7:D56)</f>
        <v>1036109405</v>
      </c>
      <c r="E58" s="33">
        <f>SUM(E7:E57)</f>
        <v>1036109405</v>
      </c>
      <c r="F58" s="34"/>
      <c r="G58" s="33">
        <f t="shared" ref="G58" si="13">SUM(G7:G57)</f>
        <v>27876933</v>
      </c>
      <c r="H58" s="33"/>
      <c r="I58" s="33"/>
      <c r="J58" s="33"/>
      <c r="K58" s="33"/>
      <c r="L58" s="33"/>
      <c r="M58" s="33">
        <f t="shared" ref="M58" si="14">SUM(M7:M57)</f>
        <v>1094667</v>
      </c>
    </row>
  </sheetData>
  <mergeCells count="13">
    <mergeCell ref="J5:J6"/>
    <mergeCell ref="K5:K6"/>
    <mergeCell ref="L5:L6"/>
    <mergeCell ref="M5:M6"/>
    <mergeCell ref="H1:M2"/>
    <mergeCell ref="G5:G6"/>
    <mergeCell ref="H5:H6"/>
    <mergeCell ref="I5:I6"/>
    <mergeCell ref="A5:A6"/>
    <mergeCell ref="B5:B6"/>
    <mergeCell ref="C5:C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96F2-0369-44A5-BB25-9DFABE8511C5}">
  <dimension ref="A1:P58"/>
  <sheetViews>
    <sheetView zoomScale="85" zoomScaleNormal="85" workbookViewId="0">
      <pane xSplit="3" ySplit="6" topLeftCell="G32" activePane="bottomRight" state="frozen"/>
      <selection pane="topRight" activeCell="D1" sqref="D1"/>
      <selection pane="bottomLeft" activeCell="A7" sqref="A7"/>
      <selection pane="bottomRight" activeCell="P33" sqref="P33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6.109375" style="35" bestFit="1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48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49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2930563463</v>
      </c>
      <c r="F3" s="4"/>
      <c r="G3" s="5">
        <f>SUM(G7:G57)</f>
        <v>97813996</v>
      </c>
      <c r="H3" s="5"/>
      <c r="I3" s="5">
        <f>SUM(I7:I57)</f>
        <v>135260480</v>
      </c>
      <c r="J3" s="5">
        <f>SUM(J7:J57)</f>
        <v>3065823943</v>
      </c>
      <c r="K3" s="5"/>
      <c r="L3" s="5">
        <f>SUM(L7:L57)</f>
        <v>135261980</v>
      </c>
      <c r="M3" s="5">
        <f>SUM(M7:M57)</f>
        <v>28971600</v>
      </c>
      <c r="N3" s="5">
        <f>SUM(N7:N57)</f>
        <v>106290380</v>
      </c>
      <c r="O3" s="5">
        <f>SUM(O7:O57)</f>
        <v>8476384</v>
      </c>
      <c r="P3" s="6">
        <f>L3-I3</f>
        <v>1500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135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13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73782500</v>
      </c>
      <c r="E7" s="14">
        <f>D7+JAN!E7</f>
        <v>127778650</v>
      </c>
      <c r="F7" s="16">
        <f t="shared" ref="F7:F57" si="0">50%*E7</f>
        <v>63889325</v>
      </c>
      <c r="G7" s="17">
        <v>3233495</v>
      </c>
      <c r="H7" s="17">
        <f>E7</f>
        <v>127778650</v>
      </c>
      <c r="I7" s="17">
        <v>4954900</v>
      </c>
      <c r="J7" s="17">
        <f t="shared" ref="J7:J38" si="1">H7+I7</f>
        <v>132733550</v>
      </c>
      <c r="K7" s="18">
        <f>ROUNDDOWN(J7/2,-3)</f>
        <v>66366000</v>
      </c>
      <c r="L7" s="17">
        <f t="shared" ref="L7:L41" si="2"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4954900</v>
      </c>
      <c r="M7" s="17">
        <f>JAN!L7</f>
        <v>1384500</v>
      </c>
      <c r="N7" s="17">
        <f>L7-M7</f>
        <v>3570400</v>
      </c>
      <c r="O7" s="15">
        <f>N7-G7</f>
        <v>336905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104510867</v>
      </c>
      <c r="E8" s="14">
        <f>D8+JAN!E8</f>
        <v>158110902</v>
      </c>
      <c r="F8" s="16">
        <f>50%*E8</f>
        <v>79055451</v>
      </c>
      <c r="G8" s="17">
        <v>5518317</v>
      </c>
      <c r="H8" s="17">
        <f t="shared" ref="H8:H57" si="3">E8</f>
        <v>158110902</v>
      </c>
      <c r="I8" s="17">
        <v>7414150</v>
      </c>
      <c r="J8" s="17">
        <f t="shared" si="1"/>
        <v>165525052</v>
      </c>
      <c r="K8" s="18">
        <f t="shared" ref="K8:K57" si="4">ROUNDDOWN(J8/2,-3)</f>
        <v>82762000</v>
      </c>
      <c r="L8" s="17">
        <f t="shared" si="2"/>
        <v>7414300</v>
      </c>
      <c r="M8" s="17">
        <f>JAN!L8</f>
        <v>1374350</v>
      </c>
      <c r="N8" s="17">
        <f t="shared" ref="N8:N57" si="5">L8-M8</f>
        <v>6039950</v>
      </c>
      <c r="O8" s="15">
        <f t="shared" ref="O8:O57" si="6">N8-G8</f>
        <v>521633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D9+JAN!E9</f>
        <v>0</v>
      </c>
      <c r="F9" s="16">
        <f t="shared" si="0"/>
        <v>0</v>
      </c>
      <c r="G9" s="17">
        <v>0</v>
      </c>
      <c r="H9" s="17">
        <f t="shared" si="3"/>
        <v>0</v>
      </c>
      <c r="I9" s="17">
        <v>0</v>
      </c>
      <c r="J9" s="17">
        <f t="shared" si="1"/>
        <v>0</v>
      </c>
      <c r="K9" s="18">
        <f t="shared" si="4"/>
        <v>0</v>
      </c>
      <c r="L9" s="17">
        <f t="shared" si="2"/>
        <v>0</v>
      </c>
      <c r="M9" s="17">
        <f>JAN!L9</f>
        <v>0</v>
      </c>
      <c r="N9" s="17">
        <f t="shared" si="5"/>
        <v>0</v>
      </c>
      <c r="O9" s="15">
        <f t="shared" si="6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D10+JAN!E10</f>
        <v>0</v>
      </c>
      <c r="F10" s="16">
        <f t="shared" si="0"/>
        <v>0</v>
      </c>
      <c r="G10" s="17">
        <v>0</v>
      </c>
      <c r="H10" s="17">
        <f t="shared" si="3"/>
        <v>0</v>
      </c>
      <c r="I10" s="17">
        <v>0</v>
      </c>
      <c r="J10" s="17">
        <f t="shared" si="1"/>
        <v>0</v>
      </c>
      <c r="K10" s="18">
        <f t="shared" si="4"/>
        <v>0</v>
      </c>
      <c r="L10" s="17">
        <f t="shared" si="2"/>
        <v>0</v>
      </c>
      <c r="M10" s="17">
        <f>JAN!L10</f>
        <v>0</v>
      </c>
      <c r="N10" s="17">
        <f t="shared" si="5"/>
        <v>0</v>
      </c>
      <c r="O10" s="15">
        <f t="shared" si="6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D11+JAN!E11</f>
        <v>0</v>
      </c>
      <c r="F11" s="16">
        <f t="shared" si="0"/>
        <v>0</v>
      </c>
      <c r="G11" s="17">
        <v>0</v>
      </c>
      <c r="H11" s="17">
        <f t="shared" si="3"/>
        <v>0</v>
      </c>
      <c r="I11" s="17">
        <v>0</v>
      </c>
      <c r="J11" s="17">
        <f t="shared" si="1"/>
        <v>0</v>
      </c>
      <c r="K11" s="18">
        <f t="shared" si="4"/>
        <v>0</v>
      </c>
      <c r="L11" s="17">
        <f t="shared" si="2"/>
        <v>0</v>
      </c>
      <c r="M11" s="17">
        <f>JAN!L11</f>
        <v>0</v>
      </c>
      <c r="N11" s="17">
        <f t="shared" si="5"/>
        <v>0</v>
      </c>
      <c r="O11" s="15">
        <f t="shared" si="6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0</v>
      </c>
      <c r="E12" s="14">
        <f>D12+JAN!E12</f>
        <v>0</v>
      </c>
      <c r="F12" s="16">
        <f t="shared" si="0"/>
        <v>0</v>
      </c>
      <c r="G12" s="17">
        <v>0</v>
      </c>
      <c r="H12" s="17">
        <f t="shared" si="3"/>
        <v>0</v>
      </c>
      <c r="I12" s="17">
        <v>0</v>
      </c>
      <c r="J12" s="17">
        <f t="shared" si="1"/>
        <v>0</v>
      </c>
      <c r="K12" s="18">
        <f t="shared" si="4"/>
        <v>0</v>
      </c>
      <c r="L12" s="17">
        <f t="shared" si="2"/>
        <v>0</v>
      </c>
      <c r="M12" s="17">
        <f>JAN!L12</f>
        <v>0</v>
      </c>
      <c r="N12" s="17">
        <f t="shared" si="5"/>
        <v>0</v>
      </c>
      <c r="O12" s="15">
        <f t="shared" si="6"/>
        <v>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29099331</v>
      </c>
      <c r="E13" s="14">
        <f>D13+JAN!E13</f>
        <v>59847934</v>
      </c>
      <c r="F13" s="16">
        <f t="shared" si="0"/>
        <v>29923967</v>
      </c>
      <c r="G13">
        <v>727483</v>
      </c>
      <c r="H13" s="17">
        <f t="shared" si="3"/>
        <v>59847934</v>
      </c>
      <c r="I13" s="17">
        <v>1534550</v>
      </c>
      <c r="J13" s="17">
        <f t="shared" si="1"/>
        <v>61382484</v>
      </c>
      <c r="K13" s="18">
        <f t="shared" si="4"/>
        <v>30691000</v>
      </c>
      <c r="L13" s="17">
        <f t="shared" si="2"/>
        <v>1534550</v>
      </c>
      <c r="M13" s="17">
        <f>JAN!L13</f>
        <v>788400</v>
      </c>
      <c r="N13" s="17">
        <f t="shared" si="5"/>
        <v>746150</v>
      </c>
      <c r="O13" s="15">
        <f t="shared" si="6"/>
        <v>18667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D14+JAN!E14</f>
        <v>0</v>
      </c>
      <c r="F14" s="16">
        <f t="shared" si="0"/>
        <v>0</v>
      </c>
      <c r="G14" s="17">
        <v>0</v>
      </c>
      <c r="H14" s="17">
        <f t="shared" si="3"/>
        <v>0</v>
      </c>
      <c r="I14" s="17">
        <v>0</v>
      </c>
      <c r="J14" s="17">
        <f t="shared" si="1"/>
        <v>0</v>
      </c>
      <c r="K14" s="18">
        <f t="shared" si="4"/>
        <v>0</v>
      </c>
      <c r="L14" s="17">
        <f t="shared" si="2"/>
        <v>0</v>
      </c>
      <c r="M14" s="17">
        <f>JAN!L14</f>
        <v>0</v>
      </c>
      <c r="N14" s="17">
        <f t="shared" si="5"/>
        <v>0</v>
      </c>
      <c r="O14" s="15">
        <f t="shared" si="6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133641395</v>
      </c>
      <c r="E15" s="14">
        <f>D15+JAN!E15</f>
        <v>176644672</v>
      </c>
      <c r="F15" s="16">
        <f t="shared" si="0"/>
        <v>88322336</v>
      </c>
      <c r="G15" s="17">
        <v>7173269</v>
      </c>
      <c r="H15" s="17">
        <f t="shared" si="3"/>
        <v>176644672</v>
      </c>
      <c r="I15" s="17">
        <v>8917000</v>
      </c>
      <c r="J15" s="17">
        <f t="shared" si="1"/>
        <v>185561672</v>
      </c>
      <c r="K15" s="18">
        <f t="shared" si="4"/>
        <v>92780000</v>
      </c>
      <c r="L15" s="17">
        <f t="shared" si="2"/>
        <v>8917000</v>
      </c>
      <c r="M15" s="17">
        <f>JAN!L15</f>
        <v>1102600</v>
      </c>
      <c r="N15" s="17">
        <f t="shared" si="5"/>
        <v>7814400</v>
      </c>
      <c r="O15" s="15">
        <f t="shared" si="6"/>
        <v>641131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11863400</v>
      </c>
      <c r="E16" s="14">
        <f>D16+JAN!E16</f>
        <v>16627100</v>
      </c>
      <c r="F16" s="16">
        <f t="shared" si="0"/>
        <v>8313550</v>
      </c>
      <c r="G16" s="17">
        <v>296585</v>
      </c>
      <c r="H16" s="17">
        <f t="shared" si="3"/>
        <v>16627100</v>
      </c>
      <c r="I16" s="17">
        <v>426300</v>
      </c>
      <c r="J16" s="17">
        <f t="shared" si="1"/>
        <v>17053400</v>
      </c>
      <c r="K16" s="18">
        <f t="shared" si="4"/>
        <v>8526000</v>
      </c>
      <c r="L16" s="17">
        <f t="shared" si="2"/>
        <v>426300</v>
      </c>
      <c r="M16" s="17">
        <f>JAN!L16</f>
        <v>122100</v>
      </c>
      <c r="N16" s="17">
        <f t="shared" si="5"/>
        <v>304200</v>
      </c>
      <c r="O16" s="15">
        <f t="shared" si="6"/>
        <v>7615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145999281</v>
      </c>
      <c r="E17" s="14">
        <f>D17+JAN!E17</f>
        <v>210034862</v>
      </c>
      <c r="F17" s="16">
        <f t="shared" si="0"/>
        <v>105017431</v>
      </c>
      <c r="G17" s="17">
        <v>9151725</v>
      </c>
      <c r="H17" s="17">
        <f t="shared" si="3"/>
        <v>210034862</v>
      </c>
      <c r="I17" s="17">
        <v>11624200</v>
      </c>
      <c r="J17" s="17">
        <f t="shared" si="1"/>
        <v>221659062</v>
      </c>
      <c r="K17" s="18">
        <f t="shared" si="4"/>
        <v>110829000</v>
      </c>
      <c r="L17" s="17">
        <f t="shared" si="2"/>
        <v>11624350</v>
      </c>
      <c r="M17" s="17">
        <f>JAN!L17</f>
        <v>1641900</v>
      </c>
      <c r="N17" s="17">
        <f t="shared" si="5"/>
        <v>9982450</v>
      </c>
      <c r="O17" s="15">
        <f t="shared" si="6"/>
        <v>830725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76148709</v>
      </c>
      <c r="E18" s="14">
        <f>D18+JAN!E18</f>
        <v>117968381</v>
      </c>
      <c r="F18" s="16">
        <f t="shared" si="0"/>
        <v>58984190.5</v>
      </c>
      <c r="G18" s="17">
        <v>2802137</v>
      </c>
      <c r="H18" s="17">
        <f t="shared" si="3"/>
        <v>117968381</v>
      </c>
      <c r="I18" s="17">
        <v>4159450</v>
      </c>
      <c r="J18" s="17">
        <f t="shared" si="1"/>
        <v>122127831</v>
      </c>
      <c r="K18" s="18">
        <f t="shared" si="4"/>
        <v>61063000</v>
      </c>
      <c r="L18" s="17">
        <f t="shared" si="2"/>
        <v>4159450</v>
      </c>
      <c r="M18" s="17">
        <f>JAN!L18</f>
        <v>1072250</v>
      </c>
      <c r="N18" s="17">
        <f t="shared" si="5"/>
        <v>3087200</v>
      </c>
      <c r="O18" s="15">
        <f t="shared" si="6"/>
        <v>285063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104302238</v>
      </c>
      <c r="E19" s="14">
        <f>D19+JAN!E19</f>
        <v>169487787</v>
      </c>
      <c r="F19" s="16">
        <f t="shared" si="0"/>
        <v>84743893.5</v>
      </c>
      <c r="G19" s="17">
        <v>6081945</v>
      </c>
      <c r="H19" s="17">
        <f t="shared" si="3"/>
        <v>169487787</v>
      </c>
      <c r="I19" s="17">
        <v>8336650</v>
      </c>
      <c r="J19" s="17">
        <f t="shared" si="1"/>
        <v>177824437</v>
      </c>
      <c r="K19" s="18">
        <f t="shared" si="4"/>
        <v>88912000</v>
      </c>
      <c r="L19" s="17">
        <f t="shared" si="2"/>
        <v>8336800</v>
      </c>
      <c r="M19" s="17">
        <f>JAN!L19</f>
        <v>1671400</v>
      </c>
      <c r="N19" s="17">
        <f t="shared" si="5"/>
        <v>6665400</v>
      </c>
      <c r="O19" s="15">
        <f t="shared" si="6"/>
        <v>583455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167007800</v>
      </c>
      <c r="E20" s="14">
        <f>D20+JAN!E20</f>
        <v>235692500</v>
      </c>
      <c r="F20" s="16">
        <f t="shared" si="0"/>
        <v>117846250</v>
      </c>
      <c r="G20" s="17">
        <v>10959820</v>
      </c>
      <c r="H20" s="17">
        <f t="shared" si="3"/>
        <v>235692500</v>
      </c>
      <c r="I20" s="17">
        <v>13704550</v>
      </c>
      <c r="J20" s="17">
        <f t="shared" si="1"/>
        <v>249397050</v>
      </c>
      <c r="K20" s="18">
        <f t="shared" si="4"/>
        <v>124698000</v>
      </c>
      <c r="L20" s="17">
        <f t="shared" si="2"/>
        <v>13704700</v>
      </c>
      <c r="M20" s="17">
        <f>JAN!L20</f>
        <v>1761100</v>
      </c>
      <c r="N20" s="17">
        <f t="shared" si="5"/>
        <v>11943600</v>
      </c>
      <c r="O20" s="15">
        <f t="shared" si="6"/>
        <v>983780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79829243</v>
      </c>
      <c r="E21" s="14">
        <f>D21+JAN!E21</f>
        <v>132601431</v>
      </c>
      <c r="F21" s="16">
        <f t="shared" si="0"/>
        <v>66300715.5</v>
      </c>
      <c r="G21" s="17">
        <v>3625803</v>
      </c>
      <c r="H21" s="17">
        <f t="shared" si="3"/>
        <v>132601431</v>
      </c>
      <c r="I21" s="17">
        <v>5345950</v>
      </c>
      <c r="J21" s="17">
        <f t="shared" si="1"/>
        <v>137947381</v>
      </c>
      <c r="K21" s="18">
        <f t="shared" si="4"/>
        <v>68973000</v>
      </c>
      <c r="L21" s="17">
        <f t="shared" si="2"/>
        <v>5345950</v>
      </c>
      <c r="M21" s="17">
        <f>JAN!L21</f>
        <v>1353100</v>
      </c>
      <c r="N21" s="17">
        <f t="shared" si="5"/>
        <v>3992850</v>
      </c>
      <c r="O21" s="15">
        <f t="shared" si="6"/>
        <v>367047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108041555</v>
      </c>
      <c r="E22" s="14">
        <f>D22+JAN!E22</f>
        <v>160269230</v>
      </c>
      <c r="F22" s="16">
        <f t="shared" si="0"/>
        <v>80134615</v>
      </c>
      <c r="G22" s="17">
        <v>5714500</v>
      </c>
      <c r="H22" s="17">
        <f t="shared" si="3"/>
        <v>160269230</v>
      </c>
      <c r="I22" s="17">
        <v>7589200</v>
      </c>
      <c r="J22" s="17">
        <f t="shared" si="1"/>
        <v>167858430</v>
      </c>
      <c r="K22" s="18">
        <f t="shared" si="4"/>
        <v>83929000</v>
      </c>
      <c r="L22" s="17">
        <f t="shared" si="2"/>
        <v>7589350</v>
      </c>
      <c r="M22" s="17">
        <f>JAN!L22</f>
        <v>1339150</v>
      </c>
      <c r="N22" s="17">
        <f t="shared" si="5"/>
        <v>6250200</v>
      </c>
      <c r="O22" s="15">
        <f t="shared" si="6"/>
        <v>535700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164537514</v>
      </c>
      <c r="E23" s="14">
        <f>D23+JAN!E23</f>
        <v>228899332</v>
      </c>
      <c r="F23" s="16">
        <f t="shared" si="0"/>
        <v>114449666</v>
      </c>
      <c r="G23" s="17">
        <v>10558404</v>
      </c>
      <c r="H23" s="17">
        <f t="shared" si="3"/>
        <v>228899332</v>
      </c>
      <c r="I23" s="17">
        <v>13153750</v>
      </c>
      <c r="J23" s="17">
        <f t="shared" si="1"/>
        <v>242053082</v>
      </c>
      <c r="K23" s="18">
        <f t="shared" si="4"/>
        <v>121026000</v>
      </c>
      <c r="L23" s="17">
        <f t="shared" si="2"/>
        <v>13153900</v>
      </c>
      <c r="M23" s="17">
        <f>JAN!L23</f>
        <v>1650300</v>
      </c>
      <c r="N23" s="17">
        <f t="shared" si="5"/>
        <v>11503600</v>
      </c>
      <c r="O23" s="15">
        <f t="shared" si="6"/>
        <v>945196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202150346</v>
      </c>
      <c r="E24" s="14">
        <f>D24+JAN!E24</f>
        <v>341624372</v>
      </c>
      <c r="F24" s="16">
        <f t="shared" si="0"/>
        <v>170812186</v>
      </c>
      <c r="G24" s="17">
        <v>15161276</v>
      </c>
      <c r="H24" s="17">
        <f t="shared" si="3"/>
        <v>341624372</v>
      </c>
      <c r="I24" s="17">
        <v>22293400</v>
      </c>
      <c r="J24" s="17">
        <f t="shared" si="1"/>
        <v>363917772</v>
      </c>
      <c r="K24" s="18">
        <f t="shared" si="4"/>
        <v>181958000</v>
      </c>
      <c r="L24" s="17">
        <f t="shared" si="2"/>
        <v>22293700</v>
      </c>
      <c r="M24" s="17">
        <f>JAN!L24</f>
        <v>5903200</v>
      </c>
      <c r="N24" s="17">
        <f t="shared" si="5"/>
        <v>16390500</v>
      </c>
      <c r="O24" s="15">
        <f t="shared" si="6"/>
        <v>1229224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8857094</v>
      </c>
      <c r="E25" s="14">
        <f>D25+JAN!E25</f>
        <v>18433870</v>
      </c>
      <c r="F25" s="16">
        <f t="shared" si="0"/>
        <v>9216935</v>
      </c>
      <c r="G25" s="17">
        <v>221427</v>
      </c>
      <c r="H25" s="17">
        <f t="shared" si="3"/>
        <v>18433870</v>
      </c>
      <c r="I25" s="17">
        <v>472650</v>
      </c>
      <c r="J25" s="17">
        <f t="shared" si="1"/>
        <v>18906520</v>
      </c>
      <c r="K25" s="18">
        <f t="shared" si="4"/>
        <v>9453000</v>
      </c>
      <c r="L25" s="17">
        <f t="shared" si="2"/>
        <v>472650</v>
      </c>
      <c r="M25" s="17">
        <f>JAN!L25</f>
        <v>245550</v>
      </c>
      <c r="N25" s="17">
        <f t="shared" si="5"/>
        <v>227100</v>
      </c>
      <c r="O25" s="15">
        <f t="shared" si="6"/>
        <v>5673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33334158</v>
      </c>
      <c r="E26" s="14">
        <f>D26+JAN!E26</f>
        <v>48334158</v>
      </c>
      <c r="F26" s="16">
        <f t="shared" si="0"/>
        <v>24167079</v>
      </c>
      <c r="G26" s="17">
        <v>833354</v>
      </c>
      <c r="H26" s="17">
        <f t="shared" si="3"/>
        <v>48334158</v>
      </c>
      <c r="I26" s="17">
        <v>1239300</v>
      </c>
      <c r="J26" s="17">
        <f t="shared" si="1"/>
        <v>49573458</v>
      </c>
      <c r="K26" s="18">
        <f t="shared" si="4"/>
        <v>24786000</v>
      </c>
      <c r="L26" s="17">
        <f t="shared" si="2"/>
        <v>1239300</v>
      </c>
      <c r="M26" s="17">
        <f>JAN!L26</f>
        <v>384600</v>
      </c>
      <c r="N26" s="17">
        <f t="shared" si="5"/>
        <v>854700</v>
      </c>
      <c r="O26" s="15">
        <f t="shared" si="6"/>
        <v>21346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160000</v>
      </c>
      <c r="E27" s="14">
        <f>D27+JAN!E27</f>
        <v>677000</v>
      </c>
      <c r="F27" s="16">
        <f t="shared" si="0"/>
        <v>338500</v>
      </c>
      <c r="G27" s="17">
        <v>4000</v>
      </c>
      <c r="H27" s="17">
        <f t="shared" si="3"/>
        <v>677000</v>
      </c>
      <c r="I27" s="17">
        <v>17350</v>
      </c>
      <c r="J27" s="17">
        <f t="shared" si="1"/>
        <v>694350</v>
      </c>
      <c r="K27" s="18">
        <f t="shared" si="4"/>
        <v>347000</v>
      </c>
      <c r="L27" s="17">
        <f t="shared" si="2"/>
        <v>17350</v>
      </c>
      <c r="M27" s="17">
        <f>JAN!L27</f>
        <v>13250</v>
      </c>
      <c r="N27" s="17">
        <f t="shared" si="5"/>
        <v>4100</v>
      </c>
      <c r="O27" s="15">
        <f t="shared" si="6"/>
        <v>100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12813500</v>
      </c>
      <c r="E28" s="14">
        <f>D28+JAN!E28</f>
        <v>23021000</v>
      </c>
      <c r="F28" s="16">
        <f t="shared" si="0"/>
        <v>11510500</v>
      </c>
      <c r="G28" s="17">
        <v>320338</v>
      </c>
      <c r="H28" s="17">
        <f t="shared" si="3"/>
        <v>23021000</v>
      </c>
      <c r="I28" s="17">
        <v>590250</v>
      </c>
      <c r="J28" s="17">
        <f t="shared" si="1"/>
        <v>23611250</v>
      </c>
      <c r="K28" s="18">
        <f t="shared" si="4"/>
        <v>11805000</v>
      </c>
      <c r="L28" s="17">
        <f t="shared" si="2"/>
        <v>590250</v>
      </c>
      <c r="M28" s="17">
        <f>JAN!L28</f>
        <v>261700</v>
      </c>
      <c r="N28" s="17">
        <f t="shared" si="5"/>
        <v>328550</v>
      </c>
      <c r="O28" s="15">
        <f t="shared" si="6"/>
        <v>8212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81512853</v>
      </c>
      <c r="E29" s="14">
        <f>D29+JAN!E29</f>
        <v>116312706</v>
      </c>
      <c r="F29" s="16">
        <f t="shared" si="0"/>
        <v>58156353</v>
      </c>
      <c r="G29" s="17">
        <v>2853436</v>
      </c>
      <c r="H29" s="17">
        <f t="shared" si="3"/>
        <v>116312706</v>
      </c>
      <c r="I29" s="17">
        <v>4025200</v>
      </c>
      <c r="J29" s="17">
        <f t="shared" si="1"/>
        <v>120337906</v>
      </c>
      <c r="K29" s="18">
        <f t="shared" si="4"/>
        <v>60168000</v>
      </c>
      <c r="L29" s="17">
        <f t="shared" si="2"/>
        <v>4025200</v>
      </c>
      <c r="M29" s="17">
        <f>JAN!L29</f>
        <v>892300</v>
      </c>
      <c r="N29" s="17">
        <f t="shared" si="5"/>
        <v>3132900</v>
      </c>
      <c r="O29" s="15">
        <f t="shared" si="6"/>
        <v>279464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104958553</v>
      </c>
      <c r="E30" s="14">
        <f>D30+JAN!E30</f>
        <v>173102471</v>
      </c>
      <c r="F30" s="16">
        <f t="shared" si="0"/>
        <v>86551235.5</v>
      </c>
      <c r="G30" s="17">
        <v>6279087</v>
      </c>
      <c r="H30" s="17">
        <f t="shared" si="3"/>
        <v>173102471</v>
      </c>
      <c r="I30" s="17">
        <v>8629600</v>
      </c>
      <c r="J30" s="17">
        <f t="shared" si="1"/>
        <v>181732071</v>
      </c>
      <c r="K30" s="18">
        <f t="shared" si="4"/>
        <v>90866000</v>
      </c>
      <c r="L30" s="17">
        <f t="shared" si="2"/>
        <v>8629900</v>
      </c>
      <c r="M30" s="17">
        <f>JAN!L30</f>
        <v>1747250</v>
      </c>
      <c r="N30" s="17">
        <f t="shared" si="5"/>
        <v>6882650</v>
      </c>
      <c r="O30" s="15">
        <f t="shared" si="6"/>
        <v>603563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25050000</v>
      </c>
      <c r="E31" s="14">
        <f>D31+JAN!E31</f>
        <v>48800000</v>
      </c>
      <c r="F31" s="16">
        <f t="shared" si="0"/>
        <v>24400000</v>
      </c>
      <c r="G31" s="17">
        <v>626250</v>
      </c>
      <c r="H31" s="17">
        <f t="shared" si="3"/>
        <v>48800000</v>
      </c>
      <c r="I31" s="17">
        <v>1251250</v>
      </c>
      <c r="J31" s="17">
        <f t="shared" si="1"/>
        <v>50051250</v>
      </c>
      <c r="K31" s="18">
        <f t="shared" si="4"/>
        <v>25025000</v>
      </c>
      <c r="L31" s="17">
        <f t="shared" si="2"/>
        <v>1251250</v>
      </c>
      <c r="M31" s="17">
        <f>JAN!L31</f>
        <v>608950</v>
      </c>
      <c r="N31" s="17">
        <f t="shared" si="5"/>
        <v>642300</v>
      </c>
      <c r="O31" s="15">
        <f t="shared" si="6"/>
        <v>16050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40678912</v>
      </c>
      <c r="E32" s="14">
        <f>D32+JAN!E32</f>
        <v>60168779</v>
      </c>
      <c r="F32" s="16">
        <f t="shared" si="0"/>
        <v>30084389.5</v>
      </c>
      <c r="G32" s="17">
        <v>1016973</v>
      </c>
      <c r="H32" s="17">
        <f t="shared" si="3"/>
        <v>60168779</v>
      </c>
      <c r="I32" s="17">
        <v>1542750</v>
      </c>
      <c r="J32" s="17">
        <f t="shared" si="1"/>
        <v>61711529</v>
      </c>
      <c r="K32" s="18">
        <f t="shared" si="4"/>
        <v>30855000</v>
      </c>
      <c r="L32" s="17">
        <f t="shared" si="2"/>
        <v>1542750</v>
      </c>
      <c r="M32" s="17">
        <f>JAN!L32</f>
        <v>499700</v>
      </c>
      <c r="N32" s="17">
        <f t="shared" si="5"/>
        <v>1043050</v>
      </c>
      <c r="O32" s="15">
        <f t="shared" si="6"/>
        <v>26077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12438300</v>
      </c>
      <c r="E33" s="14">
        <f>D33+JAN!E33</f>
        <v>19803250</v>
      </c>
      <c r="F33" s="16">
        <f t="shared" si="0"/>
        <v>9901625</v>
      </c>
      <c r="G33" s="17">
        <v>310958</v>
      </c>
      <c r="H33" s="17">
        <f t="shared" si="3"/>
        <v>19803250</v>
      </c>
      <c r="I33" s="17">
        <v>507750</v>
      </c>
      <c r="J33" s="17">
        <f t="shared" si="1"/>
        <v>20311000</v>
      </c>
      <c r="K33" s="18">
        <f t="shared" si="4"/>
        <v>10155000</v>
      </c>
      <c r="L33" s="17">
        <f t="shared" si="2"/>
        <v>507750</v>
      </c>
      <c r="M33" s="17">
        <f>JAN!L33</f>
        <v>188800</v>
      </c>
      <c r="N33" s="17">
        <f t="shared" si="5"/>
        <v>318950</v>
      </c>
      <c r="O33" s="15">
        <f t="shared" si="6"/>
        <v>7992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5467300</v>
      </c>
      <c r="E34" s="14">
        <f>D34+JAN!E34</f>
        <v>10070900</v>
      </c>
      <c r="F34" s="16">
        <f t="shared" si="0"/>
        <v>5035450</v>
      </c>
      <c r="G34" s="17">
        <v>136683</v>
      </c>
      <c r="H34" s="17">
        <f t="shared" si="3"/>
        <v>10070900</v>
      </c>
      <c r="I34" s="17">
        <v>258200</v>
      </c>
      <c r="J34" s="17">
        <f t="shared" si="1"/>
        <v>10329100</v>
      </c>
      <c r="K34" s="18">
        <f t="shared" si="4"/>
        <v>5164000</v>
      </c>
      <c r="L34" s="17">
        <f t="shared" si="2"/>
        <v>258200</v>
      </c>
      <c r="M34" s="17">
        <f>JAN!L34</f>
        <v>118000</v>
      </c>
      <c r="N34" s="17">
        <f t="shared" si="5"/>
        <v>140200</v>
      </c>
      <c r="O34" s="15">
        <f t="shared" si="6"/>
        <v>3517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7965450</v>
      </c>
      <c r="E35" s="14">
        <f>D35+JAN!E35</f>
        <v>13080300</v>
      </c>
      <c r="F35" s="16">
        <f t="shared" si="0"/>
        <v>6540150</v>
      </c>
      <c r="G35" s="17">
        <v>199136</v>
      </c>
      <c r="H35" s="17">
        <f t="shared" si="3"/>
        <v>13080300</v>
      </c>
      <c r="I35" s="17">
        <v>335350</v>
      </c>
      <c r="J35" s="17">
        <f t="shared" si="1"/>
        <v>13415650</v>
      </c>
      <c r="K35" s="18">
        <f t="shared" si="4"/>
        <v>6707000</v>
      </c>
      <c r="L35" s="17">
        <f t="shared" si="2"/>
        <v>335350</v>
      </c>
      <c r="M35" s="17">
        <f>JAN!L35</f>
        <v>131100</v>
      </c>
      <c r="N35" s="17">
        <f t="shared" si="5"/>
        <v>204250</v>
      </c>
      <c r="O35" s="15">
        <f t="shared" si="6"/>
        <v>5114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9029600</v>
      </c>
      <c r="E36" s="14">
        <f>D36+JAN!E36</f>
        <v>14519150</v>
      </c>
      <c r="F36" s="16">
        <f t="shared" si="0"/>
        <v>7259575</v>
      </c>
      <c r="G36" s="17">
        <v>225740</v>
      </c>
      <c r="H36" s="17">
        <f t="shared" si="3"/>
        <v>14519150</v>
      </c>
      <c r="I36" s="17">
        <v>372250</v>
      </c>
      <c r="J36" s="17">
        <f t="shared" si="1"/>
        <v>14891400</v>
      </c>
      <c r="K36" s="18">
        <f t="shared" si="4"/>
        <v>7445000</v>
      </c>
      <c r="L36" s="17">
        <f t="shared" si="2"/>
        <v>372250</v>
      </c>
      <c r="M36" s="17">
        <f>JAN!L36</f>
        <v>140750</v>
      </c>
      <c r="N36" s="17">
        <f t="shared" si="5"/>
        <v>231500</v>
      </c>
      <c r="O36" s="15">
        <f t="shared" si="6"/>
        <v>5760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6108200</v>
      </c>
      <c r="E37" s="14">
        <f>D37+JAN!E37</f>
        <v>9278050</v>
      </c>
      <c r="F37" s="16">
        <f t="shared" si="0"/>
        <v>4639025</v>
      </c>
      <c r="G37" s="17">
        <v>152705</v>
      </c>
      <c r="H37" s="17">
        <f t="shared" si="3"/>
        <v>9278050</v>
      </c>
      <c r="I37" s="17">
        <v>237850</v>
      </c>
      <c r="J37" s="17">
        <f t="shared" si="1"/>
        <v>9515900</v>
      </c>
      <c r="K37" s="18">
        <f t="shared" si="4"/>
        <v>4757000</v>
      </c>
      <c r="L37" s="17">
        <f t="shared" si="2"/>
        <v>237850</v>
      </c>
      <c r="M37" s="17">
        <f>JAN!L37</f>
        <v>81250</v>
      </c>
      <c r="N37" s="17">
        <f t="shared" si="5"/>
        <v>156600</v>
      </c>
      <c r="O37" s="15">
        <f t="shared" si="6"/>
        <v>3895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D38+JAN!E38</f>
        <v>0</v>
      </c>
      <c r="F38" s="16">
        <f t="shared" si="0"/>
        <v>0</v>
      </c>
      <c r="G38" s="17">
        <v>0</v>
      </c>
      <c r="H38" s="17">
        <f t="shared" si="3"/>
        <v>0</v>
      </c>
      <c r="I38" s="17">
        <v>0</v>
      </c>
      <c r="J38" s="17">
        <f t="shared" si="1"/>
        <v>0</v>
      </c>
      <c r="K38" s="18">
        <f t="shared" si="4"/>
        <v>0</v>
      </c>
      <c r="L38" s="17">
        <f t="shared" si="2"/>
        <v>0</v>
      </c>
      <c r="M38" s="17">
        <f>JAN!L38</f>
        <v>0</v>
      </c>
      <c r="N38" s="17">
        <f t="shared" si="5"/>
        <v>0</v>
      </c>
      <c r="O38" s="15">
        <f t="shared" si="6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8806500</v>
      </c>
      <c r="E39" s="14">
        <f>D39+JAN!E39</f>
        <v>14597800</v>
      </c>
      <c r="F39" s="16">
        <f t="shared" si="0"/>
        <v>7298900</v>
      </c>
      <c r="G39" s="17">
        <v>220163</v>
      </c>
      <c r="H39" s="17">
        <f t="shared" si="3"/>
        <v>14597800</v>
      </c>
      <c r="I39" s="17">
        <v>374300</v>
      </c>
      <c r="J39" s="17">
        <f t="shared" ref="J39:J57" si="7">H39+I39</f>
        <v>14972100</v>
      </c>
      <c r="K39" s="18">
        <f t="shared" si="4"/>
        <v>7486000</v>
      </c>
      <c r="L39" s="17">
        <f t="shared" si="2"/>
        <v>374300</v>
      </c>
      <c r="M39" s="17">
        <f>JAN!L39</f>
        <v>148450</v>
      </c>
      <c r="N39" s="17">
        <f t="shared" si="5"/>
        <v>225850</v>
      </c>
      <c r="O39" s="15">
        <f t="shared" si="6"/>
        <v>5687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8439600</v>
      </c>
      <c r="E40" s="14">
        <f>D40+JAN!E40</f>
        <v>12297500</v>
      </c>
      <c r="F40" s="16">
        <f t="shared" si="0"/>
        <v>6148750</v>
      </c>
      <c r="G40" s="17">
        <v>210990</v>
      </c>
      <c r="H40" s="17">
        <f t="shared" si="3"/>
        <v>12297500</v>
      </c>
      <c r="I40" s="17">
        <v>315300</v>
      </c>
      <c r="J40" s="17">
        <f t="shared" si="7"/>
        <v>12612800</v>
      </c>
      <c r="K40" s="18">
        <f t="shared" si="4"/>
        <v>6306000</v>
      </c>
      <c r="L40" s="17">
        <f t="shared" si="2"/>
        <v>315300</v>
      </c>
      <c r="M40" s="17">
        <f>JAN!L40</f>
        <v>98900</v>
      </c>
      <c r="N40" s="17">
        <f t="shared" si="5"/>
        <v>216400</v>
      </c>
      <c r="O40" s="15">
        <f t="shared" si="6"/>
        <v>5410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9437500</v>
      </c>
      <c r="E41" s="14">
        <f>D41+JAN!E41</f>
        <v>13919100</v>
      </c>
      <c r="F41" s="16">
        <f t="shared" si="0"/>
        <v>6959550</v>
      </c>
      <c r="G41" s="17">
        <v>235938</v>
      </c>
      <c r="H41" s="17">
        <f t="shared" si="3"/>
        <v>13919100</v>
      </c>
      <c r="I41" s="17">
        <v>356850</v>
      </c>
      <c r="J41" s="17">
        <f t="shared" si="7"/>
        <v>14275950</v>
      </c>
      <c r="K41" s="18">
        <f t="shared" si="4"/>
        <v>7137000</v>
      </c>
      <c r="L41" s="17">
        <f t="shared" si="2"/>
        <v>356850</v>
      </c>
      <c r="M41" s="17">
        <f>JAN!L41</f>
        <v>114900</v>
      </c>
      <c r="N41" s="17">
        <f t="shared" si="5"/>
        <v>241950</v>
      </c>
      <c r="O41" s="15">
        <f t="shared" si="6"/>
        <v>6012</v>
      </c>
      <c r="P41" s="19"/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11345300</v>
      </c>
      <c r="E42" s="14">
        <f>D42+JAN!E42</f>
        <v>19248700</v>
      </c>
      <c r="F42" s="16">
        <f t="shared" si="0"/>
        <v>9624350</v>
      </c>
      <c r="G42" s="17">
        <v>283633</v>
      </c>
      <c r="H42" s="17">
        <f t="shared" si="3"/>
        <v>19248700</v>
      </c>
      <c r="I42" s="17">
        <v>595260</v>
      </c>
      <c r="J42" s="17">
        <f t="shared" si="7"/>
        <v>19843960</v>
      </c>
      <c r="K42" s="18">
        <f t="shared" si="4"/>
        <v>9921000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595260</v>
      </c>
      <c r="M42" s="17">
        <f>JAN!L42</f>
        <v>244380</v>
      </c>
      <c r="N42" s="17">
        <f t="shared" si="5"/>
        <v>350880</v>
      </c>
      <c r="O42" s="15">
        <f t="shared" si="6"/>
        <v>67247</v>
      </c>
      <c r="P42" s="19"/>
    </row>
    <row r="43" spans="1:16" ht="14.95" customHeight="1" x14ac:dyDescent="0.3">
      <c r="A43" s="12">
        <v>37</v>
      </c>
      <c r="B43" s="13" t="s">
        <v>90</v>
      </c>
      <c r="C43" s="13" t="s">
        <v>91</v>
      </c>
      <c r="D43" s="15">
        <v>7022000</v>
      </c>
      <c r="E43" s="14">
        <f>D43+JAN!E43</f>
        <v>13375600</v>
      </c>
      <c r="F43" s="16">
        <f t="shared" si="0"/>
        <v>6687800</v>
      </c>
      <c r="G43" s="17">
        <v>175550</v>
      </c>
      <c r="H43" s="17">
        <f t="shared" si="3"/>
        <v>13375600</v>
      </c>
      <c r="I43" s="17">
        <v>342950</v>
      </c>
      <c r="J43" s="17">
        <f t="shared" si="7"/>
        <v>13718550</v>
      </c>
      <c r="K43" s="18">
        <f t="shared" si="4"/>
        <v>6859000</v>
      </c>
      <c r="L43" s="17">
        <f>IF(K43&gt;500000000,(50000000*0.05)+(200000000*0.15)+(250000000*0.25)+((K43-500000000)*0.3),IF(K43&gt;250000000,(50000000*0.05)+(200000000*0.15)+((K43-250000000)*0.25),IF(K43&gt;200000000,(50000000*0.05)+(K43-50000000)*0.15,IF(K43&gt;50000000,(50000000*0.05)+((K43-50000000)*0.15),IF(K43&lt;=50000000,K43*0.05,0)))))</f>
        <v>342950</v>
      </c>
      <c r="M43" s="17">
        <f>JAN!L43</f>
        <v>162900</v>
      </c>
      <c r="N43" s="17">
        <f t="shared" si="5"/>
        <v>180050</v>
      </c>
      <c r="O43" s="15">
        <f t="shared" si="6"/>
        <v>4500</v>
      </c>
      <c r="P43" s="19"/>
    </row>
    <row r="44" spans="1:16" ht="14.95" customHeight="1" x14ac:dyDescent="0.3">
      <c r="A44" s="12">
        <v>38</v>
      </c>
      <c r="B44" s="20" t="s">
        <v>23</v>
      </c>
      <c r="C44" s="13" t="s">
        <v>92</v>
      </c>
      <c r="D44" s="15">
        <v>346000</v>
      </c>
      <c r="E44" s="14">
        <f>D44+JAN!E44</f>
        <v>1138000</v>
      </c>
      <c r="F44" s="16">
        <f t="shared" si="0"/>
        <v>569000</v>
      </c>
      <c r="G44" s="17">
        <v>8650</v>
      </c>
      <c r="H44" s="17">
        <f t="shared" si="3"/>
        <v>1138000</v>
      </c>
      <c r="I44" s="17">
        <v>35160</v>
      </c>
      <c r="J44" s="17">
        <f t="shared" si="7"/>
        <v>1173160</v>
      </c>
      <c r="K44" s="18">
        <f t="shared" si="4"/>
        <v>586000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35160</v>
      </c>
      <c r="M44" s="17">
        <f>JAN!L44</f>
        <v>24480</v>
      </c>
      <c r="N44" s="17">
        <f t="shared" si="5"/>
        <v>10680</v>
      </c>
      <c r="O44" s="15">
        <f t="shared" si="6"/>
        <v>2030</v>
      </c>
      <c r="P44" s="19"/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14">
        <f>D45+JAN!E45</f>
        <v>0</v>
      </c>
      <c r="F45" s="44">
        <f t="shared" si="0"/>
        <v>0</v>
      </c>
      <c r="G45" s="17">
        <v>0</v>
      </c>
      <c r="H45" s="17">
        <f t="shared" si="3"/>
        <v>0</v>
      </c>
      <c r="I45" s="17">
        <v>0</v>
      </c>
      <c r="J45" s="17">
        <f t="shared" si="7"/>
        <v>0</v>
      </c>
      <c r="K45" s="18">
        <f t="shared" si="4"/>
        <v>0</v>
      </c>
      <c r="L45" s="17">
        <f>IF(K45&gt;500000000,(50000000*0.05)+(200000000*0.15)+(250000000*0.25)+((K45-500000000)*0.3),IF(K45&gt;250000000,(50000000*0.05)+(200000000*0.15)+((K45-250000000)*0.25),IF(K45&gt;200000000,(50000000*0.05)+(K45-50000000)*0.15,IF(K45&gt;50000000,(50000000*0.05)+((K45-50000000)*0.15),IF(K45&lt;=50000000,K45*0.05,0)))))</f>
        <v>0</v>
      </c>
      <c r="M45" s="17">
        <f>JAN!L45</f>
        <v>0</v>
      </c>
      <c r="N45" s="17">
        <f t="shared" si="5"/>
        <v>0</v>
      </c>
      <c r="O45" s="15">
        <f t="shared" si="6"/>
        <v>0</v>
      </c>
      <c r="P45" s="45"/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42654967</v>
      </c>
      <c r="E46" s="14">
        <f>D46+JAN!E46</f>
        <v>61962673</v>
      </c>
      <c r="F46" s="44">
        <f t="shared" si="0"/>
        <v>30981336.5</v>
      </c>
      <c r="G46" s="17">
        <v>1066374</v>
      </c>
      <c r="H46" s="17">
        <f t="shared" si="3"/>
        <v>61962673</v>
      </c>
      <c r="I46" s="17">
        <v>1588750</v>
      </c>
      <c r="J46" s="17">
        <f t="shared" si="7"/>
        <v>63551423</v>
      </c>
      <c r="K46" s="18">
        <f t="shared" si="4"/>
        <v>31775000</v>
      </c>
      <c r="L46" s="17">
        <f>IF(K46&gt;500000000,(50000000*0.05)+(200000000*0.15)+(250000000*0.25)+((K46-500000000)*0.3),IF(K46&gt;250000000,(50000000*0.05)+(200000000*0.15)+((K46-250000000)*0.25),IF(K46&gt;200000000,(50000000*0.05)+(K46-50000000)*0.15,IF(K46&gt;50000000,(50000000*0.05)+((K46-50000000)*0.15),IF(K46&lt;=50000000,K46*0.05,0)))))</f>
        <v>1588750</v>
      </c>
      <c r="M46" s="17">
        <f>JAN!L46</f>
        <v>495050</v>
      </c>
      <c r="N46" s="17">
        <f t="shared" si="5"/>
        <v>1093700</v>
      </c>
      <c r="O46" s="15">
        <f t="shared" si="6"/>
        <v>27326</v>
      </c>
      <c r="P46" s="45"/>
    </row>
    <row r="47" spans="1:16" s="46" customFormat="1" ht="14.95" customHeight="1" x14ac:dyDescent="0.3">
      <c r="A47" s="40">
        <v>41</v>
      </c>
      <c r="B47" s="47" t="s">
        <v>23</v>
      </c>
      <c r="C47" s="41" t="s">
        <v>96</v>
      </c>
      <c r="D47" s="42">
        <v>0</v>
      </c>
      <c r="E47" s="14">
        <f>D47+JAN!E47</f>
        <v>0</v>
      </c>
      <c r="F47" s="44">
        <f t="shared" si="0"/>
        <v>0</v>
      </c>
      <c r="G47" s="17">
        <v>0</v>
      </c>
      <c r="H47" s="17">
        <f t="shared" si="3"/>
        <v>0</v>
      </c>
      <c r="I47" s="17">
        <v>0</v>
      </c>
      <c r="J47" s="17">
        <f t="shared" si="7"/>
        <v>0</v>
      </c>
      <c r="K47" s="18">
        <f t="shared" si="4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JAN!L47</f>
        <v>0</v>
      </c>
      <c r="N47" s="17">
        <f t="shared" si="5"/>
        <v>0</v>
      </c>
      <c r="O47" s="15">
        <f t="shared" si="6"/>
        <v>0</v>
      </c>
      <c r="P47" s="45"/>
    </row>
    <row r="48" spans="1:16" s="46" customFormat="1" ht="14.95" customHeight="1" x14ac:dyDescent="0.3">
      <c r="A48" s="40">
        <v>42</v>
      </c>
      <c r="B48" s="41" t="s">
        <v>97</v>
      </c>
      <c r="C48" s="41" t="s">
        <v>98</v>
      </c>
      <c r="D48" s="42">
        <v>1930000</v>
      </c>
      <c r="E48" s="14">
        <f>D48+JAN!E48</f>
        <v>4720300</v>
      </c>
      <c r="F48" s="44">
        <f t="shared" si="0"/>
        <v>2360150</v>
      </c>
      <c r="G48" s="17">
        <v>48250</v>
      </c>
      <c r="H48" s="17">
        <f t="shared" si="3"/>
        <v>4720300</v>
      </c>
      <c r="I48" s="17">
        <v>121000</v>
      </c>
      <c r="J48" s="17">
        <f t="shared" si="7"/>
        <v>4841300</v>
      </c>
      <c r="K48" s="18">
        <f t="shared" si="4"/>
        <v>2420000</v>
      </c>
      <c r="L48" s="17">
        <f>IF(K48&gt;500000000,(50000000*0.05)+(200000000*0.15)+(250000000*0.25)+((K48-500000000)*0.3),IF(K48&gt;250000000,(50000000*0.05)+(200000000*0.15)+((K48-250000000)*0.25),IF(K48&gt;200000000,(50000000*0.05)+(K48-50000000)*0.15,IF(K48&gt;50000000,(50000000*0.05)+((K48-50000000)*0.15),IF(K48&lt;=50000000,K48*0.05,0)))))</f>
        <v>121000</v>
      </c>
      <c r="M48" s="17">
        <f>JAN!L48</f>
        <v>71500</v>
      </c>
      <c r="N48" s="17">
        <f t="shared" si="5"/>
        <v>49500</v>
      </c>
      <c r="O48" s="15">
        <f t="shared" si="6"/>
        <v>1250</v>
      </c>
      <c r="P48" s="45"/>
    </row>
    <row r="49" spans="1:16" s="46" customFormat="1" ht="14.95" customHeight="1" x14ac:dyDescent="0.3">
      <c r="A49" s="40">
        <v>43</v>
      </c>
      <c r="B49" s="41" t="s">
        <v>99</v>
      </c>
      <c r="C49" s="41" t="s">
        <v>100</v>
      </c>
      <c r="D49" s="42">
        <v>7119050</v>
      </c>
      <c r="E49" s="14">
        <f>D49+JAN!E49</f>
        <v>10751350</v>
      </c>
      <c r="F49" s="44">
        <f t="shared" si="0"/>
        <v>5375675</v>
      </c>
      <c r="G49" s="17">
        <v>177976</v>
      </c>
      <c r="H49" s="17">
        <f t="shared" si="3"/>
        <v>10751350</v>
      </c>
      <c r="I49" s="17">
        <v>275650</v>
      </c>
      <c r="J49" s="17">
        <f t="shared" si="7"/>
        <v>11027000</v>
      </c>
      <c r="K49" s="18">
        <f t="shared" si="4"/>
        <v>5513000</v>
      </c>
      <c r="L49" s="17">
        <f>IF(K49&gt;500000000,(50000000*0.05)+(200000000*0.15)+(250000000*0.25)+((K49-500000000)*0.3),IF(K49&gt;250000000,(50000000*0.05)+(200000000*0.15)+((K49-250000000)*0.25),IF(K49&gt;200000000,(50000000*0.05)+(K49-50000000)*0.15,IF(K49&gt;50000000,(50000000*0.05)+((K49-50000000)*0.15),IF(K49&lt;=50000000,K49*0.05,0)))))</f>
        <v>275650</v>
      </c>
      <c r="M49" s="17">
        <f>JAN!L49</f>
        <v>93100</v>
      </c>
      <c r="N49" s="17">
        <f t="shared" si="5"/>
        <v>182550</v>
      </c>
      <c r="O49" s="15">
        <f t="shared" si="6"/>
        <v>4574</v>
      </c>
      <c r="P49" s="45"/>
    </row>
    <row r="50" spans="1:16" ht="14.95" customHeight="1" x14ac:dyDescent="0.3">
      <c r="A50" s="12">
        <v>44</v>
      </c>
      <c r="B50" s="13" t="s">
        <v>101</v>
      </c>
      <c r="C50" s="13" t="s">
        <v>102</v>
      </c>
      <c r="D50" s="15">
        <v>7624000</v>
      </c>
      <c r="E50" s="14">
        <f>D50+JAN!E50</f>
        <v>12601750</v>
      </c>
      <c r="F50" s="16">
        <f t="shared" si="0"/>
        <v>6300875</v>
      </c>
      <c r="G50" s="17">
        <v>190600</v>
      </c>
      <c r="H50" s="17">
        <f t="shared" si="3"/>
        <v>12601750</v>
      </c>
      <c r="I50" s="17">
        <v>323100</v>
      </c>
      <c r="J50" s="17">
        <f t="shared" si="7"/>
        <v>12924850</v>
      </c>
      <c r="K50" s="18">
        <f t="shared" si="4"/>
        <v>6462000</v>
      </c>
      <c r="L50" s="17">
        <f>IF(K50&gt;500000000,(50000000*0.05)+(200000000*0.15)+(250000000*0.25)+((K50-500000000)*0.3),IF(K50&gt;250000000,(50000000*0.05)+(200000000*0.15)+((K50-250000000)*0.25),IF(K50&gt;200000000,(50000000*0.05)+(K50-50000000)*0.15,IF(K50&gt;50000000,(50000000*0.05)+((K50-50000000)*0.15),IF(K50&lt;=50000000,K50*0.05,0)))))</f>
        <v>323100</v>
      </c>
      <c r="M50" s="17">
        <f>JAN!L50</f>
        <v>127600</v>
      </c>
      <c r="N50" s="17">
        <f t="shared" si="5"/>
        <v>195500</v>
      </c>
      <c r="O50" s="15">
        <f t="shared" si="6"/>
        <v>4900</v>
      </c>
      <c r="P50" s="19"/>
    </row>
    <row r="51" spans="1:16" ht="14.95" customHeight="1" x14ac:dyDescent="0.3">
      <c r="A51" s="12">
        <v>45</v>
      </c>
      <c r="B51" s="20" t="s">
        <v>23</v>
      </c>
      <c r="C51" s="13" t="s">
        <v>103</v>
      </c>
      <c r="D51" s="15">
        <v>6317850</v>
      </c>
      <c r="E51" s="14">
        <f>D51+JAN!E51</f>
        <v>12025950</v>
      </c>
      <c r="F51" s="16">
        <f t="shared" si="0"/>
        <v>6012975</v>
      </c>
      <c r="G51" s="17">
        <v>157946</v>
      </c>
      <c r="H51" s="17">
        <f t="shared" si="3"/>
        <v>12025950</v>
      </c>
      <c r="I51" s="17">
        <v>371880</v>
      </c>
      <c r="J51" s="17">
        <f t="shared" si="7"/>
        <v>12397830</v>
      </c>
      <c r="K51" s="18">
        <f t="shared" si="4"/>
        <v>6198000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371880</v>
      </c>
      <c r="M51" s="17">
        <f>JAN!L51</f>
        <v>176520</v>
      </c>
      <c r="N51" s="17">
        <f t="shared" si="5"/>
        <v>195360</v>
      </c>
      <c r="O51" s="15">
        <f t="shared" si="6"/>
        <v>37414</v>
      </c>
      <c r="P51" s="19"/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31229929</v>
      </c>
      <c r="E52" s="14">
        <f>D52+JAN!E52</f>
        <v>59343190</v>
      </c>
      <c r="F52" s="16">
        <f t="shared" si="0"/>
        <v>29671595</v>
      </c>
      <c r="G52" s="17">
        <v>780748</v>
      </c>
      <c r="H52" s="17">
        <f t="shared" si="3"/>
        <v>59343190</v>
      </c>
      <c r="I52" s="17">
        <v>1521600</v>
      </c>
      <c r="J52" s="17">
        <f t="shared" si="7"/>
        <v>60864790</v>
      </c>
      <c r="K52" s="18">
        <f t="shared" si="4"/>
        <v>30432000</v>
      </c>
      <c r="L52" s="17">
        <f>IF(K52&gt;500000000,(50000000*0.05)+(200000000*0.15)+(250000000*0.25)+((K52-500000000)*0.3),IF(K52&gt;250000000,(50000000*0.05)+(200000000*0.15)+((K52-250000000)*0.25),IF(K52&gt;200000000,(50000000*0.05)+(K52-50000000)*0.15,IF(K52&gt;50000000,(50000000*0.05)+((K52-50000000)*0.15),IF(K52&lt;=50000000,K52*0.05,0)))))</f>
        <v>1521600</v>
      </c>
      <c r="M52" s="17">
        <f>JAN!L52</f>
        <v>720850</v>
      </c>
      <c r="N52" s="17">
        <f t="shared" si="5"/>
        <v>800750</v>
      </c>
      <c r="O52" s="15">
        <f t="shared" si="6"/>
        <v>20002</v>
      </c>
      <c r="P52" s="19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2893263</v>
      </c>
      <c r="E53" s="14">
        <f>D53+JAN!E53</f>
        <v>3392763</v>
      </c>
      <c r="F53" s="16">
        <f t="shared" si="0"/>
        <v>1696381.5</v>
      </c>
      <c r="G53" s="17">
        <v>72332</v>
      </c>
      <c r="H53" s="17">
        <f t="shared" si="3"/>
        <v>3392763</v>
      </c>
      <c r="I53" s="17">
        <v>104880</v>
      </c>
      <c r="J53" s="17">
        <f t="shared" si="7"/>
        <v>3497643</v>
      </c>
      <c r="K53" s="18">
        <f t="shared" si="4"/>
        <v>1748000</v>
      </c>
      <c r="L53" s="17">
        <f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104880</v>
      </c>
      <c r="M53" s="17">
        <f>JAN!L53</f>
        <v>15420</v>
      </c>
      <c r="N53" s="17">
        <f t="shared" si="5"/>
        <v>89460</v>
      </c>
      <c r="O53" s="15">
        <f t="shared" si="6"/>
        <v>17128</v>
      </c>
      <c r="P53" s="19"/>
    </row>
    <row r="54" spans="1:16" x14ac:dyDescent="0.3">
      <c r="A54" s="12">
        <v>48</v>
      </c>
      <c r="B54" s="30"/>
      <c r="C54" s="30" t="s">
        <v>107</v>
      </c>
      <c r="D54" s="31">
        <v>0</v>
      </c>
      <c r="E54" s="14">
        <f>D54+JAN!E54</f>
        <v>0</v>
      </c>
      <c r="F54" s="16">
        <f t="shared" si="0"/>
        <v>0</v>
      </c>
      <c r="G54" s="17">
        <v>0</v>
      </c>
      <c r="H54" s="17">
        <f t="shared" si="3"/>
        <v>0</v>
      </c>
      <c r="I54" s="17">
        <v>0</v>
      </c>
      <c r="J54" s="17">
        <f t="shared" si="7"/>
        <v>0</v>
      </c>
      <c r="K54" s="18">
        <f t="shared" si="4"/>
        <v>0</v>
      </c>
      <c r="L54" s="17">
        <f>IF(K54&gt;500000000,(50000000*0.05)+(200000000*0.15)+(250000000*0.25)+((K54-500000000)*0.3),IF(K54&gt;250000000,(50000000*0.05)+(200000000*0.15)+((K54-250000000)*0.25),IF(K54&gt;200000000,(50000000*0.05)+(K54-50000000)*0.15,IF(K54&gt;50000000,(50000000*0.05)+((K54-50000000)*0.15),IF(K54&lt;=50000000,K54*0.05,0)))))</f>
        <v>0</v>
      </c>
      <c r="M54" s="17">
        <f>JAN!L54</f>
        <v>0</v>
      </c>
      <c r="N54" s="17">
        <f t="shared" si="5"/>
        <v>0</v>
      </c>
      <c r="O54" s="15">
        <f t="shared" si="6"/>
        <v>0</v>
      </c>
      <c r="P54" s="19"/>
    </row>
    <row r="55" spans="1:16" x14ac:dyDescent="0.3">
      <c r="A55" s="12">
        <v>49</v>
      </c>
      <c r="B55" s="30"/>
      <c r="C55" s="30" t="s">
        <v>108</v>
      </c>
      <c r="D55" s="31">
        <v>0</v>
      </c>
      <c r="E55" s="14">
        <f>D55+JAN!E55</f>
        <v>0</v>
      </c>
      <c r="F55" s="16">
        <f t="shared" si="0"/>
        <v>0</v>
      </c>
      <c r="G55" s="17">
        <v>0</v>
      </c>
      <c r="H55" s="17">
        <f t="shared" si="3"/>
        <v>0</v>
      </c>
      <c r="I55" s="17">
        <v>0</v>
      </c>
      <c r="J55" s="17">
        <f t="shared" si="7"/>
        <v>0</v>
      </c>
      <c r="K55" s="18">
        <f t="shared" si="4"/>
        <v>0</v>
      </c>
      <c r="L55" s="17">
        <f>IF(K55&gt;500000000,(50000000*0.05)+(200000000*0.15)+(250000000*0.25)+((K55-500000000)*0.3),IF(K55&gt;250000000,(50000000*0.05)+(200000000*0.15)+((K55-250000000)*0.25),IF(K55&gt;200000000,(50000000*0.05)+(K55-50000000)*0.15,IF(K55&gt;50000000,(50000000*0.05)+((K55-50000000)*0.15),IF(K55&lt;=50000000,K55*0.05,0)))))</f>
        <v>0</v>
      </c>
      <c r="M55" s="17">
        <f>JAN!L55</f>
        <v>0</v>
      </c>
      <c r="N55" s="17">
        <f t="shared" si="5"/>
        <v>0</v>
      </c>
      <c r="O55" s="15">
        <f t="shared" si="6"/>
        <v>0</v>
      </c>
      <c r="P55" s="19"/>
    </row>
    <row r="56" spans="1:16" x14ac:dyDescent="0.3">
      <c r="A56" s="12">
        <v>50</v>
      </c>
      <c r="B56" s="30"/>
      <c r="C56" s="30" t="s">
        <v>109</v>
      </c>
      <c r="D56" s="31">
        <v>0</v>
      </c>
      <c r="E56" s="14">
        <f>D56+JAN!E56</f>
        <v>0</v>
      </c>
      <c r="F56" s="16">
        <f t="shared" si="0"/>
        <v>0</v>
      </c>
      <c r="G56" s="17">
        <v>0</v>
      </c>
      <c r="H56" s="17">
        <f t="shared" si="3"/>
        <v>0</v>
      </c>
      <c r="I56" s="17">
        <v>0</v>
      </c>
      <c r="J56" s="17">
        <f t="shared" si="7"/>
        <v>0</v>
      </c>
      <c r="K56" s="18">
        <f t="shared" si="4"/>
        <v>0</v>
      </c>
      <c r="L56" s="17">
        <f>IF(K56&gt;500000000,(50000000*0.05)+(200000000*0.15)+(250000000*0.25)+((K56-500000000)*0.3),IF(K56&gt;250000000,(50000000*0.05)+(200000000*0.15)+((K56-250000000)*0.25),IF(K56&gt;200000000,(50000000*0.05)+(K56-50000000)*0.15,IF(K56&gt;50000000,(50000000*0.05)+((K56-50000000)*0.15),IF(K56&lt;=50000000,K56*0.05,0)))))</f>
        <v>0</v>
      </c>
      <c r="M56" s="17">
        <f>JAN!L56</f>
        <v>0</v>
      </c>
      <c r="N56" s="17">
        <f t="shared" si="5"/>
        <v>0</v>
      </c>
      <c r="O56" s="15">
        <f t="shared" si="6"/>
        <v>0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31">
        <v>0</v>
      </c>
      <c r="E57" s="14">
        <f>D57+JAN!E57</f>
        <v>0</v>
      </c>
      <c r="F57" s="16">
        <f t="shared" si="0"/>
        <v>0</v>
      </c>
      <c r="G57" s="17">
        <v>0</v>
      </c>
      <c r="H57" s="17">
        <f t="shared" si="3"/>
        <v>0</v>
      </c>
      <c r="I57" s="17">
        <v>0</v>
      </c>
      <c r="J57" s="17">
        <f t="shared" si="7"/>
        <v>0</v>
      </c>
      <c r="K57" s="18">
        <f t="shared" si="4"/>
        <v>0</v>
      </c>
      <c r="L57" s="17">
        <f>IF(K57&gt;500000000,(50000000*0.05)+(200000000*0.15)+(250000000*0.25)+((K57-500000000)*0.3),IF(K57&gt;250000000,(50000000*0.05)+(200000000*0.15)+((K57-250000000)*0.25),IF(K57&gt;200000000,(50000000*0.05)+(K57-50000000)*0.15,IF(K57&gt;50000000,(50000000*0.05)+((K57-50000000)*0.15),IF(K57&lt;=50000000,K57*0.05,0)))))</f>
        <v>0</v>
      </c>
      <c r="M57" s="17">
        <f>JAN!L57</f>
        <v>0</v>
      </c>
      <c r="N57" s="17">
        <f t="shared" si="5"/>
        <v>0</v>
      </c>
      <c r="O57" s="15">
        <f t="shared" si="6"/>
        <v>0</v>
      </c>
      <c r="P57" s="19"/>
    </row>
    <row r="58" spans="1:16" ht="15.9" x14ac:dyDescent="0.3">
      <c r="A58" s="32" t="s">
        <v>112</v>
      </c>
      <c r="B58" s="32"/>
      <c r="C58" s="32"/>
      <c r="D58" s="33">
        <f>SUM(D7:D57)</f>
        <v>1894454058</v>
      </c>
      <c r="E58" s="33">
        <f>SUM(E7:E57)</f>
        <v>2930563463</v>
      </c>
      <c r="F58" s="34"/>
      <c r="G58" s="33">
        <f>SUM(G7:G57)</f>
        <v>97813996</v>
      </c>
      <c r="H58" s="33"/>
      <c r="I58" s="33"/>
      <c r="J58" s="33"/>
      <c r="K58" s="33"/>
      <c r="L58" s="33"/>
      <c r="M58" s="33"/>
      <c r="N58" s="33"/>
      <c r="O58" s="33">
        <f t="shared" ref="O58" si="8">SUM(O7:O57)</f>
        <v>8476384</v>
      </c>
    </row>
  </sheetData>
  <mergeCells count="15">
    <mergeCell ref="J5:J6"/>
    <mergeCell ref="K5:K6"/>
    <mergeCell ref="L5:L6"/>
    <mergeCell ref="O5:O6"/>
    <mergeCell ref="H1:O2"/>
    <mergeCell ref="M5:M6"/>
    <mergeCell ref="N5:N6"/>
    <mergeCell ref="G5:G6"/>
    <mergeCell ref="H5:H6"/>
    <mergeCell ref="I5:I6"/>
    <mergeCell ref="A5:A6"/>
    <mergeCell ref="B5:B6"/>
    <mergeCell ref="C5:C6"/>
    <mergeCell ref="E5:E6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0B81-8650-40C2-8793-B4BEC0F2B623}">
  <dimension ref="A1:P58"/>
  <sheetViews>
    <sheetView zoomScale="85" zoomScaleNormal="85" workbookViewId="0">
      <pane xSplit="3" ySplit="6" topLeftCell="F7" activePane="bottomRight" state="frozen"/>
      <selection activeCell="E5" sqref="E5:N6"/>
      <selection pane="topRight" activeCell="E5" sqref="E5:N6"/>
      <selection pane="bottomLeft" activeCell="E5" sqref="E5:N6"/>
      <selection pane="bottomRight" activeCell="M5" sqref="M5:M6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4289266114</v>
      </c>
      <c r="F3" s="4"/>
      <c r="G3" s="5">
        <f>SUM(G7:G57)</f>
        <v>89972262</v>
      </c>
      <c r="H3" s="5"/>
      <c r="I3" s="5">
        <f>SUM(I7:I57)</f>
        <v>234581580</v>
      </c>
      <c r="J3" s="5">
        <f>SUM(J7:J57)</f>
        <v>4523847694</v>
      </c>
      <c r="K3" s="5"/>
      <c r="L3" s="5">
        <f>SUM(L7:L57)</f>
        <v>234581580</v>
      </c>
      <c r="M3" s="5">
        <f>SUM(M7:M57)</f>
        <v>135261980</v>
      </c>
      <c r="N3" s="5">
        <f>SUM(N7:N57)</f>
        <v>99319600</v>
      </c>
      <c r="O3" s="5">
        <f>SUM(O7:O57)</f>
        <v>9347338</v>
      </c>
      <c r="P3" s="6">
        <f>L3-I3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14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53209600</v>
      </c>
      <c r="E7" s="14">
        <f>D7+FEB!E7</f>
        <v>180988250</v>
      </c>
      <c r="F7" s="16">
        <f t="shared" ref="F7:F57" si="0">50%*E7</f>
        <v>90494125</v>
      </c>
      <c r="G7" s="17">
        <v>3990720</v>
      </c>
      <c r="H7" s="17">
        <f>E7</f>
        <v>180988250</v>
      </c>
      <c r="I7" s="17">
        <v>9269200</v>
      </c>
      <c r="J7" s="17">
        <f>H7+I7</f>
        <v>190257450</v>
      </c>
      <c r="K7" s="18">
        <f>ROUNDDOWN(J7/2,-3)</f>
        <v>95128000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9269200</v>
      </c>
      <c r="M7" s="17">
        <f>FEB!L7</f>
        <v>4954900</v>
      </c>
      <c r="N7" s="17">
        <f>L7-M7</f>
        <v>4314300</v>
      </c>
      <c r="O7" s="15">
        <f>N7-G7</f>
        <v>323580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59624509</v>
      </c>
      <c r="E8" s="14">
        <f>D8+FEB!E8</f>
        <v>217735411</v>
      </c>
      <c r="F8" s="16">
        <f t="shared" si="0"/>
        <v>108867705.5</v>
      </c>
      <c r="G8" s="17">
        <v>4471838</v>
      </c>
      <c r="H8" s="17">
        <f t="shared" ref="H8:H57" si="1">E8</f>
        <v>217735411</v>
      </c>
      <c r="I8" s="17">
        <v>12248800</v>
      </c>
      <c r="J8" s="17">
        <f t="shared" ref="J8:J57" si="2">H8+I8</f>
        <v>229984211</v>
      </c>
      <c r="K8" s="18">
        <f t="shared" ref="K8:K57" si="3">ROUNDDOWN(J8/2,-3)</f>
        <v>114992000</v>
      </c>
      <c r="L8" s="17">
        <f t="shared" ref="L8:L57" si="4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12248800</v>
      </c>
      <c r="M8" s="17">
        <f>FEB!L8</f>
        <v>7414300</v>
      </c>
      <c r="N8" s="17">
        <f t="shared" ref="N8:N57" si="5">L8-M8</f>
        <v>4834500</v>
      </c>
      <c r="O8" s="15">
        <f t="shared" ref="O8:O57" si="6">N8-G8</f>
        <v>362662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D9+FEB!E9</f>
        <v>0</v>
      </c>
      <c r="F9" s="16">
        <f t="shared" si="0"/>
        <v>0</v>
      </c>
      <c r="G9" s="17">
        <v>0</v>
      </c>
      <c r="H9" s="17">
        <f t="shared" si="1"/>
        <v>0</v>
      </c>
      <c r="I9" s="17">
        <v>0</v>
      </c>
      <c r="J9" s="17">
        <f t="shared" si="2"/>
        <v>0</v>
      </c>
      <c r="K9" s="18">
        <f t="shared" si="3"/>
        <v>0</v>
      </c>
      <c r="L9" s="17">
        <f t="shared" si="4"/>
        <v>0</v>
      </c>
      <c r="M9" s="17">
        <f>FEB!L9</f>
        <v>0</v>
      </c>
      <c r="N9" s="17">
        <f t="shared" si="5"/>
        <v>0</v>
      </c>
      <c r="O9" s="15">
        <f t="shared" si="6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D10+FEB!E10</f>
        <v>0</v>
      </c>
      <c r="F10" s="16">
        <f t="shared" si="0"/>
        <v>0</v>
      </c>
      <c r="G10" s="17">
        <v>0</v>
      </c>
      <c r="H10" s="17">
        <f t="shared" si="1"/>
        <v>0</v>
      </c>
      <c r="I10" s="17">
        <v>0</v>
      </c>
      <c r="J10" s="17">
        <f t="shared" si="2"/>
        <v>0</v>
      </c>
      <c r="K10" s="18">
        <f t="shared" si="3"/>
        <v>0</v>
      </c>
      <c r="L10" s="17">
        <f t="shared" si="4"/>
        <v>0</v>
      </c>
      <c r="M10" s="17">
        <f>FEB!L10</f>
        <v>0</v>
      </c>
      <c r="N10" s="17">
        <f t="shared" si="5"/>
        <v>0</v>
      </c>
      <c r="O10" s="15">
        <f t="shared" si="6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D11+FEB!E11</f>
        <v>0</v>
      </c>
      <c r="F11" s="16">
        <f t="shared" si="0"/>
        <v>0</v>
      </c>
      <c r="G11" s="17">
        <v>0</v>
      </c>
      <c r="H11" s="17">
        <f t="shared" si="1"/>
        <v>0</v>
      </c>
      <c r="I11" s="17">
        <v>0</v>
      </c>
      <c r="J11" s="17">
        <f t="shared" si="2"/>
        <v>0</v>
      </c>
      <c r="K11" s="18">
        <f t="shared" si="3"/>
        <v>0</v>
      </c>
      <c r="L11" s="17">
        <f t="shared" si="4"/>
        <v>0</v>
      </c>
      <c r="M11" s="17">
        <f>FEB!L11</f>
        <v>0</v>
      </c>
      <c r="N11" s="17">
        <f t="shared" si="5"/>
        <v>0</v>
      </c>
      <c r="O11" s="15">
        <f t="shared" si="6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0</v>
      </c>
      <c r="E12" s="14">
        <f>D12+FEB!E12</f>
        <v>0</v>
      </c>
      <c r="F12" s="16">
        <f t="shared" si="0"/>
        <v>0</v>
      </c>
      <c r="G12" s="50">
        <v>0</v>
      </c>
      <c r="H12" s="17">
        <f t="shared" si="1"/>
        <v>0</v>
      </c>
      <c r="I12" s="17">
        <v>0</v>
      </c>
      <c r="J12" s="17">
        <f t="shared" si="2"/>
        <v>0</v>
      </c>
      <c r="K12" s="18">
        <f t="shared" si="3"/>
        <v>0</v>
      </c>
      <c r="L12" s="17">
        <f t="shared" si="4"/>
        <v>0</v>
      </c>
      <c r="M12" s="17">
        <f>FEB!L12</f>
        <v>0</v>
      </c>
      <c r="N12" s="17">
        <f t="shared" si="5"/>
        <v>0</v>
      </c>
      <c r="O12" s="15">
        <f t="shared" si="6"/>
        <v>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23389948</v>
      </c>
      <c r="E13" s="14">
        <f>D13+FEB!E13</f>
        <v>83237882</v>
      </c>
      <c r="F13" s="16">
        <f t="shared" si="0"/>
        <v>41618941</v>
      </c>
      <c r="G13" s="17">
        <v>584749</v>
      </c>
      <c r="H13" s="17">
        <f t="shared" si="1"/>
        <v>83237882</v>
      </c>
      <c r="I13" s="17">
        <v>2134300</v>
      </c>
      <c r="J13" s="17">
        <f t="shared" si="2"/>
        <v>85372182</v>
      </c>
      <c r="K13" s="18">
        <f t="shared" si="3"/>
        <v>42686000</v>
      </c>
      <c r="L13" s="17">
        <f t="shared" si="4"/>
        <v>2134300</v>
      </c>
      <c r="M13" s="17">
        <f>FEB!L13</f>
        <v>1534550</v>
      </c>
      <c r="N13" s="17">
        <f t="shared" si="5"/>
        <v>599750</v>
      </c>
      <c r="O13" s="15">
        <f t="shared" si="6"/>
        <v>15001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D14+FEB!E14</f>
        <v>0</v>
      </c>
      <c r="F14" s="16">
        <f t="shared" si="0"/>
        <v>0</v>
      </c>
      <c r="G14" s="17">
        <v>0</v>
      </c>
      <c r="H14" s="17">
        <f t="shared" si="1"/>
        <v>0</v>
      </c>
      <c r="I14" s="17">
        <v>0</v>
      </c>
      <c r="J14" s="17">
        <f t="shared" si="2"/>
        <v>0</v>
      </c>
      <c r="K14" s="18">
        <f t="shared" si="3"/>
        <v>0</v>
      </c>
      <c r="L14" s="17">
        <f t="shared" si="4"/>
        <v>0</v>
      </c>
      <c r="M14" s="17">
        <f>FEB!L14</f>
        <v>0</v>
      </c>
      <c r="N14" s="17">
        <f t="shared" si="5"/>
        <v>0</v>
      </c>
      <c r="O14" s="15">
        <f t="shared" si="6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84597624</v>
      </c>
      <c r="E15" s="14">
        <f>D15+FEB!E15</f>
        <v>261242296</v>
      </c>
      <c r="F15" s="16">
        <f t="shared" si="0"/>
        <v>130621148</v>
      </c>
      <c r="G15" s="17">
        <v>6344822</v>
      </c>
      <c r="H15" s="17">
        <f t="shared" si="1"/>
        <v>261242296</v>
      </c>
      <c r="I15" s="17">
        <v>15776350</v>
      </c>
      <c r="J15" s="17">
        <f t="shared" si="2"/>
        <v>277018646</v>
      </c>
      <c r="K15" s="18">
        <f t="shared" si="3"/>
        <v>138509000</v>
      </c>
      <c r="L15" s="17">
        <f t="shared" si="4"/>
        <v>15776350</v>
      </c>
      <c r="M15" s="17">
        <f>FEB!L15</f>
        <v>8917000</v>
      </c>
      <c r="N15" s="17">
        <f t="shared" si="5"/>
        <v>6859350</v>
      </c>
      <c r="O15" s="15">
        <f t="shared" si="6"/>
        <v>514528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2322000</v>
      </c>
      <c r="E16" s="14">
        <f>D16+FEB!E16</f>
        <v>18949100</v>
      </c>
      <c r="F16" s="16">
        <f t="shared" si="0"/>
        <v>9474550</v>
      </c>
      <c r="G16" s="17">
        <v>58050</v>
      </c>
      <c r="H16" s="17">
        <f t="shared" si="1"/>
        <v>18949100</v>
      </c>
      <c r="I16" s="17">
        <v>485850</v>
      </c>
      <c r="J16" s="17">
        <f t="shared" si="2"/>
        <v>19434950</v>
      </c>
      <c r="K16" s="18">
        <f t="shared" si="3"/>
        <v>9717000</v>
      </c>
      <c r="L16" s="17">
        <f t="shared" si="4"/>
        <v>485850</v>
      </c>
      <c r="M16" s="17">
        <f>FEB!L16</f>
        <v>426300</v>
      </c>
      <c r="N16" s="17">
        <f t="shared" si="5"/>
        <v>59550</v>
      </c>
      <c r="O16" s="15">
        <f t="shared" si="6"/>
        <v>1500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113048206</v>
      </c>
      <c r="E17" s="14">
        <f>D17+FEB!E17</f>
        <v>323083068</v>
      </c>
      <c r="F17" s="16">
        <f t="shared" si="0"/>
        <v>161541534</v>
      </c>
      <c r="G17" s="17">
        <v>8478615</v>
      </c>
      <c r="H17" s="17">
        <f t="shared" si="1"/>
        <v>323083068</v>
      </c>
      <c r="I17" s="17">
        <v>20790400</v>
      </c>
      <c r="J17" s="17">
        <f t="shared" si="2"/>
        <v>343873468</v>
      </c>
      <c r="K17" s="18">
        <f t="shared" si="3"/>
        <v>171936000</v>
      </c>
      <c r="L17" s="17">
        <f t="shared" si="4"/>
        <v>20790400</v>
      </c>
      <c r="M17" s="17">
        <f>FEB!L17</f>
        <v>11624350</v>
      </c>
      <c r="N17" s="17">
        <f t="shared" si="5"/>
        <v>9166050</v>
      </c>
      <c r="O17" s="15">
        <f t="shared" si="6"/>
        <v>687435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50717633</v>
      </c>
      <c r="E18" s="14">
        <f>D18+FEB!E18</f>
        <v>168686014</v>
      </c>
      <c r="F18" s="16">
        <f t="shared" si="0"/>
        <v>84343007</v>
      </c>
      <c r="G18" s="17">
        <v>3803822</v>
      </c>
      <c r="H18" s="17">
        <f t="shared" si="1"/>
        <v>168686014</v>
      </c>
      <c r="I18" s="17">
        <v>8271700</v>
      </c>
      <c r="J18" s="17">
        <f t="shared" si="2"/>
        <v>176957714</v>
      </c>
      <c r="K18" s="18">
        <f t="shared" si="3"/>
        <v>88478000</v>
      </c>
      <c r="L18" s="17">
        <f t="shared" si="4"/>
        <v>8271700</v>
      </c>
      <c r="M18" s="17">
        <f>FEB!L18</f>
        <v>4159450</v>
      </c>
      <c r="N18" s="17">
        <f t="shared" si="5"/>
        <v>4112250</v>
      </c>
      <c r="O18" s="15">
        <f t="shared" si="6"/>
        <v>308428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56630402</v>
      </c>
      <c r="E19" s="14">
        <f>D19+FEB!E19</f>
        <v>226118189</v>
      </c>
      <c r="F19" s="16">
        <f t="shared" si="0"/>
        <v>113059094.5</v>
      </c>
      <c r="G19" s="17">
        <v>4247280</v>
      </c>
      <c r="H19" s="17">
        <f t="shared" si="1"/>
        <v>226118189</v>
      </c>
      <c r="I19" s="17">
        <v>12928450</v>
      </c>
      <c r="J19" s="17">
        <f t="shared" si="2"/>
        <v>239046639</v>
      </c>
      <c r="K19" s="18">
        <f t="shared" si="3"/>
        <v>119523000</v>
      </c>
      <c r="L19" s="17">
        <f t="shared" si="4"/>
        <v>12928450</v>
      </c>
      <c r="M19" s="17">
        <f>FEB!L19</f>
        <v>8336800</v>
      </c>
      <c r="N19" s="17">
        <f t="shared" si="5"/>
        <v>4591650</v>
      </c>
      <c r="O19" s="15">
        <f t="shared" si="6"/>
        <v>344370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125336250</v>
      </c>
      <c r="E20" s="14">
        <f>D20+FEB!E20</f>
        <v>361028750</v>
      </c>
      <c r="F20" s="16">
        <f t="shared" si="0"/>
        <v>180514375</v>
      </c>
      <c r="G20" s="17">
        <v>9400216</v>
      </c>
      <c r="H20" s="17">
        <f t="shared" si="1"/>
        <v>361028750</v>
      </c>
      <c r="I20" s="17">
        <v>23867050</v>
      </c>
      <c r="J20" s="17">
        <f t="shared" si="2"/>
        <v>384895800</v>
      </c>
      <c r="K20" s="18">
        <f t="shared" si="3"/>
        <v>192447000</v>
      </c>
      <c r="L20" s="17">
        <f t="shared" si="4"/>
        <v>23867050</v>
      </c>
      <c r="M20" s="17">
        <f>FEB!L20</f>
        <v>13704700</v>
      </c>
      <c r="N20" s="17">
        <f t="shared" si="5"/>
        <v>10162350</v>
      </c>
      <c r="O20" s="15">
        <f t="shared" si="6"/>
        <v>762134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54600864</v>
      </c>
      <c r="E21" s="14">
        <f>D21+FEB!E21</f>
        <v>187202295</v>
      </c>
      <c r="F21" s="16">
        <f t="shared" si="0"/>
        <v>93601147.5</v>
      </c>
      <c r="G21" s="17">
        <v>4095065</v>
      </c>
      <c r="H21" s="17">
        <f t="shared" si="1"/>
        <v>187202295</v>
      </c>
      <c r="I21" s="17">
        <v>9773050</v>
      </c>
      <c r="J21" s="17">
        <f t="shared" si="2"/>
        <v>196975345</v>
      </c>
      <c r="K21" s="18">
        <f t="shared" si="3"/>
        <v>98487000</v>
      </c>
      <c r="L21" s="17">
        <f t="shared" si="4"/>
        <v>9773050</v>
      </c>
      <c r="M21" s="17">
        <f>FEB!L21</f>
        <v>5345950</v>
      </c>
      <c r="N21" s="17">
        <f t="shared" si="5"/>
        <v>4427100</v>
      </c>
      <c r="O21" s="15">
        <f t="shared" si="6"/>
        <v>332035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87051767</v>
      </c>
      <c r="E22" s="14">
        <f>D22+FEB!E22</f>
        <v>247320997</v>
      </c>
      <c r="F22" s="16">
        <f t="shared" si="0"/>
        <v>123660498.5</v>
      </c>
      <c r="G22" s="17">
        <v>6528883</v>
      </c>
      <c r="H22" s="17">
        <f t="shared" si="1"/>
        <v>247320997</v>
      </c>
      <c r="I22" s="17">
        <v>14647600</v>
      </c>
      <c r="J22" s="17">
        <f t="shared" si="2"/>
        <v>261968597</v>
      </c>
      <c r="K22" s="18">
        <f t="shared" si="3"/>
        <v>130984000</v>
      </c>
      <c r="L22" s="17">
        <f t="shared" si="4"/>
        <v>14647600</v>
      </c>
      <c r="M22" s="17">
        <f>FEB!L22</f>
        <v>7589350</v>
      </c>
      <c r="N22" s="17">
        <f t="shared" si="5"/>
        <v>7058250</v>
      </c>
      <c r="O22" s="15">
        <f t="shared" si="6"/>
        <v>529367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87836361</v>
      </c>
      <c r="E23" s="14">
        <f>D23+FEB!E23</f>
        <v>316735693</v>
      </c>
      <c r="F23" s="16">
        <f t="shared" si="0"/>
        <v>158367846.5</v>
      </c>
      <c r="G23" s="17">
        <v>6587727</v>
      </c>
      <c r="H23" s="17">
        <f t="shared" si="1"/>
        <v>316735693</v>
      </c>
      <c r="I23" s="17">
        <v>20275750</v>
      </c>
      <c r="J23" s="17">
        <f t="shared" si="2"/>
        <v>337011443</v>
      </c>
      <c r="K23" s="18">
        <f t="shared" si="3"/>
        <v>168505000</v>
      </c>
      <c r="L23" s="17">
        <f t="shared" si="4"/>
        <v>20275750</v>
      </c>
      <c r="M23" s="17">
        <f>FEB!L23</f>
        <v>13153900</v>
      </c>
      <c r="N23" s="17">
        <f t="shared" si="5"/>
        <v>7121850</v>
      </c>
      <c r="O23" s="15">
        <f t="shared" si="6"/>
        <v>534123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180546788</v>
      </c>
      <c r="E24" s="14">
        <f>D24+FEB!E24</f>
        <v>522171160</v>
      </c>
      <c r="F24" s="16">
        <f t="shared" si="0"/>
        <v>261085580</v>
      </c>
      <c r="G24" s="17">
        <v>14649567</v>
      </c>
      <c r="H24" s="17">
        <f t="shared" si="1"/>
        <v>522171160</v>
      </c>
      <c r="I24" s="17">
        <v>40310000</v>
      </c>
      <c r="J24" s="17">
        <f t="shared" si="2"/>
        <v>562481160</v>
      </c>
      <c r="K24" s="18">
        <f t="shared" si="3"/>
        <v>281240000</v>
      </c>
      <c r="L24" s="17">
        <f t="shared" si="4"/>
        <v>40310000</v>
      </c>
      <c r="M24" s="17">
        <f>FEB!L24</f>
        <v>22293700</v>
      </c>
      <c r="N24" s="17">
        <f t="shared" si="5"/>
        <v>18016300</v>
      </c>
      <c r="O24" s="15">
        <f t="shared" si="6"/>
        <v>3366733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2796985</v>
      </c>
      <c r="E25" s="14">
        <f>D25+FEB!E25</f>
        <v>21230855</v>
      </c>
      <c r="F25" s="16">
        <f t="shared" si="0"/>
        <v>10615427.5</v>
      </c>
      <c r="G25" s="17">
        <v>219925</v>
      </c>
      <c r="H25" s="17">
        <f t="shared" si="1"/>
        <v>21230855</v>
      </c>
      <c r="I25" s="17">
        <v>544350</v>
      </c>
      <c r="J25" s="17">
        <f t="shared" si="2"/>
        <v>21775205</v>
      </c>
      <c r="K25" s="18">
        <f t="shared" si="3"/>
        <v>10887000</v>
      </c>
      <c r="L25" s="17">
        <f t="shared" si="4"/>
        <v>544350</v>
      </c>
      <c r="M25" s="17">
        <f>FEB!L25</f>
        <v>472650</v>
      </c>
      <c r="N25" s="17">
        <f t="shared" si="5"/>
        <v>71700</v>
      </c>
      <c r="O25" s="15">
        <f t="shared" si="6"/>
        <v>-148225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15000000</v>
      </c>
      <c r="E26" s="14">
        <f>D26+FEB!E26</f>
        <v>63334158</v>
      </c>
      <c r="F26" s="16">
        <f t="shared" si="0"/>
        <v>31667079</v>
      </c>
      <c r="G26" s="17">
        <v>375000</v>
      </c>
      <c r="H26" s="17">
        <f t="shared" si="1"/>
        <v>63334158</v>
      </c>
      <c r="I26" s="17">
        <v>1623950</v>
      </c>
      <c r="J26" s="17">
        <f t="shared" si="2"/>
        <v>64958108</v>
      </c>
      <c r="K26" s="18">
        <f t="shared" si="3"/>
        <v>32479000</v>
      </c>
      <c r="L26" s="17">
        <f t="shared" si="4"/>
        <v>1623950</v>
      </c>
      <c r="M26" s="17">
        <f>FEB!L26</f>
        <v>1239300</v>
      </c>
      <c r="N26" s="17">
        <f t="shared" si="5"/>
        <v>384650</v>
      </c>
      <c r="O26" s="15">
        <f t="shared" si="6"/>
        <v>9650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0</v>
      </c>
      <c r="E27" s="14">
        <f>D27+FEB!E27</f>
        <v>677000</v>
      </c>
      <c r="F27" s="16">
        <f t="shared" si="0"/>
        <v>338500</v>
      </c>
      <c r="G27" s="17">
        <v>0</v>
      </c>
      <c r="H27" s="17">
        <f t="shared" si="1"/>
        <v>677000</v>
      </c>
      <c r="I27" s="17">
        <v>17350</v>
      </c>
      <c r="J27" s="17">
        <f t="shared" si="2"/>
        <v>694350</v>
      </c>
      <c r="K27" s="18">
        <f t="shared" si="3"/>
        <v>347000</v>
      </c>
      <c r="L27" s="17">
        <f t="shared" si="4"/>
        <v>17350</v>
      </c>
      <c r="M27" s="17">
        <f>FEB!L27</f>
        <v>17350</v>
      </c>
      <c r="N27" s="17">
        <f t="shared" si="5"/>
        <v>0</v>
      </c>
      <c r="O27" s="15">
        <f t="shared" si="6"/>
        <v>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8661000</v>
      </c>
      <c r="E28" s="14">
        <f>D28+FEB!E28</f>
        <v>31682000</v>
      </c>
      <c r="F28" s="16">
        <f t="shared" si="0"/>
        <v>15841000</v>
      </c>
      <c r="G28" s="17">
        <v>216525</v>
      </c>
      <c r="H28" s="17">
        <f t="shared" si="1"/>
        <v>31682000</v>
      </c>
      <c r="I28" s="17">
        <v>812350</v>
      </c>
      <c r="J28" s="17">
        <f t="shared" si="2"/>
        <v>32494350</v>
      </c>
      <c r="K28" s="18">
        <f t="shared" si="3"/>
        <v>16247000</v>
      </c>
      <c r="L28" s="17">
        <f t="shared" si="4"/>
        <v>812350</v>
      </c>
      <c r="M28" s="17">
        <f>FEB!L28</f>
        <v>590250</v>
      </c>
      <c r="N28" s="17">
        <f t="shared" si="5"/>
        <v>222100</v>
      </c>
      <c r="O28" s="15">
        <f t="shared" si="6"/>
        <v>5575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52455386</v>
      </c>
      <c r="E29" s="14">
        <f>D29+FEB!E29</f>
        <v>168768092</v>
      </c>
      <c r="F29" s="16">
        <f t="shared" si="0"/>
        <v>84384046</v>
      </c>
      <c r="G29" s="17">
        <v>3934154</v>
      </c>
      <c r="H29" s="17">
        <f t="shared" si="1"/>
        <v>168768092</v>
      </c>
      <c r="I29" s="17">
        <v>8278450</v>
      </c>
      <c r="J29" s="17">
        <f t="shared" si="2"/>
        <v>177046542</v>
      </c>
      <c r="K29" s="18">
        <f t="shared" si="3"/>
        <v>88523000</v>
      </c>
      <c r="L29" s="17">
        <f t="shared" si="4"/>
        <v>8278450</v>
      </c>
      <c r="M29" s="17">
        <f>FEB!L29</f>
        <v>4025200</v>
      </c>
      <c r="N29" s="17">
        <f t="shared" si="5"/>
        <v>4253250</v>
      </c>
      <c r="O29" s="15">
        <f t="shared" si="6"/>
        <v>319096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87054442</v>
      </c>
      <c r="E30" s="14">
        <f>D30+FEB!E30</f>
        <v>260156913</v>
      </c>
      <c r="F30" s="16">
        <f t="shared" si="0"/>
        <v>130078456.5</v>
      </c>
      <c r="G30" s="17">
        <v>6529083</v>
      </c>
      <c r="H30" s="17">
        <f t="shared" si="1"/>
        <v>260156913</v>
      </c>
      <c r="I30" s="17">
        <v>15688300</v>
      </c>
      <c r="J30" s="17">
        <f t="shared" si="2"/>
        <v>275845213</v>
      </c>
      <c r="K30" s="18">
        <f t="shared" si="3"/>
        <v>137922000</v>
      </c>
      <c r="L30" s="17">
        <f t="shared" si="4"/>
        <v>15688300</v>
      </c>
      <c r="M30" s="17">
        <f>FEB!L30</f>
        <v>8629900</v>
      </c>
      <c r="N30" s="17">
        <f t="shared" si="5"/>
        <v>7058400</v>
      </c>
      <c r="O30" s="15">
        <f t="shared" si="6"/>
        <v>529317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16499000</v>
      </c>
      <c r="E31" s="14">
        <f>D31+FEB!E31</f>
        <v>65299000</v>
      </c>
      <c r="F31" s="16">
        <f t="shared" si="0"/>
        <v>32649500</v>
      </c>
      <c r="G31" s="17">
        <v>412475</v>
      </c>
      <c r="H31" s="17">
        <f t="shared" si="1"/>
        <v>65299000</v>
      </c>
      <c r="I31" s="17">
        <v>1674300</v>
      </c>
      <c r="J31" s="17">
        <f t="shared" si="2"/>
        <v>66973300</v>
      </c>
      <c r="K31" s="18">
        <f t="shared" si="3"/>
        <v>33486000</v>
      </c>
      <c r="L31" s="17">
        <f t="shared" si="4"/>
        <v>1674300</v>
      </c>
      <c r="M31" s="17">
        <f>FEB!L31</f>
        <v>1251250</v>
      </c>
      <c r="N31" s="17">
        <f t="shared" si="5"/>
        <v>423050</v>
      </c>
      <c r="O31" s="15">
        <f t="shared" si="6"/>
        <v>10575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39594147</v>
      </c>
      <c r="E32" s="14">
        <f>D32+FEB!E32</f>
        <v>99762926</v>
      </c>
      <c r="F32" s="16">
        <f t="shared" si="0"/>
        <v>49881463</v>
      </c>
      <c r="G32" s="17">
        <v>989854</v>
      </c>
      <c r="H32" s="17">
        <f t="shared" si="1"/>
        <v>99762926</v>
      </c>
      <c r="I32" s="17">
        <v>2683450</v>
      </c>
      <c r="J32" s="17">
        <f t="shared" si="2"/>
        <v>102446376</v>
      </c>
      <c r="K32" s="18">
        <f t="shared" si="3"/>
        <v>51223000</v>
      </c>
      <c r="L32" s="17">
        <f t="shared" si="4"/>
        <v>2683450</v>
      </c>
      <c r="M32" s="17">
        <f>FEB!L32</f>
        <v>1542750</v>
      </c>
      <c r="N32" s="17">
        <f t="shared" si="5"/>
        <v>1140700</v>
      </c>
      <c r="O32" s="15">
        <f t="shared" si="6"/>
        <v>150846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9997900</v>
      </c>
      <c r="E33" s="14">
        <f>D33+FEB!E33</f>
        <v>29801150</v>
      </c>
      <c r="F33" s="16">
        <f t="shared" si="0"/>
        <v>14900575</v>
      </c>
      <c r="G33" s="17">
        <v>249948</v>
      </c>
      <c r="H33" s="17">
        <f t="shared" si="1"/>
        <v>29801150</v>
      </c>
      <c r="I33" s="17">
        <v>764100</v>
      </c>
      <c r="J33" s="17">
        <f t="shared" si="2"/>
        <v>30565250</v>
      </c>
      <c r="K33" s="18">
        <f t="shared" si="3"/>
        <v>15282000</v>
      </c>
      <c r="L33" s="17">
        <f t="shared" si="4"/>
        <v>764100</v>
      </c>
      <c r="M33" s="17">
        <f>FEB!L33</f>
        <v>507750</v>
      </c>
      <c r="N33" s="17">
        <f t="shared" si="5"/>
        <v>256350</v>
      </c>
      <c r="O33" s="15">
        <f t="shared" si="6"/>
        <v>6402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2147300</v>
      </c>
      <c r="E34" s="14">
        <f>D34+FEB!E34</f>
        <v>12218200</v>
      </c>
      <c r="F34" s="16">
        <f t="shared" si="0"/>
        <v>6109100</v>
      </c>
      <c r="G34" s="17">
        <v>53683</v>
      </c>
      <c r="H34" s="17">
        <f t="shared" si="1"/>
        <v>12218200</v>
      </c>
      <c r="I34" s="17">
        <v>313250</v>
      </c>
      <c r="J34" s="17">
        <f t="shared" si="2"/>
        <v>12531450</v>
      </c>
      <c r="K34" s="18">
        <f t="shared" si="3"/>
        <v>6265000</v>
      </c>
      <c r="L34" s="17">
        <f t="shared" si="4"/>
        <v>313250</v>
      </c>
      <c r="M34" s="17">
        <f>FEB!L34</f>
        <v>258200</v>
      </c>
      <c r="N34" s="17">
        <f t="shared" si="5"/>
        <v>55050</v>
      </c>
      <c r="O34" s="15">
        <f t="shared" si="6"/>
        <v>1367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5976900</v>
      </c>
      <c r="E35" s="14">
        <f>D35+FEB!E35</f>
        <v>19057200</v>
      </c>
      <c r="F35" s="16">
        <f t="shared" si="0"/>
        <v>9528600</v>
      </c>
      <c r="G35" s="17">
        <v>149423</v>
      </c>
      <c r="H35" s="17">
        <f t="shared" si="1"/>
        <v>19057200</v>
      </c>
      <c r="I35" s="17">
        <v>488600</v>
      </c>
      <c r="J35" s="17">
        <f t="shared" si="2"/>
        <v>19545800</v>
      </c>
      <c r="K35" s="18">
        <f t="shared" si="3"/>
        <v>9772000</v>
      </c>
      <c r="L35" s="17">
        <f t="shared" si="4"/>
        <v>488600</v>
      </c>
      <c r="M35" s="17">
        <f>FEB!L35</f>
        <v>335350</v>
      </c>
      <c r="N35" s="17">
        <f t="shared" si="5"/>
        <v>153250</v>
      </c>
      <c r="O35" s="15">
        <f t="shared" si="6"/>
        <v>3827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6450950</v>
      </c>
      <c r="E36" s="14">
        <f>D36+FEB!E36</f>
        <v>20970100</v>
      </c>
      <c r="F36" s="16">
        <f t="shared" si="0"/>
        <v>10485050</v>
      </c>
      <c r="G36" s="17">
        <v>161274</v>
      </c>
      <c r="H36" s="17">
        <f t="shared" si="1"/>
        <v>20970100</v>
      </c>
      <c r="I36" s="17">
        <v>537650</v>
      </c>
      <c r="J36" s="17">
        <f t="shared" si="2"/>
        <v>21507750</v>
      </c>
      <c r="K36" s="18">
        <f t="shared" si="3"/>
        <v>10753000</v>
      </c>
      <c r="L36" s="17">
        <f t="shared" si="4"/>
        <v>537650</v>
      </c>
      <c r="M36" s="17">
        <f>FEB!L36</f>
        <v>372250</v>
      </c>
      <c r="N36" s="17">
        <f t="shared" si="5"/>
        <v>165400</v>
      </c>
      <c r="O36" s="15">
        <f t="shared" si="6"/>
        <v>4126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4710600</v>
      </c>
      <c r="E37" s="14">
        <f>D37+FEB!E37</f>
        <v>13988650</v>
      </c>
      <c r="F37" s="16">
        <f t="shared" si="0"/>
        <v>6994325</v>
      </c>
      <c r="G37" s="17">
        <v>117765</v>
      </c>
      <c r="H37" s="17">
        <f t="shared" si="1"/>
        <v>13988650</v>
      </c>
      <c r="I37" s="17">
        <v>358650</v>
      </c>
      <c r="J37" s="17">
        <f t="shared" si="2"/>
        <v>14347300</v>
      </c>
      <c r="K37" s="18">
        <f t="shared" si="3"/>
        <v>7173000</v>
      </c>
      <c r="L37" s="17">
        <f t="shared" si="4"/>
        <v>358650</v>
      </c>
      <c r="M37" s="17">
        <f>FEB!L37</f>
        <v>237850</v>
      </c>
      <c r="N37" s="17">
        <f t="shared" si="5"/>
        <v>120800</v>
      </c>
      <c r="O37" s="15">
        <f t="shared" si="6"/>
        <v>3035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D38+FEB!E38</f>
        <v>0</v>
      </c>
      <c r="F38" s="16">
        <f t="shared" si="0"/>
        <v>0</v>
      </c>
      <c r="G38" s="17">
        <v>0</v>
      </c>
      <c r="H38" s="17">
        <f t="shared" si="1"/>
        <v>0</v>
      </c>
      <c r="I38" s="17">
        <v>0</v>
      </c>
      <c r="J38" s="17">
        <f t="shared" si="2"/>
        <v>0</v>
      </c>
      <c r="K38" s="18">
        <f t="shared" si="3"/>
        <v>0</v>
      </c>
      <c r="L38" s="17">
        <f t="shared" si="4"/>
        <v>0</v>
      </c>
      <c r="M38" s="17">
        <f>FEB!L38</f>
        <v>0</v>
      </c>
      <c r="N38" s="17">
        <f t="shared" si="5"/>
        <v>0</v>
      </c>
      <c r="O38" s="15">
        <f t="shared" si="6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6584500</v>
      </c>
      <c r="E39" s="14">
        <f>D39+FEB!E39</f>
        <v>21182300</v>
      </c>
      <c r="F39" s="16">
        <f t="shared" si="0"/>
        <v>10591150</v>
      </c>
      <c r="G39" s="17">
        <v>164613</v>
      </c>
      <c r="H39" s="17">
        <f t="shared" si="1"/>
        <v>21182300</v>
      </c>
      <c r="I39" s="17">
        <v>543100</v>
      </c>
      <c r="J39" s="17">
        <f t="shared" si="2"/>
        <v>21725400</v>
      </c>
      <c r="K39" s="18">
        <f t="shared" si="3"/>
        <v>10862000</v>
      </c>
      <c r="L39" s="17">
        <f t="shared" si="4"/>
        <v>543100</v>
      </c>
      <c r="M39" s="17">
        <f>FEB!L39</f>
        <v>374300</v>
      </c>
      <c r="N39" s="17">
        <f t="shared" si="5"/>
        <v>168800</v>
      </c>
      <c r="O39" s="15">
        <f t="shared" si="6"/>
        <v>4187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7020000</v>
      </c>
      <c r="E40" s="14">
        <f>D40+FEB!E40</f>
        <v>19317500</v>
      </c>
      <c r="F40" s="16">
        <f t="shared" si="0"/>
        <v>9658750</v>
      </c>
      <c r="G40" s="17">
        <v>175000</v>
      </c>
      <c r="H40" s="17">
        <f t="shared" si="1"/>
        <v>19317500</v>
      </c>
      <c r="I40" s="17">
        <v>495300</v>
      </c>
      <c r="J40" s="17">
        <f t="shared" si="2"/>
        <v>19812800</v>
      </c>
      <c r="K40" s="18">
        <f t="shared" si="3"/>
        <v>9906000</v>
      </c>
      <c r="L40" s="17">
        <f t="shared" si="4"/>
        <v>495300</v>
      </c>
      <c r="M40" s="17">
        <f>FEB!L40</f>
        <v>315300</v>
      </c>
      <c r="N40" s="17">
        <f t="shared" si="5"/>
        <v>180000</v>
      </c>
      <c r="O40" s="15">
        <f t="shared" si="6"/>
        <v>5000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8818700</v>
      </c>
      <c r="E41" s="14">
        <f>D41+FEB!E41</f>
        <v>22737800</v>
      </c>
      <c r="F41" s="16">
        <f t="shared" si="0"/>
        <v>11368900</v>
      </c>
      <c r="G41" s="17">
        <v>220468</v>
      </c>
      <c r="H41" s="17">
        <f t="shared" si="1"/>
        <v>22737800</v>
      </c>
      <c r="I41" s="17">
        <v>583000</v>
      </c>
      <c r="J41" s="17">
        <f t="shared" si="2"/>
        <v>23320800</v>
      </c>
      <c r="K41" s="18">
        <f t="shared" si="3"/>
        <v>11660000</v>
      </c>
      <c r="L41" s="17">
        <f t="shared" si="4"/>
        <v>583000</v>
      </c>
      <c r="M41" s="17">
        <f>FEB!L41</f>
        <v>356850</v>
      </c>
      <c r="N41" s="17">
        <f t="shared" si="5"/>
        <v>226150</v>
      </c>
      <c r="O41" s="15">
        <f t="shared" si="6"/>
        <v>5682</v>
      </c>
      <c r="P41" s="19"/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9139600</v>
      </c>
      <c r="E42" s="14">
        <f>D42+FEB!E42</f>
        <v>28388300</v>
      </c>
      <c r="F42" s="16">
        <f t="shared" si="0"/>
        <v>14194150</v>
      </c>
      <c r="G42" s="17">
        <v>228490</v>
      </c>
      <c r="H42" s="17">
        <f t="shared" si="1"/>
        <v>28388300</v>
      </c>
      <c r="I42" s="17">
        <v>877980</v>
      </c>
      <c r="J42" s="17">
        <f t="shared" si="2"/>
        <v>29266280</v>
      </c>
      <c r="K42" s="18">
        <f t="shared" si="3"/>
        <v>14633000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877980</v>
      </c>
      <c r="M42" s="17">
        <f>FEB!L42</f>
        <v>595260</v>
      </c>
      <c r="N42" s="17">
        <f t="shared" si="5"/>
        <v>282720</v>
      </c>
      <c r="O42" s="15">
        <f t="shared" si="6"/>
        <v>54230</v>
      </c>
      <c r="P42" s="19"/>
    </row>
    <row r="43" spans="1:16" ht="14.95" customHeight="1" x14ac:dyDescent="0.3">
      <c r="A43" s="12">
        <v>37</v>
      </c>
      <c r="B43" s="13" t="s">
        <v>90</v>
      </c>
      <c r="C43" s="13" t="s">
        <v>91</v>
      </c>
      <c r="D43" s="15">
        <v>4068600</v>
      </c>
      <c r="E43" s="14">
        <f>D43+FEB!E43</f>
        <v>17444200</v>
      </c>
      <c r="F43" s="16">
        <f t="shared" si="0"/>
        <v>8722100</v>
      </c>
      <c r="G43" s="17">
        <v>101715</v>
      </c>
      <c r="H43" s="17">
        <f t="shared" si="1"/>
        <v>17444200</v>
      </c>
      <c r="I43" s="17">
        <v>447250</v>
      </c>
      <c r="J43" s="17">
        <f t="shared" si="2"/>
        <v>17891450</v>
      </c>
      <c r="K43" s="18">
        <f t="shared" si="3"/>
        <v>8945000</v>
      </c>
      <c r="L43" s="17">
        <f t="shared" si="4"/>
        <v>447250</v>
      </c>
      <c r="M43" s="17">
        <f>FEB!L43</f>
        <v>342950</v>
      </c>
      <c r="N43" s="17">
        <f t="shared" si="5"/>
        <v>104300</v>
      </c>
      <c r="O43" s="15">
        <f t="shared" si="6"/>
        <v>2585</v>
      </c>
      <c r="P43" s="19"/>
    </row>
    <row r="44" spans="1:16" s="46" customFormat="1" ht="14.95" customHeight="1" x14ac:dyDescent="0.3">
      <c r="A44" s="40">
        <v>38</v>
      </c>
      <c r="B44" s="47" t="s">
        <v>23</v>
      </c>
      <c r="C44" s="41" t="s">
        <v>92</v>
      </c>
      <c r="D44" s="42">
        <v>944700</v>
      </c>
      <c r="E44" s="14">
        <f>D44+FEB!E44</f>
        <v>2082700</v>
      </c>
      <c r="F44" s="16">
        <f t="shared" si="0"/>
        <v>1041350</v>
      </c>
      <c r="G44" s="17">
        <v>23618</v>
      </c>
      <c r="H44" s="17">
        <f t="shared" si="1"/>
        <v>2082700</v>
      </c>
      <c r="I44" s="17">
        <v>64380</v>
      </c>
      <c r="J44" s="17">
        <f t="shared" si="2"/>
        <v>2147080</v>
      </c>
      <c r="K44" s="18">
        <f t="shared" si="3"/>
        <v>1073000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64380</v>
      </c>
      <c r="M44" s="17">
        <f>FEB!L44</f>
        <v>35160</v>
      </c>
      <c r="N44" s="17">
        <f t="shared" si="5"/>
        <v>29220</v>
      </c>
      <c r="O44" s="15">
        <f t="shared" si="6"/>
        <v>5602</v>
      </c>
      <c r="P44" s="45"/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14">
        <f>D45+FEB!E45</f>
        <v>0</v>
      </c>
      <c r="F45" s="16">
        <f t="shared" si="0"/>
        <v>0</v>
      </c>
      <c r="G45" s="17">
        <v>0</v>
      </c>
      <c r="H45" s="17">
        <f t="shared" si="1"/>
        <v>0</v>
      </c>
      <c r="I45" s="17">
        <v>0</v>
      </c>
      <c r="J45" s="17">
        <f t="shared" si="2"/>
        <v>0</v>
      </c>
      <c r="K45" s="18">
        <f t="shared" si="3"/>
        <v>0</v>
      </c>
      <c r="L45" s="17">
        <f t="shared" si="4"/>
        <v>0</v>
      </c>
      <c r="M45" s="17">
        <f>FEB!L45</f>
        <v>0</v>
      </c>
      <c r="N45" s="17">
        <f t="shared" si="5"/>
        <v>0</v>
      </c>
      <c r="O45" s="15">
        <f t="shared" si="6"/>
        <v>0</v>
      </c>
      <c r="P45" s="45"/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40260210</v>
      </c>
      <c r="E46" s="14">
        <f>D46+FEB!E46</f>
        <v>102222883</v>
      </c>
      <c r="F46" s="16">
        <f t="shared" si="0"/>
        <v>51111441.5</v>
      </c>
      <c r="G46" s="17">
        <v>1117649</v>
      </c>
      <c r="H46" s="17">
        <f t="shared" si="1"/>
        <v>102222883</v>
      </c>
      <c r="I46" s="17">
        <v>2882800</v>
      </c>
      <c r="J46" s="17">
        <f t="shared" si="2"/>
        <v>105105683</v>
      </c>
      <c r="K46" s="18">
        <f t="shared" si="3"/>
        <v>52552000</v>
      </c>
      <c r="L46" s="17">
        <f t="shared" si="4"/>
        <v>2882800</v>
      </c>
      <c r="M46" s="17">
        <f>FEB!L46</f>
        <v>1588750</v>
      </c>
      <c r="N46" s="17">
        <f t="shared" si="5"/>
        <v>1294050</v>
      </c>
      <c r="O46" s="15">
        <f t="shared" si="6"/>
        <v>176401</v>
      </c>
      <c r="P46" s="45"/>
    </row>
    <row r="47" spans="1:16" s="46" customFormat="1" ht="14.95" customHeight="1" x14ac:dyDescent="0.3">
      <c r="A47" s="40">
        <v>41</v>
      </c>
      <c r="B47" s="47" t="s">
        <v>23</v>
      </c>
      <c r="C47" s="41" t="s">
        <v>96</v>
      </c>
      <c r="D47" s="42">
        <v>0</v>
      </c>
      <c r="E47" s="14">
        <f>D47+FEB!E47</f>
        <v>0</v>
      </c>
      <c r="F47" s="16">
        <f t="shared" si="0"/>
        <v>0</v>
      </c>
      <c r="G47" s="17">
        <v>0</v>
      </c>
      <c r="H47" s="17">
        <f t="shared" si="1"/>
        <v>0</v>
      </c>
      <c r="I47" s="17">
        <v>0</v>
      </c>
      <c r="J47" s="17">
        <f t="shared" si="2"/>
        <v>0</v>
      </c>
      <c r="K47" s="18">
        <f t="shared" si="3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FEB!L47</f>
        <v>0</v>
      </c>
      <c r="N47" s="17">
        <f t="shared" si="5"/>
        <v>0</v>
      </c>
      <c r="O47" s="15">
        <f t="shared" si="6"/>
        <v>0</v>
      </c>
      <c r="P47" s="45"/>
    </row>
    <row r="48" spans="1:16" s="46" customFormat="1" ht="14.95" customHeight="1" x14ac:dyDescent="0.3">
      <c r="A48" s="40">
        <v>42</v>
      </c>
      <c r="B48" s="41" t="s">
        <v>97</v>
      </c>
      <c r="C48" s="41" t="s">
        <v>98</v>
      </c>
      <c r="D48" s="42">
        <v>0</v>
      </c>
      <c r="E48" s="14">
        <f>D48+FEB!E48</f>
        <v>4720300</v>
      </c>
      <c r="F48" s="16">
        <f t="shared" si="0"/>
        <v>2360150</v>
      </c>
      <c r="G48" s="17">
        <v>0</v>
      </c>
      <c r="H48" s="17">
        <f t="shared" si="1"/>
        <v>4720300</v>
      </c>
      <c r="I48" s="17">
        <v>121000</v>
      </c>
      <c r="J48" s="17">
        <f t="shared" si="2"/>
        <v>4841300</v>
      </c>
      <c r="K48" s="18">
        <f t="shared" si="3"/>
        <v>2420000</v>
      </c>
      <c r="L48" s="17">
        <f t="shared" si="4"/>
        <v>121000</v>
      </c>
      <c r="M48" s="17">
        <f>FEB!L48</f>
        <v>121000</v>
      </c>
      <c r="N48" s="17">
        <f t="shared" si="5"/>
        <v>0</v>
      </c>
      <c r="O48" s="15">
        <f t="shared" si="6"/>
        <v>0</v>
      </c>
      <c r="P48" s="45"/>
    </row>
    <row r="49" spans="1:16" s="46" customFormat="1" ht="14.95" customHeight="1" x14ac:dyDescent="0.3">
      <c r="A49" s="40">
        <v>43</v>
      </c>
      <c r="B49" s="41" t="s">
        <v>99</v>
      </c>
      <c r="C49" s="41" t="s">
        <v>100</v>
      </c>
      <c r="D49" s="42">
        <v>5627600</v>
      </c>
      <c r="E49" s="14">
        <f>D49+FEB!E49</f>
        <v>16378950</v>
      </c>
      <c r="F49" s="16">
        <f t="shared" si="0"/>
        <v>8189475</v>
      </c>
      <c r="G49" s="17">
        <v>140690</v>
      </c>
      <c r="H49" s="17">
        <f t="shared" si="1"/>
        <v>16378950</v>
      </c>
      <c r="I49" s="17">
        <v>419950</v>
      </c>
      <c r="J49" s="17">
        <f t="shared" si="2"/>
        <v>16798900</v>
      </c>
      <c r="K49" s="18">
        <f t="shared" si="3"/>
        <v>8399000</v>
      </c>
      <c r="L49" s="17">
        <f t="shared" si="4"/>
        <v>419950</v>
      </c>
      <c r="M49" s="17">
        <f>FEB!L49</f>
        <v>275650</v>
      </c>
      <c r="N49" s="17">
        <f t="shared" si="5"/>
        <v>144300</v>
      </c>
      <c r="O49" s="15">
        <f t="shared" si="6"/>
        <v>3610</v>
      </c>
      <c r="P49" s="45"/>
    </row>
    <row r="50" spans="1:16" s="46" customFormat="1" ht="14.95" customHeight="1" x14ac:dyDescent="0.3">
      <c r="A50" s="40">
        <v>44</v>
      </c>
      <c r="B50" s="41" t="s">
        <v>101</v>
      </c>
      <c r="C50" s="41" t="s">
        <v>102</v>
      </c>
      <c r="D50" s="42">
        <v>5555650</v>
      </c>
      <c r="E50" s="14">
        <f>D50+FEB!E50</f>
        <v>18157400</v>
      </c>
      <c r="F50" s="16">
        <f t="shared" si="0"/>
        <v>9078700</v>
      </c>
      <c r="G50" s="17">
        <v>138891</v>
      </c>
      <c r="H50" s="17">
        <f t="shared" si="1"/>
        <v>18157400</v>
      </c>
      <c r="I50" s="17">
        <v>465550</v>
      </c>
      <c r="J50" s="17">
        <f t="shared" si="2"/>
        <v>18622950</v>
      </c>
      <c r="K50" s="18">
        <f t="shared" si="3"/>
        <v>9311000</v>
      </c>
      <c r="L50" s="17">
        <f t="shared" si="4"/>
        <v>465550</v>
      </c>
      <c r="M50" s="17">
        <f>FEB!L50</f>
        <v>323100</v>
      </c>
      <c r="N50" s="17">
        <f t="shared" si="5"/>
        <v>142450</v>
      </c>
      <c r="O50" s="15">
        <f t="shared" si="6"/>
        <v>3559</v>
      </c>
      <c r="P50" s="45"/>
    </row>
    <row r="51" spans="1:16" ht="14.95" customHeight="1" x14ac:dyDescent="0.3">
      <c r="A51" s="12">
        <v>45</v>
      </c>
      <c r="B51" s="20" t="s">
        <v>23</v>
      </c>
      <c r="C51" s="13" t="s">
        <v>103</v>
      </c>
      <c r="D51" s="15">
        <v>5087300</v>
      </c>
      <c r="E51" s="14">
        <f>D51+FEB!E51</f>
        <v>17113250</v>
      </c>
      <c r="F51" s="16">
        <f t="shared" si="0"/>
        <v>8556625</v>
      </c>
      <c r="G51" s="17">
        <v>127183</v>
      </c>
      <c r="H51" s="17">
        <f t="shared" si="1"/>
        <v>17113250</v>
      </c>
      <c r="I51" s="17">
        <v>529260</v>
      </c>
      <c r="J51" s="17">
        <f t="shared" si="2"/>
        <v>17642510</v>
      </c>
      <c r="K51" s="18">
        <f t="shared" si="3"/>
        <v>8821000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529260</v>
      </c>
      <c r="M51" s="17">
        <f>FEB!L51</f>
        <v>371880</v>
      </c>
      <c r="N51" s="17">
        <f t="shared" si="5"/>
        <v>157380</v>
      </c>
      <c r="O51" s="15">
        <f t="shared" si="6"/>
        <v>30197</v>
      </c>
      <c r="P51" s="19"/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24698262</v>
      </c>
      <c r="E52" s="14">
        <f>D52+FEB!E52</f>
        <v>84041452</v>
      </c>
      <c r="F52" s="16">
        <f t="shared" si="0"/>
        <v>42020726</v>
      </c>
      <c r="G52" s="17">
        <v>617457</v>
      </c>
      <c r="H52" s="17">
        <f t="shared" si="1"/>
        <v>84041452</v>
      </c>
      <c r="I52" s="17">
        <v>2154900</v>
      </c>
      <c r="J52" s="17">
        <f t="shared" si="2"/>
        <v>86196352</v>
      </c>
      <c r="K52" s="18">
        <f t="shared" si="3"/>
        <v>43098000</v>
      </c>
      <c r="L52" s="17">
        <f t="shared" si="4"/>
        <v>2154900</v>
      </c>
      <c r="M52" s="17">
        <f>FEB!L52</f>
        <v>1521600</v>
      </c>
      <c r="N52" s="17">
        <f t="shared" si="5"/>
        <v>633300</v>
      </c>
      <c r="O52" s="15">
        <f t="shared" si="6"/>
        <v>15843</v>
      </c>
      <c r="P52" s="19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4634967</v>
      </c>
      <c r="E53" s="14">
        <f>D53+FEB!E53</f>
        <v>8027730</v>
      </c>
      <c r="F53" s="16">
        <f t="shared" si="0"/>
        <v>4013865</v>
      </c>
      <c r="G53" s="17">
        <v>115874</v>
      </c>
      <c r="H53" s="17">
        <f t="shared" si="1"/>
        <v>8027730</v>
      </c>
      <c r="I53" s="17">
        <v>248220</v>
      </c>
      <c r="J53" s="17">
        <f t="shared" si="2"/>
        <v>8275950</v>
      </c>
      <c r="K53" s="18">
        <f t="shared" si="3"/>
        <v>4137000</v>
      </c>
      <c r="L53" s="17">
        <f t="shared" ref="L53:L56" si="7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248220</v>
      </c>
      <c r="M53" s="17">
        <f>FEB!L53</f>
        <v>104880</v>
      </c>
      <c r="N53" s="17">
        <f t="shared" si="5"/>
        <v>143340</v>
      </c>
      <c r="O53" s="15">
        <f t="shared" si="6"/>
        <v>27466</v>
      </c>
      <c r="P53" s="19"/>
    </row>
    <row r="54" spans="1:16" x14ac:dyDescent="0.3">
      <c r="A54" s="12">
        <v>48</v>
      </c>
      <c r="B54" s="30"/>
      <c r="C54" s="30" t="s">
        <v>107</v>
      </c>
      <c r="D54" s="31">
        <v>3427500</v>
      </c>
      <c r="E54" s="14">
        <f>D54+FEB!E54</f>
        <v>3427500</v>
      </c>
      <c r="F54" s="16">
        <f t="shared" si="0"/>
        <v>1713750</v>
      </c>
      <c r="G54" s="17">
        <v>85688</v>
      </c>
      <c r="H54" s="17">
        <f t="shared" si="1"/>
        <v>3427500</v>
      </c>
      <c r="I54" s="17">
        <v>105960</v>
      </c>
      <c r="J54" s="17">
        <f t="shared" si="2"/>
        <v>3533460</v>
      </c>
      <c r="K54" s="18">
        <f t="shared" si="3"/>
        <v>1766000</v>
      </c>
      <c r="L54" s="17">
        <f t="shared" si="7"/>
        <v>105960</v>
      </c>
      <c r="M54" s="17">
        <f>FEB!L54</f>
        <v>0</v>
      </c>
      <c r="N54" s="17">
        <f t="shared" si="5"/>
        <v>105960</v>
      </c>
      <c r="O54" s="15">
        <f t="shared" si="6"/>
        <v>20272</v>
      </c>
      <c r="P54" s="19"/>
    </row>
    <row r="55" spans="1:16" x14ac:dyDescent="0.3">
      <c r="A55" s="12">
        <v>49</v>
      </c>
      <c r="B55" s="30"/>
      <c r="C55" s="30" t="s">
        <v>108</v>
      </c>
      <c r="D55" s="31">
        <v>702000</v>
      </c>
      <c r="E55" s="14">
        <f>D55+FEB!E55</f>
        <v>702000</v>
      </c>
      <c r="F55" s="16">
        <f t="shared" si="0"/>
        <v>351000</v>
      </c>
      <c r="G55" s="17">
        <v>17550</v>
      </c>
      <c r="H55" s="17">
        <f t="shared" si="1"/>
        <v>702000</v>
      </c>
      <c r="I55" s="17">
        <v>21660</v>
      </c>
      <c r="J55" s="17">
        <f t="shared" si="2"/>
        <v>723660</v>
      </c>
      <c r="K55" s="18">
        <f t="shared" si="3"/>
        <v>361000</v>
      </c>
      <c r="L55" s="17">
        <f t="shared" si="7"/>
        <v>21660</v>
      </c>
      <c r="M55" s="17">
        <f>FEB!L55</f>
        <v>0</v>
      </c>
      <c r="N55" s="17">
        <f t="shared" si="5"/>
        <v>21660</v>
      </c>
      <c r="O55" s="15">
        <f t="shared" si="6"/>
        <v>4110</v>
      </c>
      <c r="P55" s="19"/>
    </row>
    <row r="56" spans="1:16" x14ac:dyDescent="0.3">
      <c r="A56" s="12">
        <v>50</v>
      </c>
      <c r="B56" s="30"/>
      <c r="C56" s="30" t="s">
        <v>109</v>
      </c>
      <c r="D56" s="31">
        <v>1876500</v>
      </c>
      <c r="E56" s="14">
        <f>D56+FEB!E56</f>
        <v>1876500</v>
      </c>
      <c r="F56" s="16">
        <f t="shared" si="0"/>
        <v>938250</v>
      </c>
      <c r="G56" s="17">
        <v>46913</v>
      </c>
      <c r="H56" s="17">
        <f t="shared" si="1"/>
        <v>1876500</v>
      </c>
      <c r="I56" s="17">
        <v>58020</v>
      </c>
      <c r="J56" s="17">
        <f t="shared" si="2"/>
        <v>1934520</v>
      </c>
      <c r="K56" s="18">
        <f t="shared" si="3"/>
        <v>967000</v>
      </c>
      <c r="L56" s="17">
        <f t="shared" si="7"/>
        <v>58020</v>
      </c>
      <c r="M56" s="17">
        <f>FEB!L56</f>
        <v>0</v>
      </c>
      <c r="N56" s="17">
        <f t="shared" si="5"/>
        <v>58020</v>
      </c>
      <c r="O56" s="15">
        <f t="shared" si="6"/>
        <v>11107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31">
        <v>0</v>
      </c>
      <c r="E57" s="14">
        <f>D57+FEB!E57</f>
        <v>0</v>
      </c>
      <c r="F57" s="16">
        <f t="shared" si="0"/>
        <v>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0</v>
      </c>
      <c r="H57" s="17">
        <f t="shared" si="1"/>
        <v>0</v>
      </c>
      <c r="I57" s="17">
        <v>0</v>
      </c>
      <c r="J57" s="17">
        <f t="shared" si="2"/>
        <v>0</v>
      </c>
      <c r="K57" s="18">
        <f t="shared" si="3"/>
        <v>0</v>
      </c>
      <c r="L57" s="17">
        <f t="shared" si="4"/>
        <v>0</v>
      </c>
      <c r="M57" s="17">
        <f>FEB!L57</f>
        <v>0</v>
      </c>
      <c r="N57" s="17">
        <f t="shared" si="5"/>
        <v>0</v>
      </c>
      <c r="O57" s="15">
        <f t="shared" si="6"/>
        <v>0</v>
      </c>
      <c r="P57" s="19"/>
    </row>
    <row r="58" spans="1:16" ht="15.9" x14ac:dyDescent="0.3">
      <c r="A58" s="32" t="s">
        <v>112</v>
      </c>
      <c r="B58" s="32"/>
      <c r="C58" s="32"/>
      <c r="D58" s="33">
        <f>SUM(D7:D57)</f>
        <v>1358702651</v>
      </c>
      <c r="E58" s="33">
        <f>SUM(E7:E57)</f>
        <v>4289266114</v>
      </c>
      <c r="F58" s="34"/>
      <c r="G58" s="33">
        <f>SUM(G7:G57)</f>
        <v>89972262</v>
      </c>
      <c r="H58" s="33"/>
      <c r="I58" s="33"/>
      <c r="J58" s="33"/>
      <c r="K58" s="33"/>
      <c r="L58" s="33"/>
      <c r="M58" s="33"/>
      <c r="N58" s="33"/>
      <c r="O58" s="33">
        <f t="shared" ref="O58" si="8">SUM(O7:O57)</f>
        <v>9347338</v>
      </c>
    </row>
  </sheetData>
  <mergeCells count="15">
    <mergeCell ref="J5:J6"/>
    <mergeCell ref="K5:K6"/>
    <mergeCell ref="L5:L6"/>
    <mergeCell ref="O5:O6"/>
    <mergeCell ref="H1:O2"/>
    <mergeCell ref="M5:M6"/>
    <mergeCell ref="N5:N6"/>
    <mergeCell ref="G5:G6"/>
    <mergeCell ref="H5:H6"/>
    <mergeCell ref="I5:I6"/>
    <mergeCell ref="A5:A6"/>
    <mergeCell ref="B5:B6"/>
    <mergeCell ref="C5:C6"/>
    <mergeCell ref="E5:E6"/>
    <mergeCell ref="F5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35F0-B090-42AF-826F-4C9653D44A28}">
  <dimension ref="A1:P58"/>
  <sheetViews>
    <sheetView zoomScale="85" zoomScaleNormal="85" workbookViewId="0">
      <pane xSplit="3" ySplit="6" topLeftCell="G7" activePane="bottomRight" state="frozen"/>
      <selection activeCell="E5" sqref="E5:N6"/>
      <selection pane="topRight" activeCell="E5" sqref="E5:N6"/>
      <selection pane="bottomLeft" activeCell="E5" sqref="E5:N6"/>
      <selection pane="bottomRight" activeCell="L7" sqref="L7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5660626431</v>
      </c>
      <c r="F3" s="4"/>
      <c r="G3" s="5">
        <f>SUM(G7:G57)</f>
        <v>104670777</v>
      </c>
      <c r="H3" s="5"/>
      <c r="I3" s="5">
        <f>SUM(I7:I57)</f>
        <v>348483700</v>
      </c>
      <c r="J3" s="5">
        <f>SUM(J7:J57)</f>
        <v>6009110131</v>
      </c>
      <c r="K3" s="5"/>
      <c r="L3" s="5">
        <f>SUM(L7:L57)</f>
        <v>348483700</v>
      </c>
      <c r="M3" s="5">
        <f>SUM(M7:M57)</f>
        <v>234581580</v>
      </c>
      <c r="N3" s="5">
        <f>SUM(N7:N57)</f>
        <v>113902120</v>
      </c>
      <c r="O3" s="5">
        <f>SUM(O7:O57)</f>
        <v>9231343</v>
      </c>
      <c r="P3" s="6">
        <f>I3-L3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15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31421500</v>
      </c>
      <c r="E7" s="14">
        <f>D7+MAR!E7</f>
        <v>212409750</v>
      </c>
      <c r="F7" s="16">
        <f t="shared" ref="F7:F57" si="0">50%*E7</f>
        <v>106204875</v>
      </c>
      <c r="G7" s="17">
        <v>2356613</v>
      </c>
      <c r="H7" s="17">
        <f>E7</f>
        <v>212409750</v>
      </c>
      <c r="I7" s="17">
        <v>11816950</v>
      </c>
      <c r="J7" s="17">
        <f>H7+I7</f>
        <v>224226700</v>
      </c>
      <c r="K7" s="18">
        <f>ROUNDDOWN(J7/2,-3)</f>
        <v>112113000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11816950</v>
      </c>
      <c r="M7" s="17">
        <f>MAR!L7</f>
        <v>9269200</v>
      </c>
      <c r="N7" s="17">
        <f>L7-M7</f>
        <v>2547750</v>
      </c>
      <c r="O7" s="15">
        <f>N7-G7</f>
        <v>191137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70267005</v>
      </c>
      <c r="E8" s="14">
        <f>D8+MAR!E8</f>
        <v>288002416</v>
      </c>
      <c r="F8" s="16">
        <f t="shared" si="0"/>
        <v>144001208</v>
      </c>
      <c r="G8" s="17">
        <v>6270025</v>
      </c>
      <c r="H8" s="17">
        <f t="shared" ref="H8:H57" si="1">E8</f>
        <v>288002416</v>
      </c>
      <c r="I8" s="17">
        <v>17946100</v>
      </c>
      <c r="J8" s="17">
        <f t="shared" ref="J8:J57" si="2">H8+I8</f>
        <v>305948516</v>
      </c>
      <c r="K8" s="18">
        <f t="shared" ref="K8:K57" si="3">ROUNDDOWN(J8/2,-3)</f>
        <v>152974000</v>
      </c>
      <c r="L8" s="17">
        <f t="shared" ref="L8:L52" si="4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17946100</v>
      </c>
      <c r="M8" s="17">
        <f>MAR!L8</f>
        <v>12248800</v>
      </c>
      <c r="N8" s="17">
        <f t="shared" ref="N8:N57" si="5">L8-M8</f>
        <v>5697300</v>
      </c>
      <c r="O8" s="15">
        <f t="shared" ref="O8:O57" si="6">N8-G8</f>
        <v>-572725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D9+MAR!E9</f>
        <v>0</v>
      </c>
      <c r="F9" s="16">
        <f t="shared" si="0"/>
        <v>0</v>
      </c>
      <c r="G9" s="17">
        <v>0</v>
      </c>
      <c r="H9" s="17">
        <f t="shared" si="1"/>
        <v>0</v>
      </c>
      <c r="I9" s="17">
        <v>0</v>
      </c>
      <c r="J9" s="17">
        <f t="shared" si="2"/>
        <v>0</v>
      </c>
      <c r="K9" s="18">
        <f t="shared" si="3"/>
        <v>0</v>
      </c>
      <c r="L9" s="17">
        <f t="shared" si="4"/>
        <v>0</v>
      </c>
      <c r="M9" s="17">
        <f>MAR!L9</f>
        <v>0</v>
      </c>
      <c r="N9" s="17">
        <f t="shared" si="5"/>
        <v>0</v>
      </c>
      <c r="O9" s="15">
        <f t="shared" si="6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D10+MAR!E10</f>
        <v>0</v>
      </c>
      <c r="F10" s="16">
        <f t="shared" si="0"/>
        <v>0</v>
      </c>
      <c r="G10" s="17">
        <v>0</v>
      </c>
      <c r="H10" s="17">
        <f t="shared" si="1"/>
        <v>0</v>
      </c>
      <c r="I10" s="17">
        <v>0</v>
      </c>
      <c r="J10" s="17">
        <f t="shared" si="2"/>
        <v>0</v>
      </c>
      <c r="K10" s="18">
        <f t="shared" si="3"/>
        <v>0</v>
      </c>
      <c r="L10" s="17">
        <f t="shared" si="4"/>
        <v>0</v>
      </c>
      <c r="M10" s="17">
        <f>MAR!L10</f>
        <v>0</v>
      </c>
      <c r="N10" s="17">
        <f t="shared" si="5"/>
        <v>0</v>
      </c>
      <c r="O10" s="15">
        <f t="shared" si="6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D11+MAR!E11</f>
        <v>0</v>
      </c>
      <c r="F11" s="16">
        <f t="shared" si="0"/>
        <v>0</v>
      </c>
      <c r="G11" s="17">
        <v>0</v>
      </c>
      <c r="H11" s="17">
        <f t="shared" si="1"/>
        <v>0</v>
      </c>
      <c r="I11" s="17">
        <v>0</v>
      </c>
      <c r="J11" s="17">
        <f t="shared" si="2"/>
        <v>0</v>
      </c>
      <c r="K11" s="18">
        <f t="shared" si="3"/>
        <v>0</v>
      </c>
      <c r="L11" s="17">
        <f t="shared" si="4"/>
        <v>0</v>
      </c>
      <c r="M11" s="17">
        <f>MAR!L11</f>
        <v>0</v>
      </c>
      <c r="N11" s="17">
        <f t="shared" si="5"/>
        <v>0</v>
      </c>
      <c r="O11" s="15">
        <f t="shared" si="6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0</v>
      </c>
      <c r="E12" s="14">
        <f>D12+MAR!E12</f>
        <v>0</v>
      </c>
      <c r="F12" s="16">
        <f t="shared" si="0"/>
        <v>0</v>
      </c>
      <c r="G12" s="17">
        <v>0</v>
      </c>
      <c r="H12" s="17">
        <f t="shared" si="1"/>
        <v>0</v>
      </c>
      <c r="I12" s="17">
        <v>0</v>
      </c>
      <c r="J12" s="17">
        <f t="shared" si="2"/>
        <v>0</v>
      </c>
      <c r="K12" s="18">
        <f t="shared" si="3"/>
        <v>0</v>
      </c>
      <c r="L12" s="17">
        <f t="shared" si="4"/>
        <v>0</v>
      </c>
      <c r="M12" s="17">
        <f>MAR!L12</f>
        <v>0</v>
      </c>
      <c r="N12" s="17">
        <f t="shared" si="5"/>
        <v>0</v>
      </c>
      <c r="O12" s="15">
        <f t="shared" si="6"/>
        <v>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22723281</v>
      </c>
      <c r="E13" s="14">
        <f>D13+MAR!E13</f>
        <v>105961163</v>
      </c>
      <c r="F13" s="16">
        <f t="shared" si="0"/>
        <v>52980581.5</v>
      </c>
      <c r="G13" s="17">
        <v>866140</v>
      </c>
      <c r="H13" s="17">
        <f t="shared" si="1"/>
        <v>105961163</v>
      </c>
      <c r="I13" s="17">
        <v>3185950</v>
      </c>
      <c r="J13" s="17">
        <f t="shared" si="2"/>
        <v>109147113</v>
      </c>
      <c r="K13" s="18">
        <f t="shared" si="3"/>
        <v>54573000</v>
      </c>
      <c r="L13" s="17">
        <f t="shared" si="4"/>
        <v>3185950</v>
      </c>
      <c r="M13" s="17">
        <f>MAR!L13</f>
        <v>2134300</v>
      </c>
      <c r="N13" s="17">
        <f t="shared" si="5"/>
        <v>1051650</v>
      </c>
      <c r="O13" s="15">
        <f t="shared" si="6"/>
        <v>185510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D14+MAR!E14</f>
        <v>0</v>
      </c>
      <c r="F14" s="16">
        <f t="shared" si="0"/>
        <v>0</v>
      </c>
      <c r="G14" s="17">
        <v>0</v>
      </c>
      <c r="H14" s="17">
        <f t="shared" si="1"/>
        <v>0</v>
      </c>
      <c r="I14" s="17">
        <v>0</v>
      </c>
      <c r="J14" s="17">
        <f t="shared" si="2"/>
        <v>0</v>
      </c>
      <c r="K14" s="18">
        <f t="shared" si="3"/>
        <v>0</v>
      </c>
      <c r="L14" s="17">
        <f t="shared" si="4"/>
        <v>0</v>
      </c>
      <c r="M14" s="17">
        <f>MAR!L14</f>
        <v>0</v>
      </c>
      <c r="N14" s="17">
        <f t="shared" si="5"/>
        <v>0</v>
      </c>
      <c r="O14" s="15">
        <f t="shared" si="6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80687104</v>
      </c>
      <c r="E15" s="14">
        <f>D15+MAR!E15</f>
        <v>341929400</v>
      </c>
      <c r="F15" s="16">
        <f t="shared" si="0"/>
        <v>170964700</v>
      </c>
      <c r="G15" s="17">
        <v>6051533</v>
      </c>
      <c r="H15" s="17">
        <f t="shared" si="1"/>
        <v>341929400</v>
      </c>
      <c r="I15" s="17">
        <v>22318450</v>
      </c>
      <c r="J15" s="17">
        <f t="shared" si="2"/>
        <v>364247850</v>
      </c>
      <c r="K15" s="18">
        <f t="shared" si="3"/>
        <v>182123000</v>
      </c>
      <c r="L15" s="17">
        <f t="shared" si="4"/>
        <v>22318450</v>
      </c>
      <c r="M15" s="17">
        <f>MAR!L15</f>
        <v>15776350</v>
      </c>
      <c r="N15" s="17">
        <f t="shared" si="5"/>
        <v>6542100</v>
      </c>
      <c r="O15" s="15">
        <f t="shared" si="6"/>
        <v>490567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7441000</v>
      </c>
      <c r="E16" s="14">
        <f>D16+MAR!E16</f>
        <v>26390100</v>
      </c>
      <c r="F16" s="16">
        <f t="shared" si="0"/>
        <v>13195050</v>
      </c>
      <c r="G16" s="17">
        <v>186025</v>
      </c>
      <c r="H16" s="17">
        <f t="shared" si="1"/>
        <v>26390100</v>
      </c>
      <c r="I16" s="17">
        <v>676650</v>
      </c>
      <c r="J16" s="17">
        <f t="shared" si="2"/>
        <v>27066750</v>
      </c>
      <c r="K16" s="18">
        <f t="shared" si="3"/>
        <v>13533000</v>
      </c>
      <c r="L16" s="17">
        <f t="shared" si="4"/>
        <v>676650</v>
      </c>
      <c r="M16" s="17">
        <f>MAR!L16</f>
        <v>485850</v>
      </c>
      <c r="N16" s="17">
        <f t="shared" si="5"/>
        <v>190800</v>
      </c>
      <c r="O16" s="15">
        <f t="shared" si="6"/>
        <v>4775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104466392</v>
      </c>
      <c r="E17" s="14">
        <f>D17+MAR!E17</f>
        <v>427549460</v>
      </c>
      <c r="F17" s="16">
        <f t="shared" si="0"/>
        <v>213774730</v>
      </c>
      <c r="G17" s="17">
        <v>7834979</v>
      </c>
      <c r="H17" s="17">
        <f t="shared" si="1"/>
        <v>427549460</v>
      </c>
      <c r="I17" s="17">
        <v>29260750</v>
      </c>
      <c r="J17" s="17">
        <f t="shared" si="2"/>
        <v>456810210</v>
      </c>
      <c r="K17" s="18">
        <f t="shared" si="3"/>
        <v>228405000</v>
      </c>
      <c r="L17" s="17">
        <f t="shared" si="4"/>
        <v>29260750</v>
      </c>
      <c r="M17" s="17">
        <f>MAR!L17</f>
        <v>20790400</v>
      </c>
      <c r="N17" s="17">
        <f t="shared" si="5"/>
        <v>8470350</v>
      </c>
      <c r="O17" s="15">
        <f t="shared" si="6"/>
        <v>635371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57223529</v>
      </c>
      <c r="E18" s="14">
        <f>D18+MAR!E18</f>
        <v>225909543</v>
      </c>
      <c r="F18" s="16">
        <f t="shared" si="0"/>
        <v>112954771.5</v>
      </c>
      <c r="G18" s="17">
        <v>4291765</v>
      </c>
      <c r="H18" s="17">
        <f t="shared" si="1"/>
        <v>225909543</v>
      </c>
      <c r="I18" s="17">
        <v>12911500</v>
      </c>
      <c r="J18" s="17">
        <f t="shared" si="2"/>
        <v>238821043</v>
      </c>
      <c r="K18" s="18">
        <f t="shared" si="3"/>
        <v>119410000</v>
      </c>
      <c r="L18" s="17">
        <f t="shared" si="4"/>
        <v>12911500</v>
      </c>
      <c r="M18" s="17">
        <f>MAR!L18</f>
        <v>8271700</v>
      </c>
      <c r="N18" s="17">
        <f t="shared" si="5"/>
        <v>4639800</v>
      </c>
      <c r="O18" s="15">
        <f t="shared" si="6"/>
        <v>348035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89228636</v>
      </c>
      <c r="E19" s="14">
        <f>D19+MAR!E19</f>
        <v>315346825</v>
      </c>
      <c r="F19" s="16">
        <f t="shared" si="0"/>
        <v>157673412.5</v>
      </c>
      <c r="G19" s="17">
        <v>6692148</v>
      </c>
      <c r="H19" s="17">
        <f t="shared" si="1"/>
        <v>315346825</v>
      </c>
      <c r="I19" s="17">
        <v>20163100</v>
      </c>
      <c r="J19" s="17">
        <f t="shared" si="2"/>
        <v>335509925</v>
      </c>
      <c r="K19" s="18">
        <f t="shared" si="3"/>
        <v>167754000</v>
      </c>
      <c r="L19" s="17">
        <f t="shared" si="4"/>
        <v>20163100</v>
      </c>
      <c r="M19" s="17">
        <f>MAR!L19</f>
        <v>12928450</v>
      </c>
      <c r="N19" s="17">
        <f t="shared" si="5"/>
        <v>7234650</v>
      </c>
      <c r="O19" s="15">
        <f t="shared" si="6"/>
        <v>542502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107577800</v>
      </c>
      <c r="E20" s="14">
        <f>D20+MAR!E20</f>
        <v>468606550</v>
      </c>
      <c r="F20" s="16">
        <f t="shared" si="0"/>
        <v>234303275</v>
      </c>
      <c r="G20" s="17">
        <v>8068335</v>
      </c>
      <c r="H20" s="17">
        <f t="shared" si="1"/>
        <v>468606550</v>
      </c>
      <c r="I20" s="17">
        <v>32658000</v>
      </c>
      <c r="J20" s="17">
        <f t="shared" si="2"/>
        <v>501264550</v>
      </c>
      <c r="K20" s="18">
        <f t="shared" si="3"/>
        <v>250632000</v>
      </c>
      <c r="L20" s="17">
        <f t="shared" si="4"/>
        <v>32658000</v>
      </c>
      <c r="M20" s="17">
        <f>MAR!L20</f>
        <v>23867050</v>
      </c>
      <c r="N20" s="17">
        <f t="shared" si="5"/>
        <v>8790950</v>
      </c>
      <c r="O20" s="15">
        <f t="shared" si="6"/>
        <v>722615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49754830</v>
      </c>
      <c r="E21" s="14">
        <f>D21+MAR!E21</f>
        <v>236957125</v>
      </c>
      <c r="F21" s="16">
        <f t="shared" si="0"/>
        <v>118478562.5</v>
      </c>
      <c r="G21" s="17">
        <v>3731612</v>
      </c>
      <c r="H21" s="17">
        <f t="shared" si="1"/>
        <v>236957125</v>
      </c>
      <c r="I21" s="17">
        <v>13807300</v>
      </c>
      <c r="J21" s="17">
        <f t="shared" si="2"/>
        <v>250764425</v>
      </c>
      <c r="K21" s="18">
        <f t="shared" si="3"/>
        <v>125382000</v>
      </c>
      <c r="L21" s="17">
        <f t="shared" si="4"/>
        <v>13807300</v>
      </c>
      <c r="M21" s="17">
        <f>MAR!L21</f>
        <v>9773050</v>
      </c>
      <c r="N21" s="17">
        <f t="shared" si="5"/>
        <v>4034250</v>
      </c>
      <c r="O21" s="15">
        <f t="shared" si="6"/>
        <v>302638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78496800</v>
      </c>
      <c r="E22" s="14">
        <f>D22+MAR!E22</f>
        <v>325817797</v>
      </c>
      <c r="F22" s="16">
        <f t="shared" si="0"/>
        <v>162908898.5</v>
      </c>
      <c r="G22" s="17">
        <v>5887260</v>
      </c>
      <c r="H22" s="17">
        <f t="shared" si="1"/>
        <v>325817797</v>
      </c>
      <c r="I22" s="17">
        <v>21012100</v>
      </c>
      <c r="J22" s="17">
        <f t="shared" si="2"/>
        <v>346829897</v>
      </c>
      <c r="K22" s="18">
        <f t="shared" si="3"/>
        <v>173414000</v>
      </c>
      <c r="L22" s="17">
        <f t="shared" si="4"/>
        <v>21012100</v>
      </c>
      <c r="M22" s="17">
        <f>MAR!L22</f>
        <v>14647600</v>
      </c>
      <c r="N22" s="17">
        <f t="shared" si="5"/>
        <v>6364500</v>
      </c>
      <c r="O22" s="15">
        <f t="shared" si="6"/>
        <v>477240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100777475</v>
      </c>
      <c r="E23" s="14">
        <f>D23+MAR!E23</f>
        <v>417513168</v>
      </c>
      <c r="F23" s="16">
        <f t="shared" si="0"/>
        <v>208756584</v>
      </c>
      <c r="G23" s="17">
        <v>7558311</v>
      </c>
      <c r="H23" s="17">
        <f t="shared" si="1"/>
        <v>417513168</v>
      </c>
      <c r="I23" s="17">
        <v>28447000</v>
      </c>
      <c r="J23" s="17">
        <f t="shared" si="2"/>
        <v>445960168</v>
      </c>
      <c r="K23" s="18">
        <f t="shared" si="3"/>
        <v>222980000</v>
      </c>
      <c r="L23" s="17">
        <f t="shared" si="4"/>
        <v>28447000</v>
      </c>
      <c r="M23" s="17">
        <f>MAR!L23</f>
        <v>20275750</v>
      </c>
      <c r="N23" s="17">
        <f t="shared" si="5"/>
        <v>8171250</v>
      </c>
      <c r="O23" s="15">
        <f t="shared" si="6"/>
        <v>612939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203010440</v>
      </c>
      <c r="E24" s="14">
        <f>D24+MAR!E24</f>
        <v>725181600</v>
      </c>
      <c r="F24" s="16">
        <f t="shared" si="0"/>
        <v>362590800</v>
      </c>
      <c r="G24" s="17">
        <v>25376305</v>
      </c>
      <c r="H24" s="17">
        <f t="shared" si="1"/>
        <v>725181600</v>
      </c>
      <c r="I24" s="17">
        <v>69311500</v>
      </c>
      <c r="J24" s="17">
        <f t="shared" si="2"/>
        <v>794493100</v>
      </c>
      <c r="K24" s="18">
        <f t="shared" si="3"/>
        <v>397246000</v>
      </c>
      <c r="L24" s="17">
        <f t="shared" si="4"/>
        <v>69311500</v>
      </c>
      <c r="M24" s="17">
        <f>MAR!L24</f>
        <v>40310000</v>
      </c>
      <c r="N24" s="17">
        <f t="shared" si="5"/>
        <v>29001500</v>
      </c>
      <c r="O24" s="15">
        <f t="shared" si="6"/>
        <v>3625195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8504791</v>
      </c>
      <c r="E25" s="14">
        <f>D25+MAR!E25</f>
        <v>29735646</v>
      </c>
      <c r="F25" s="16">
        <f t="shared" si="0"/>
        <v>14867823</v>
      </c>
      <c r="G25" s="17">
        <v>212620</v>
      </c>
      <c r="H25" s="17">
        <f t="shared" si="1"/>
        <v>29735646</v>
      </c>
      <c r="I25" s="17">
        <v>762450</v>
      </c>
      <c r="J25" s="17">
        <f t="shared" si="2"/>
        <v>30498096</v>
      </c>
      <c r="K25" s="18">
        <f t="shared" si="3"/>
        <v>15249000</v>
      </c>
      <c r="L25" s="17">
        <f t="shared" si="4"/>
        <v>762450</v>
      </c>
      <c r="M25" s="17">
        <f>MAR!L25</f>
        <v>544350</v>
      </c>
      <c r="N25" s="17">
        <f t="shared" si="5"/>
        <v>218100</v>
      </c>
      <c r="O25" s="15">
        <f t="shared" si="6"/>
        <v>5480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15000000</v>
      </c>
      <c r="E26" s="14">
        <f>D26+MAR!E26</f>
        <v>78334158</v>
      </c>
      <c r="F26" s="16">
        <f t="shared" si="0"/>
        <v>39167079</v>
      </c>
      <c r="G26" s="17">
        <v>375000</v>
      </c>
      <c r="H26" s="17">
        <f t="shared" si="1"/>
        <v>78334158</v>
      </c>
      <c r="I26" s="17">
        <v>2008550</v>
      </c>
      <c r="J26" s="17">
        <f t="shared" si="2"/>
        <v>80342708</v>
      </c>
      <c r="K26" s="18">
        <f t="shared" si="3"/>
        <v>40171000</v>
      </c>
      <c r="L26" s="17">
        <f t="shared" si="4"/>
        <v>2008550</v>
      </c>
      <c r="M26" s="17">
        <f>MAR!L26</f>
        <v>1623950</v>
      </c>
      <c r="N26" s="17">
        <f t="shared" si="5"/>
        <v>384600</v>
      </c>
      <c r="O26" s="15">
        <f t="shared" si="6"/>
        <v>9600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0</v>
      </c>
      <c r="E27" s="14">
        <f>D27+MAR!E27</f>
        <v>677000</v>
      </c>
      <c r="F27" s="16">
        <f t="shared" si="0"/>
        <v>338500</v>
      </c>
      <c r="G27" s="17">
        <v>0</v>
      </c>
      <c r="H27" s="17">
        <f t="shared" si="1"/>
        <v>677000</v>
      </c>
      <c r="I27" s="17">
        <v>17350</v>
      </c>
      <c r="J27" s="17">
        <f t="shared" si="2"/>
        <v>694350</v>
      </c>
      <c r="K27" s="18">
        <f t="shared" si="3"/>
        <v>347000</v>
      </c>
      <c r="L27" s="17">
        <f t="shared" si="4"/>
        <v>17350</v>
      </c>
      <c r="M27" s="17">
        <f>MAR!L27</f>
        <v>17350</v>
      </c>
      <c r="N27" s="17">
        <f t="shared" si="5"/>
        <v>0</v>
      </c>
      <c r="O27" s="15">
        <f t="shared" si="6"/>
        <v>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8557000</v>
      </c>
      <c r="E28" s="14">
        <f>D28+MAR!E28</f>
        <v>40239000</v>
      </c>
      <c r="F28" s="16">
        <f t="shared" si="0"/>
        <v>20119500</v>
      </c>
      <c r="G28" s="17">
        <v>213925</v>
      </c>
      <c r="H28" s="17">
        <f t="shared" si="1"/>
        <v>40239000</v>
      </c>
      <c r="I28" s="17">
        <v>1031750</v>
      </c>
      <c r="J28" s="17">
        <f t="shared" si="2"/>
        <v>41270750</v>
      </c>
      <c r="K28" s="18">
        <f t="shared" si="3"/>
        <v>20635000</v>
      </c>
      <c r="L28" s="17">
        <f t="shared" si="4"/>
        <v>1031750</v>
      </c>
      <c r="M28" s="17">
        <f>MAR!L28</f>
        <v>812350</v>
      </c>
      <c r="N28" s="17">
        <f t="shared" si="5"/>
        <v>219400</v>
      </c>
      <c r="O28" s="15">
        <f t="shared" si="6"/>
        <v>5475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42625511</v>
      </c>
      <c r="E29" s="14">
        <f>D29+MAR!E29</f>
        <v>211393603</v>
      </c>
      <c r="F29" s="16">
        <f t="shared" si="0"/>
        <v>105696801.5</v>
      </c>
      <c r="G29" s="17">
        <v>3196913</v>
      </c>
      <c r="H29" s="17">
        <f t="shared" si="1"/>
        <v>211393603</v>
      </c>
      <c r="I29" s="17">
        <v>11734600</v>
      </c>
      <c r="J29" s="17">
        <f t="shared" si="2"/>
        <v>223128203</v>
      </c>
      <c r="K29" s="18">
        <f t="shared" si="3"/>
        <v>111564000</v>
      </c>
      <c r="L29" s="17">
        <f t="shared" si="4"/>
        <v>11734600</v>
      </c>
      <c r="M29" s="17">
        <f>MAR!L29</f>
        <v>8278450</v>
      </c>
      <c r="N29" s="17">
        <f t="shared" si="5"/>
        <v>3456150</v>
      </c>
      <c r="O29" s="15">
        <f t="shared" si="6"/>
        <v>259237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84918913</v>
      </c>
      <c r="E30" s="14">
        <f>D30+MAR!E30</f>
        <v>345075826</v>
      </c>
      <c r="F30" s="16">
        <f t="shared" si="0"/>
        <v>172537913</v>
      </c>
      <c r="G30" s="17">
        <v>6368918</v>
      </c>
      <c r="H30" s="17">
        <f t="shared" si="1"/>
        <v>345075826</v>
      </c>
      <c r="I30" s="17">
        <v>22573600</v>
      </c>
      <c r="J30" s="17">
        <f t="shared" si="2"/>
        <v>367649426</v>
      </c>
      <c r="K30" s="18">
        <f t="shared" si="3"/>
        <v>183824000</v>
      </c>
      <c r="L30" s="17">
        <f t="shared" si="4"/>
        <v>22573600</v>
      </c>
      <c r="M30" s="17">
        <f>MAR!L30</f>
        <v>15688300</v>
      </c>
      <c r="N30" s="17">
        <f t="shared" si="5"/>
        <v>6885300</v>
      </c>
      <c r="O30" s="15">
        <f t="shared" si="6"/>
        <v>516382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20560000</v>
      </c>
      <c r="E31" s="14">
        <f>D31+MAR!E31</f>
        <v>85859000</v>
      </c>
      <c r="F31" s="16">
        <f t="shared" si="0"/>
        <v>42929500</v>
      </c>
      <c r="G31" s="17">
        <v>514000</v>
      </c>
      <c r="H31" s="17">
        <f t="shared" si="1"/>
        <v>85859000</v>
      </c>
      <c r="I31" s="17">
        <v>2201500</v>
      </c>
      <c r="J31" s="17">
        <f t="shared" si="2"/>
        <v>88060500</v>
      </c>
      <c r="K31" s="18">
        <f t="shared" si="3"/>
        <v>44030000</v>
      </c>
      <c r="L31" s="17">
        <f t="shared" si="4"/>
        <v>2201500</v>
      </c>
      <c r="M31" s="17">
        <f>MAR!L31</f>
        <v>1674300</v>
      </c>
      <c r="N31" s="17">
        <f t="shared" si="5"/>
        <v>527200</v>
      </c>
      <c r="O31" s="15">
        <f t="shared" si="6"/>
        <v>13200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33103315</v>
      </c>
      <c r="E32" s="14">
        <f>D32+MAR!E32</f>
        <v>132866241</v>
      </c>
      <c r="F32" s="16">
        <f t="shared" si="0"/>
        <v>66433120.5</v>
      </c>
      <c r="G32" s="17">
        <v>2470899</v>
      </c>
      <c r="H32" s="17">
        <f t="shared" si="1"/>
        <v>132866241</v>
      </c>
      <c r="I32" s="17">
        <v>5367400</v>
      </c>
      <c r="J32" s="17">
        <f t="shared" si="2"/>
        <v>138233641</v>
      </c>
      <c r="K32" s="18">
        <f t="shared" si="3"/>
        <v>69116000</v>
      </c>
      <c r="L32" s="17">
        <f t="shared" si="4"/>
        <v>5367400</v>
      </c>
      <c r="M32" s="17">
        <f>MAR!L32</f>
        <v>2683450</v>
      </c>
      <c r="N32" s="17">
        <f t="shared" si="5"/>
        <v>2683950</v>
      </c>
      <c r="O32" s="15">
        <f t="shared" si="6"/>
        <v>213051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9347250</v>
      </c>
      <c r="E33" s="14">
        <f>D33+MAR!E33</f>
        <v>39148400</v>
      </c>
      <c r="F33" s="16">
        <f t="shared" si="0"/>
        <v>19574200</v>
      </c>
      <c r="G33" s="17">
        <v>233681</v>
      </c>
      <c r="H33" s="17">
        <f t="shared" si="1"/>
        <v>39148400</v>
      </c>
      <c r="I33" s="17">
        <v>1003800</v>
      </c>
      <c r="J33" s="17">
        <f t="shared" si="2"/>
        <v>40152200</v>
      </c>
      <c r="K33" s="18">
        <f t="shared" si="3"/>
        <v>20076000</v>
      </c>
      <c r="L33" s="17">
        <f t="shared" si="4"/>
        <v>1003800</v>
      </c>
      <c r="M33" s="17">
        <f>MAR!L33</f>
        <v>764100</v>
      </c>
      <c r="N33" s="17">
        <f t="shared" si="5"/>
        <v>239700</v>
      </c>
      <c r="O33" s="15">
        <f t="shared" si="6"/>
        <v>6019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510600</v>
      </c>
      <c r="E34" s="14">
        <f>D34+MAR!E34</f>
        <v>12728800</v>
      </c>
      <c r="F34" s="16">
        <f t="shared" si="0"/>
        <v>6364400</v>
      </c>
      <c r="G34" s="17">
        <v>12765</v>
      </c>
      <c r="H34" s="17">
        <f t="shared" si="1"/>
        <v>12728800</v>
      </c>
      <c r="I34" s="17">
        <v>326350</v>
      </c>
      <c r="J34" s="17">
        <f t="shared" si="2"/>
        <v>13055150</v>
      </c>
      <c r="K34" s="18">
        <f t="shared" si="3"/>
        <v>6527000</v>
      </c>
      <c r="L34" s="17">
        <f t="shared" si="4"/>
        <v>326350</v>
      </c>
      <c r="M34" s="17">
        <f>MAR!L34</f>
        <v>313250</v>
      </c>
      <c r="N34" s="17">
        <f t="shared" si="5"/>
        <v>13100</v>
      </c>
      <c r="O34" s="15">
        <f t="shared" si="6"/>
        <v>335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5165600</v>
      </c>
      <c r="E35" s="14">
        <f>D35+MAR!E35</f>
        <v>24222800</v>
      </c>
      <c r="F35" s="16">
        <f t="shared" si="0"/>
        <v>12111400</v>
      </c>
      <c r="G35" s="17">
        <v>129140</v>
      </c>
      <c r="H35" s="17">
        <f t="shared" si="1"/>
        <v>24222800</v>
      </c>
      <c r="I35" s="17">
        <v>621050</v>
      </c>
      <c r="J35" s="17">
        <f t="shared" si="2"/>
        <v>24843850</v>
      </c>
      <c r="K35" s="18">
        <f t="shared" si="3"/>
        <v>12421000</v>
      </c>
      <c r="L35" s="17">
        <f t="shared" si="4"/>
        <v>621050</v>
      </c>
      <c r="M35" s="17">
        <f>MAR!L35</f>
        <v>488600</v>
      </c>
      <c r="N35" s="17">
        <f t="shared" si="5"/>
        <v>132450</v>
      </c>
      <c r="O35" s="15">
        <f t="shared" si="6"/>
        <v>3310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4543450</v>
      </c>
      <c r="E36" s="14">
        <f>D36+MAR!E36</f>
        <v>25513550</v>
      </c>
      <c r="F36" s="16">
        <f t="shared" si="0"/>
        <v>12756775</v>
      </c>
      <c r="G36" s="17">
        <v>113586</v>
      </c>
      <c r="H36" s="17">
        <f t="shared" si="1"/>
        <v>25513550</v>
      </c>
      <c r="I36" s="17">
        <v>654150</v>
      </c>
      <c r="J36" s="17">
        <f t="shared" si="2"/>
        <v>26167700</v>
      </c>
      <c r="K36" s="18">
        <f t="shared" si="3"/>
        <v>13083000</v>
      </c>
      <c r="L36" s="17">
        <f t="shared" si="4"/>
        <v>654150</v>
      </c>
      <c r="M36" s="17">
        <f>MAR!L36</f>
        <v>537650</v>
      </c>
      <c r="N36" s="17">
        <f t="shared" si="5"/>
        <v>116500</v>
      </c>
      <c r="O36" s="15">
        <f t="shared" si="6"/>
        <v>2914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4835050</v>
      </c>
      <c r="E37" s="14">
        <f>D37+MAR!E37</f>
        <v>18823700</v>
      </c>
      <c r="F37" s="16">
        <f t="shared" si="0"/>
        <v>9411850</v>
      </c>
      <c r="G37" s="17">
        <v>120876</v>
      </c>
      <c r="H37" s="17">
        <f t="shared" si="1"/>
        <v>18823700</v>
      </c>
      <c r="I37" s="17">
        <v>482650</v>
      </c>
      <c r="J37" s="17">
        <f t="shared" si="2"/>
        <v>19306350</v>
      </c>
      <c r="K37" s="18">
        <f t="shared" si="3"/>
        <v>9653000</v>
      </c>
      <c r="L37" s="17">
        <f t="shared" si="4"/>
        <v>482650</v>
      </c>
      <c r="M37" s="17">
        <f>MAR!L37</f>
        <v>358650</v>
      </c>
      <c r="N37" s="17">
        <f t="shared" si="5"/>
        <v>124000</v>
      </c>
      <c r="O37" s="15">
        <f t="shared" si="6"/>
        <v>3124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D38+MAR!E38</f>
        <v>0</v>
      </c>
      <c r="F38" s="16">
        <f t="shared" si="0"/>
        <v>0</v>
      </c>
      <c r="G38" s="17">
        <v>0</v>
      </c>
      <c r="H38" s="17">
        <f t="shared" si="1"/>
        <v>0</v>
      </c>
      <c r="I38" s="17">
        <v>0</v>
      </c>
      <c r="J38" s="17">
        <f t="shared" si="2"/>
        <v>0</v>
      </c>
      <c r="K38" s="18">
        <f t="shared" si="3"/>
        <v>0</v>
      </c>
      <c r="L38" s="17">
        <f t="shared" si="4"/>
        <v>0</v>
      </c>
      <c r="M38" s="17">
        <f>MAR!L38</f>
        <v>0</v>
      </c>
      <c r="N38" s="17">
        <f t="shared" si="5"/>
        <v>0</v>
      </c>
      <c r="O38" s="15">
        <f t="shared" si="6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2812500</v>
      </c>
      <c r="E39" s="14">
        <f>D39+MAR!E39</f>
        <v>23994800</v>
      </c>
      <c r="F39" s="16">
        <f t="shared" si="0"/>
        <v>11997400</v>
      </c>
      <c r="G39" s="17">
        <v>70313</v>
      </c>
      <c r="H39" s="17">
        <f t="shared" si="1"/>
        <v>23994800</v>
      </c>
      <c r="I39" s="17">
        <v>615250</v>
      </c>
      <c r="J39" s="17">
        <f t="shared" si="2"/>
        <v>24610050</v>
      </c>
      <c r="K39" s="18">
        <f t="shared" si="3"/>
        <v>12305000</v>
      </c>
      <c r="L39" s="17">
        <f t="shared" si="4"/>
        <v>615250</v>
      </c>
      <c r="M39" s="17">
        <f>MAR!L39</f>
        <v>543100</v>
      </c>
      <c r="N39" s="17">
        <f t="shared" si="5"/>
        <v>72150</v>
      </c>
      <c r="O39" s="15">
        <f t="shared" si="6"/>
        <v>1837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8112400</v>
      </c>
      <c r="E40" s="14">
        <f>D40+MAR!E40</f>
        <v>27429900</v>
      </c>
      <c r="F40" s="16">
        <f t="shared" si="0"/>
        <v>13714950</v>
      </c>
      <c r="G40" s="17">
        <v>202810</v>
      </c>
      <c r="H40" s="17">
        <f t="shared" si="1"/>
        <v>27429900</v>
      </c>
      <c r="I40" s="17">
        <v>703300</v>
      </c>
      <c r="J40" s="17">
        <f t="shared" si="2"/>
        <v>28133200</v>
      </c>
      <c r="K40" s="18">
        <f t="shared" si="3"/>
        <v>14066000</v>
      </c>
      <c r="L40" s="17">
        <f t="shared" si="4"/>
        <v>703300</v>
      </c>
      <c r="M40" s="17">
        <f>MAR!L40</f>
        <v>495300</v>
      </c>
      <c r="N40" s="17">
        <f t="shared" si="5"/>
        <v>208000</v>
      </c>
      <c r="O40" s="15">
        <f t="shared" si="6"/>
        <v>5190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9056033</v>
      </c>
      <c r="E41" s="14">
        <f>D41+MAR!E41</f>
        <v>31793833</v>
      </c>
      <c r="F41" s="16">
        <f t="shared" si="0"/>
        <v>15896916.5</v>
      </c>
      <c r="G41" s="17">
        <v>226401</v>
      </c>
      <c r="H41" s="17">
        <f t="shared" si="1"/>
        <v>31793833</v>
      </c>
      <c r="I41" s="17">
        <v>815200</v>
      </c>
      <c r="J41" s="17">
        <f t="shared" si="2"/>
        <v>32609033</v>
      </c>
      <c r="K41" s="18">
        <f t="shared" si="3"/>
        <v>16304000</v>
      </c>
      <c r="L41" s="17">
        <f t="shared" si="4"/>
        <v>815200</v>
      </c>
      <c r="M41" s="17">
        <f>MAR!L41</f>
        <v>583000</v>
      </c>
      <c r="N41" s="17">
        <f t="shared" si="5"/>
        <v>232200</v>
      </c>
      <c r="O41" s="15">
        <f t="shared" si="6"/>
        <v>5799</v>
      </c>
      <c r="P41" s="19"/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9286533</v>
      </c>
      <c r="E42" s="14">
        <f>D42+MAR!E42</f>
        <v>37674833</v>
      </c>
      <c r="F42" s="16">
        <f t="shared" si="0"/>
        <v>18837416.5</v>
      </c>
      <c r="G42" s="17">
        <v>232163</v>
      </c>
      <c r="H42" s="17">
        <f t="shared" si="1"/>
        <v>37674833</v>
      </c>
      <c r="I42" s="17">
        <v>1165140</v>
      </c>
      <c r="J42" s="17">
        <f t="shared" si="2"/>
        <v>38839973</v>
      </c>
      <c r="K42" s="18">
        <f t="shared" si="3"/>
        <v>19419000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1165140</v>
      </c>
      <c r="M42" s="17">
        <f>MAR!L42</f>
        <v>877980</v>
      </c>
      <c r="N42" s="17">
        <f t="shared" si="5"/>
        <v>287160</v>
      </c>
      <c r="O42" s="15">
        <f t="shared" si="6"/>
        <v>54997</v>
      </c>
      <c r="P42" s="19"/>
    </row>
    <row r="43" spans="1:16" ht="14.95" customHeight="1" x14ac:dyDescent="0.3">
      <c r="A43" s="12">
        <v>37</v>
      </c>
      <c r="B43" s="13" t="s">
        <v>90</v>
      </c>
      <c r="C43" s="13" t="s">
        <v>91</v>
      </c>
      <c r="D43" s="15">
        <v>7934500</v>
      </c>
      <c r="E43" s="14">
        <f>D43+MAR!E43</f>
        <v>25378700</v>
      </c>
      <c r="F43" s="16">
        <f t="shared" si="0"/>
        <v>12689350</v>
      </c>
      <c r="G43" s="17">
        <v>198363</v>
      </c>
      <c r="H43" s="17">
        <f t="shared" si="1"/>
        <v>25378700</v>
      </c>
      <c r="I43" s="17">
        <v>650700</v>
      </c>
      <c r="J43" s="17">
        <f t="shared" si="2"/>
        <v>26029400</v>
      </c>
      <c r="K43" s="18">
        <f t="shared" si="3"/>
        <v>13014000</v>
      </c>
      <c r="L43" s="17">
        <f t="shared" si="4"/>
        <v>650700</v>
      </c>
      <c r="M43" s="17">
        <f>MAR!L43</f>
        <v>447250</v>
      </c>
      <c r="N43" s="17">
        <f t="shared" si="5"/>
        <v>203450</v>
      </c>
      <c r="O43" s="15">
        <f t="shared" si="6"/>
        <v>5087</v>
      </c>
      <c r="P43" s="19"/>
    </row>
    <row r="44" spans="1:16" s="46" customFormat="1" ht="14.95" customHeight="1" x14ac:dyDescent="0.3">
      <c r="A44" s="40">
        <v>38</v>
      </c>
      <c r="B44" s="47" t="s">
        <v>23</v>
      </c>
      <c r="C44" s="41" t="s">
        <v>92</v>
      </c>
      <c r="D44" s="42">
        <v>140000</v>
      </c>
      <c r="E44" s="14">
        <f>D44+MAR!E44</f>
        <v>2222700</v>
      </c>
      <c r="F44" s="16">
        <f t="shared" si="0"/>
        <v>1111350</v>
      </c>
      <c r="G44" s="17">
        <v>3500</v>
      </c>
      <c r="H44" s="17">
        <f t="shared" si="1"/>
        <v>2222700</v>
      </c>
      <c r="I44" s="17">
        <v>68700</v>
      </c>
      <c r="J44" s="17">
        <f t="shared" si="2"/>
        <v>2291400</v>
      </c>
      <c r="K44" s="18">
        <f t="shared" si="3"/>
        <v>1145000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68700</v>
      </c>
      <c r="M44" s="17">
        <f>MAR!L44</f>
        <v>64380</v>
      </c>
      <c r="N44" s="17">
        <f t="shared" si="5"/>
        <v>4320</v>
      </c>
      <c r="O44" s="15">
        <f t="shared" si="6"/>
        <v>820</v>
      </c>
      <c r="P44" s="45"/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14">
        <f>D45+MAR!E45</f>
        <v>0</v>
      </c>
      <c r="F45" s="16">
        <f t="shared" si="0"/>
        <v>0</v>
      </c>
      <c r="G45" s="17"/>
      <c r="H45" s="17">
        <f t="shared" si="1"/>
        <v>0</v>
      </c>
      <c r="I45" s="17">
        <v>0</v>
      </c>
      <c r="J45" s="17">
        <f t="shared" si="2"/>
        <v>0</v>
      </c>
      <c r="K45" s="18">
        <f t="shared" si="3"/>
        <v>0</v>
      </c>
      <c r="L45" s="17">
        <f t="shared" si="4"/>
        <v>0</v>
      </c>
      <c r="M45" s="17">
        <f>MAR!L45</f>
        <v>0</v>
      </c>
      <c r="N45" s="17">
        <f t="shared" si="5"/>
        <v>0</v>
      </c>
      <c r="O45" s="15">
        <f t="shared" si="6"/>
        <v>0</v>
      </c>
      <c r="P45" s="45"/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34887428</v>
      </c>
      <c r="E46" s="14">
        <f>D46+MAR!E46</f>
        <v>137110311</v>
      </c>
      <c r="F46" s="16">
        <f t="shared" si="0"/>
        <v>68555155.5</v>
      </c>
      <c r="G46" s="17">
        <v>2616557</v>
      </c>
      <c r="H46" s="17">
        <f t="shared" si="1"/>
        <v>137110311</v>
      </c>
      <c r="I46" s="17">
        <v>5711500</v>
      </c>
      <c r="J46" s="17">
        <f t="shared" si="2"/>
        <v>142821811</v>
      </c>
      <c r="K46" s="18">
        <f t="shared" si="3"/>
        <v>71410000</v>
      </c>
      <c r="L46" s="17">
        <f t="shared" si="4"/>
        <v>5711500</v>
      </c>
      <c r="M46" s="17">
        <f>MAR!L46</f>
        <v>2882800</v>
      </c>
      <c r="N46" s="17">
        <f t="shared" si="5"/>
        <v>2828700</v>
      </c>
      <c r="O46" s="15">
        <f t="shared" si="6"/>
        <v>212143</v>
      </c>
      <c r="P46" s="45"/>
    </row>
    <row r="47" spans="1:16" s="46" customFormat="1" ht="14.95" customHeight="1" x14ac:dyDescent="0.3">
      <c r="A47" s="40">
        <v>41</v>
      </c>
      <c r="B47" s="47" t="s">
        <v>23</v>
      </c>
      <c r="C47" s="41" t="s">
        <v>96</v>
      </c>
      <c r="D47" s="42">
        <v>0</v>
      </c>
      <c r="E47" s="14">
        <f>D47+MAR!E47</f>
        <v>0</v>
      </c>
      <c r="F47" s="16">
        <f t="shared" si="0"/>
        <v>0</v>
      </c>
      <c r="G47" s="17">
        <v>0</v>
      </c>
      <c r="H47" s="17">
        <f t="shared" si="1"/>
        <v>0</v>
      </c>
      <c r="I47" s="17">
        <v>0</v>
      </c>
      <c r="J47" s="17">
        <f t="shared" si="2"/>
        <v>0</v>
      </c>
      <c r="K47" s="18">
        <f t="shared" si="3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MAR!L47</f>
        <v>0</v>
      </c>
      <c r="N47" s="17">
        <f t="shared" si="5"/>
        <v>0</v>
      </c>
      <c r="O47" s="15">
        <f t="shared" si="6"/>
        <v>0</v>
      </c>
      <c r="P47" s="45"/>
    </row>
    <row r="48" spans="1:16" s="46" customFormat="1" ht="14.95" customHeight="1" x14ac:dyDescent="0.3">
      <c r="A48" s="40">
        <v>42</v>
      </c>
      <c r="B48" s="41" t="s">
        <v>97</v>
      </c>
      <c r="C48" s="41" t="s">
        <v>98</v>
      </c>
      <c r="D48" s="42">
        <v>0</v>
      </c>
      <c r="E48" s="14">
        <f>D48+MAR!E48</f>
        <v>4720300</v>
      </c>
      <c r="F48" s="16">
        <f t="shared" si="0"/>
        <v>2360150</v>
      </c>
      <c r="G48" s="17"/>
      <c r="H48" s="17">
        <f t="shared" si="1"/>
        <v>4720300</v>
      </c>
      <c r="I48" s="17">
        <v>121000</v>
      </c>
      <c r="J48" s="17">
        <f t="shared" si="2"/>
        <v>4841300</v>
      </c>
      <c r="K48" s="18">
        <f t="shared" si="3"/>
        <v>2420000</v>
      </c>
      <c r="L48" s="17">
        <f t="shared" si="4"/>
        <v>121000</v>
      </c>
      <c r="M48" s="17">
        <f>MAR!L48</f>
        <v>121000</v>
      </c>
      <c r="N48" s="17">
        <f t="shared" si="5"/>
        <v>0</v>
      </c>
      <c r="O48" s="15">
        <f t="shared" si="6"/>
        <v>0</v>
      </c>
      <c r="P48" s="45"/>
    </row>
    <row r="49" spans="1:16" s="46" customFormat="1" ht="14.95" customHeight="1" x14ac:dyDescent="0.3">
      <c r="A49" s="40">
        <v>43</v>
      </c>
      <c r="B49" s="41" t="s">
        <v>99</v>
      </c>
      <c r="C49" s="41" t="s">
        <v>100</v>
      </c>
      <c r="D49" s="42">
        <v>5488500</v>
      </c>
      <c r="E49" s="14">
        <f>D49+MAR!E49</f>
        <v>21867450</v>
      </c>
      <c r="F49" s="16">
        <f t="shared" si="0"/>
        <v>10933725</v>
      </c>
      <c r="G49" s="17">
        <v>137213</v>
      </c>
      <c r="H49" s="17">
        <f t="shared" si="1"/>
        <v>21867450</v>
      </c>
      <c r="I49" s="17">
        <v>560700</v>
      </c>
      <c r="J49" s="17">
        <f t="shared" si="2"/>
        <v>22428150</v>
      </c>
      <c r="K49" s="18">
        <f t="shared" si="3"/>
        <v>11214000</v>
      </c>
      <c r="L49" s="17">
        <f t="shared" si="4"/>
        <v>560700</v>
      </c>
      <c r="M49" s="17">
        <f>MAR!L49</f>
        <v>419950</v>
      </c>
      <c r="N49" s="17">
        <f t="shared" si="5"/>
        <v>140750</v>
      </c>
      <c r="O49" s="15">
        <f t="shared" si="6"/>
        <v>3537</v>
      </c>
      <c r="P49" s="45"/>
    </row>
    <row r="50" spans="1:16" ht="14.95" customHeight="1" x14ac:dyDescent="0.3">
      <c r="A50" s="12">
        <v>44</v>
      </c>
      <c r="B50" s="13" t="s">
        <v>101</v>
      </c>
      <c r="C50" s="13" t="s">
        <v>102</v>
      </c>
      <c r="D50" s="15">
        <v>2592050</v>
      </c>
      <c r="E50" s="14">
        <f>D50+MAR!E50</f>
        <v>20749450</v>
      </c>
      <c r="F50" s="16">
        <f t="shared" si="0"/>
        <v>10374725</v>
      </c>
      <c r="G50" s="17">
        <v>64801</v>
      </c>
      <c r="H50" s="17">
        <f t="shared" si="1"/>
        <v>20749450</v>
      </c>
      <c r="I50" s="17">
        <v>532000</v>
      </c>
      <c r="J50" s="17">
        <f t="shared" si="2"/>
        <v>21281450</v>
      </c>
      <c r="K50" s="18">
        <f t="shared" si="3"/>
        <v>10640000</v>
      </c>
      <c r="L50" s="17">
        <f t="shared" si="4"/>
        <v>532000</v>
      </c>
      <c r="M50" s="17">
        <f>MAR!L50</f>
        <v>465550</v>
      </c>
      <c r="N50" s="17">
        <f t="shared" si="5"/>
        <v>66450</v>
      </c>
      <c r="O50" s="15">
        <f t="shared" si="6"/>
        <v>1649</v>
      </c>
      <c r="P50" s="19"/>
    </row>
    <row r="51" spans="1:16" ht="14.95" customHeight="1" x14ac:dyDescent="0.3">
      <c r="A51" s="12">
        <v>45</v>
      </c>
      <c r="B51" s="20" t="s">
        <v>23</v>
      </c>
      <c r="C51" s="13" t="s">
        <v>103</v>
      </c>
      <c r="D51" s="15">
        <v>5508300</v>
      </c>
      <c r="E51" s="14">
        <f>D51+MAR!E51</f>
        <v>22621550</v>
      </c>
      <c r="F51" s="16">
        <f t="shared" si="0"/>
        <v>11310775</v>
      </c>
      <c r="G51" s="17">
        <v>137708</v>
      </c>
      <c r="H51" s="17">
        <f t="shared" si="1"/>
        <v>22621550</v>
      </c>
      <c r="I51" s="17">
        <v>699600</v>
      </c>
      <c r="J51" s="17">
        <f t="shared" si="2"/>
        <v>23321150</v>
      </c>
      <c r="K51" s="18">
        <f t="shared" si="3"/>
        <v>11660000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699600</v>
      </c>
      <c r="M51" s="17">
        <f>MAR!L51</f>
        <v>529260</v>
      </c>
      <c r="N51" s="17">
        <f t="shared" si="5"/>
        <v>170340</v>
      </c>
      <c r="O51" s="15">
        <f t="shared" si="6"/>
        <v>32632</v>
      </c>
      <c r="P51" s="19"/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26161618</v>
      </c>
      <c r="E52" s="14">
        <f>D52+MAR!E52</f>
        <v>110203070</v>
      </c>
      <c r="F52" s="16">
        <f t="shared" si="0"/>
        <v>55101535</v>
      </c>
      <c r="G52" s="17">
        <v>1164194</v>
      </c>
      <c r="H52" s="17">
        <f t="shared" si="1"/>
        <v>110203070</v>
      </c>
      <c r="I52" s="17">
        <v>3529900</v>
      </c>
      <c r="J52" s="17">
        <f t="shared" si="2"/>
        <v>113732970</v>
      </c>
      <c r="K52" s="18">
        <f t="shared" si="3"/>
        <v>56866000</v>
      </c>
      <c r="L52" s="17">
        <f t="shared" si="4"/>
        <v>3529900</v>
      </c>
      <c r="M52" s="17">
        <f>MAR!L52</f>
        <v>2154900</v>
      </c>
      <c r="N52" s="17">
        <f t="shared" si="5"/>
        <v>1375000</v>
      </c>
      <c r="O52" s="15">
        <f t="shared" si="6"/>
        <v>210806</v>
      </c>
      <c r="P52" s="19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8477083</v>
      </c>
      <c r="E53" s="14">
        <f>D53+MAR!E53</f>
        <v>16504813</v>
      </c>
      <c r="F53" s="16">
        <f t="shared" si="0"/>
        <v>8252406.5</v>
      </c>
      <c r="G53" s="17">
        <v>211927</v>
      </c>
      <c r="H53" s="17">
        <f t="shared" si="1"/>
        <v>16504813</v>
      </c>
      <c r="I53" s="17">
        <v>510420</v>
      </c>
      <c r="J53" s="17">
        <f t="shared" si="2"/>
        <v>17015233</v>
      </c>
      <c r="K53" s="18">
        <f t="shared" si="3"/>
        <v>8507000</v>
      </c>
      <c r="L53" s="17">
        <f t="shared" ref="L53:L56" si="7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510420</v>
      </c>
      <c r="M53" s="17">
        <f>MAR!L53</f>
        <v>248220</v>
      </c>
      <c r="N53" s="17">
        <f t="shared" si="5"/>
        <v>262200</v>
      </c>
      <c r="O53" s="15">
        <f t="shared" si="6"/>
        <v>50273</v>
      </c>
      <c r="P53" s="19"/>
    </row>
    <row r="54" spans="1:16" x14ac:dyDescent="0.3">
      <c r="A54" s="12">
        <v>48</v>
      </c>
      <c r="B54" s="30"/>
      <c r="C54" s="30" t="s">
        <v>107</v>
      </c>
      <c r="D54" s="15">
        <v>340000</v>
      </c>
      <c r="E54" s="14">
        <f>D54+MAR!E54</f>
        <v>3767500</v>
      </c>
      <c r="F54" s="16">
        <f t="shared" si="0"/>
        <v>1883750</v>
      </c>
      <c r="G54" s="17">
        <v>8500</v>
      </c>
      <c r="H54" s="17">
        <f t="shared" si="1"/>
        <v>3767500</v>
      </c>
      <c r="I54" s="17">
        <v>116460</v>
      </c>
      <c r="J54" s="17">
        <f t="shared" si="2"/>
        <v>3883960</v>
      </c>
      <c r="K54" s="18">
        <f t="shared" si="3"/>
        <v>1941000</v>
      </c>
      <c r="L54" s="17">
        <f t="shared" si="7"/>
        <v>116460</v>
      </c>
      <c r="M54" s="17">
        <f>MAR!L54</f>
        <v>105960</v>
      </c>
      <c r="N54" s="17">
        <f t="shared" si="5"/>
        <v>10500</v>
      </c>
      <c r="O54" s="15">
        <f t="shared" si="6"/>
        <v>2000</v>
      </c>
      <c r="P54" s="19"/>
    </row>
    <row r="55" spans="1:16" x14ac:dyDescent="0.3">
      <c r="A55" s="12">
        <v>49</v>
      </c>
      <c r="B55" s="30"/>
      <c r="C55" s="30" t="s">
        <v>108</v>
      </c>
      <c r="D55" s="15">
        <v>5230000</v>
      </c>
      <c r="E55" s="14">
        <f>D55+MAR!E55</f>
        <v>5932000</v>
      </c>
      <c r="F55" s="16">
        <f t="shared" si="0"/>
        <v>2966000</v>
      </c>
      <c r="G55" s="17">
        <v>148300</v>
      </c>
      <c r="H55" s="17">
        <f t="shared" si="1"/>
        <v>5932000</v>
      </c>
      <c r="I55" s="17">
        <v>183420</v>
      </c>
      <c r="J55" s="17">
        <f t="shared" si="2"/>
        <v>6115420</v>
      </c>
      <c r="K55" s="18">
        <f t="shared" si="3"/>
        <v>3057000</v>
      </c>
      <c r="L55" s="17">
        <f t="shared" si="7"/>
        <v>183420</v>
      </c>
      <c r="M55" s="17">
        <f>MAR!L55</f>
        <v>21660</v>
      </c>
      <c r="N55" s="17">
        <f t="shared" si="5"/>
        <v>161760</v>
      </c>
      <c r="O55" s="15">
        <f t="shared" si="6"/>
        <v>13460</v>
      </c>
      <c r="P55" s="19"/>
    </row>
    <row r="56" spans="1:16" x14ac:dyDescent="0.3">
      <c r="A56" s="12">
        <v>50</v>
      </c>
      <c r="B56" s="30"/>
      <c r="C56" s="30" t="s">
        <v>109</v>
      </c>
      <c r="D56" s="15">
        <v>4586100</v>
      </c>
      <c r="E56" s="14">
        <f>D56+MAR!E56</f>
        <v>6462600</v>
      </c>
      <c r="F56" s="16">
        <f t="shared" si="0"/>
        <v>3231300</v>
      </c>
      <c r="G56" s="17">
        <v>114653</v>
      </c>
      <c r="H56" s="17">
        <f t="shared" si="1"/>
        <v>6462600</v>
      </c>
      <c r="I56" s="17">
        <v>199860</v>
      </c>
      <c r="J56" s="17">
        <f t="shared" si="2"/>
        <v>6662460</v>
      </c>
      <c r="K56" s="18">
        <f t="shared" si="3"/>
        <v>3331000</v>
      </c>
      <c r="L56" s="17">
        <f t="shared" si="7"/>
        <v>199860</v>
      </c>
      <c r="M56" s="17">
        <f>MAR!L56</f>
        <v>58020</v>
      </c>
      <c r="N56" s="17">
        <f t="shared" si="5"/>
        <v>141840</v>
      </c>
      <c r="O56" s="15">
        <f t="shared" si="6"/>
        <v>27187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15">
        <v>0</v>
      </c>
      <c r="E57" s="14">
        <f>D57+MAR!E57</f>
        <v>0</v>
      </c>
      <c r="F57" s="16">
        <f t="shared" si="0"/>
        <v>0</v>
      </c>
      <c r="G57" s="17">
        <f t="shared" ref="G57" si="8"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0</v>
      </c>
      <c r="H57" s="17">
        <f t="shared" si="1"/>
        <v>0</v>
      </c>
      <c r="I57" s="17">
        <v>0</v>
      </c>
      <c r="J57" s="17">
        <f t="shared" si="2"/>
        <v>0</v>
      </c>
      <c r="K57" s="18">
        <f t="shared" si="3"/>
        <v>0</v>
      </c>
      <c r="L57" s="17">
        <f t="shared" ref="L57" si="9">IF(K57&gt;500000000,(50000000*0.05)+(200000000*0.15)+(250000000*0.25)+((K57-500000000)*0.3),IF(K57&gt;250000000,(50000000*0.05)+(200000000*0.15)+((K57-250000000)*0.25),IF(K57&gt;200000000,(50000000*0.05)+(K57-50000000)*0.15,IF(K57&gt;50000000,(50000000*0.05)+((K57-50000000)*0.15),IF(K57&lt;=50000000,K57*0.05,0)))))</f>
        <v>0</v>
      </c>
      <c r="M57" s="17">
        <f>MAR!L57</f>
        <v>0</v>
      </c>
      <c r="N57" s="17">
        <f t="shared" si="5"/>
        <v>0</v>
      </c>
      <c r="O57" s="15">
        <f t="shared" si="6"/>
        <v>0</v>
      </c>
      <c r="P57" s="19"/>
    </row>
    <row r="58" spans="1:16" ht="15.9" x14ac:dyDescent="0.3">
      <c r="A58" s="32" t="s">
        <v>112</v>
      </c>
      <c r="B58" s="32"/>
      <c r="C58" s="32"/>
      <c r="D58" s="33">
        <f>SUM(D7:D57)</f>
        <v>1371360317</v>
      </c>
      <c r="E58" s="33">
        <f>SUM(E7:E57)</f>
        <v>5660626431</v>
      </c>
      <c r="F58" s="34"/>
      <c r="G58" s="33">
        <f>SUM(G7:G57)</f>
        <v>104670777</v>
      </c>
      <c r="H58" s="33"/>
      <c r="I58" s="33"/>
      <c r="J58" s="33"/>
      <c r="K58" s="33"/>
      <c r="L58" s="33"/>
      <c r="M58" s="33"/>
      <c r="N58" s="33"/>
      <c r="O58" s="33">
        <f t="shared" ref="O58" si="10">SUM(O7:O57)</f>
        <v>9231343</v>
      </c>
    </row>
  </sheetData>
  <mergeCells count="15">
    <mergeCell ref="J5:J6"/>
    <mergeCell ref="K5:K6"/>
    <mergeCell ref="L5:L6"/>
    <mergeCell ref="O5:O6"/>
    <mergeCell ref="H1:O2"/>
    <mergeCell ref="M5:M6"/>
    <mergeCell ref="N5:N6"/>
    <mergeCell ref="G5:G6"/>
    <mergeCell ref="H5:H6"/>
    <mergeCell ref="I5:I6"/>
    <mergeCell ref="A5:A6"/>
    <mergeCell ref="B5:B6"/>
    <mergeCell ref="C5:C6"/>
    <mergeCell ref="E5:E6"/>
    <mergeCell ref="F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6245-F076-42A2-84BA-D57BE05A8523}">
  <dimension ref="A1:P58"/>
  <sheetViews>
    <sheetView zoomScale="85" zoomScaleNormal="85" workbookViewId="0">
      <pane xSplit="3" ySplit="6" topLeftCell="G7" activePane="bottomRight" state="frozen"/>
      <selection activeCell="E5" sqref="E5:N6"/>
      <selection pane="topRight" activeCell="E5" sqref="E5:N6"/>
      <selection pane="bottomLeft" activeCell="E5" sqref="E5:N6"/>
      <selection pane="bottomRight" activeCell="O7" sqref="O7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7181236487</v>
      </c>
      <c r="F3" s="4"/>
      <c r="G3" s="5">
        <f>SUM(G7:G57)</f>
        <v>121643406</v>
      </c>
      <c r="H3" s="5"/>
      <c r="I3" s="5">
        <f>SUM(I7:I57)</f>
        <v>486331730</v>
      </c>
      <c r="J3" s="5">
        <f>SUM(J7:J57)</f>
        <v>7667568217</v>
      </c>
      <c r="K3" s="5"/>
      <c r="L3" s="5">
        <f>SUM(L7:L57)</f>
        <v>486331730</v>
      </c>
      <c r="M3" s="5">
        <f>SUM(M7:M57)</f>
        <v>348483700</v>
      </c>
      <c r="N3" s="5">
        <f>SUM(N7:N57)</f>
        <v>137848030</v>
      </c>
      <c r="O3" s="5">
        <f>SUM(O7:O57)</f>
        <v>16204624</v>
      </c>
      <c r="P3" s="6">
        <f>L3-I3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16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46920800</v>
      </c>
      <c r="E7" s="14">
        <f>SUM(D7:D7)+APR!E7</f>
        <v>259330550</v>
      </c>
      <c r="F7" s="16">
        <f t="shared" ref="F7:F57" si="0">50%*E7</f>
        <v>129665275</v>
      </c>
      <c r="G7" s="17">
        <v>3519060</v>
      </c>
      <c r="H7" s="17">
        <f>E7</f>
        <v>259330550</v>
      </c>
      <c r="I7" s="17">
        <v>15621250</v>
      </c>
      <c r="J7" s="17">
        <f>H7+I7</f>
        <v>274951800</v>
      </c>
      <c r="K7" s="18">
        <f>ROUNDDOWN(J7/2,-3)</f>
        <v>137475000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15621250</v>
      </c>
      <c r="M7" s="17">
        <f>APR!L7</f>
        <v>11816950</v>
      </c>
      <c r="N7" s="17">
        <f>L7-M7</f>
        <v>3804300</v>
      </c>
      <c r="O7" s="15">
        <f>N7-G7</f>
        <v>285240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60548325</v>
      </c>
      <c r="E8" s="14">
        <f>SUM(D8:D8)+APR!E8</f>
        <v>348550741</v>
      </c>
      <c r="F8" s="16">
        <f t="shared" si="0"/>
        <v>174275370.5</v>
      </c>
      <c r="G8" s="17">
        <v>4541124</v>
      </c>
      <c r="H8" s="17">
        <f t="shared" ref="H8:H57" si="1">E8</f>
        <v>348550741</v>
      </c>
      <c r="I8" s="17">
        <v>22855450</v>
      </c>
      <c r="J8" s="17">
        <f t="shared" ref="J8:J57" si="2">H8+I8</f>
        <v>371406191</v>
      </c>
      <c r="K8" s="18">
        <f t="shared" ref="K8:K57" si="3">ROUNDDOWN(J8/2,-3)</f>
        <v>185703000</v>
      </c>
      <c r="L8" s="17">
        <f t="shared" ref="L8:L52" si="4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22855450</v>
      </c>
      <c r="M8" s="17">
        <f>APR!L8</f>
        <v>17946100</v>
      </c>
      <c r="N8" s="17">
        <f t="shared" ref="N8:N57" si="5">L8-M8</f>
        <v>4909350</v>
      </c>
      <c r="O8" s="15">
        <f t="shared" ref="O8:O57" si="6">N8-G8</f>
        <v>368226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SUM(D9:D9)+APR!E9</f>
        <v>0</v>
      </c>
      <c r="F9" s="16">
        <f t="shared" si="0"/>
        <v>0</v>
      </c>
      <c r="G9" s="17">
        <v>0</v>
      </c>
      <c r="H9" s="17">
        <f t="shared" si="1"/>
        <v>0</v>
      </c>
      <c r="I9" s="17">
        <v>0</v>
      </c>
      <c r="J9" s="17">
        <f t="shared" si="2"/>
        <v>0</v>
      </c>
      <c r="K9" s="18">
        <f t="shared" si="3"/>
        <v>0</v>
      </c>
      <c r="L9" s="17">
        <f t="shared" si="4"/>
        <v>0</v>
      </c>
      <c r="M9" s="17">
        <f>APR!L9</f>
        <v>0</v>
      </c>
      <c r="N9" s="17">
        <f t="shared" si="5"/>
        <v>0</v>
      </c>
      <c r="O9" s="15">
        <f t="shared" si="6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SUM(D10:D10)+APR!E10</f>
        <v>0</v>
      </c>
      <c r="F10" s="16">
        <f t="shared" si="0"/>
        <v>0</v>
      </c>
      <c r="G10" s="17">
        <v>0</v>
      </c>
      <c r="H10" s="17">
        <f t="shared" si="1"/>
        <v>0</v>
      </c>
      <c r="I10" s="17">
        <v>0</v>
      </c>
      <c r="J10" s="17">
        <f t="shared" si="2"/>
        <v>0</v>
      </c>
      <c r="K10" s="18">
        <f t="shared" si="3"/>
        <v>0</v>
      </c>
      <c r="L10" s="17">
        <f t="shared" si="4"/>
        <v>0</v>
      </c>
      <c r="M10" s="17">
        <f>APR!L10</f>
        <v>0</v>
      </c>
      <c r="N10" s="17">
        <f t="shared" si="5"/>
        <v>0</v>
      </c>
      <c r="O10" s="15">
        <f t="shared" si="6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SUM(D11:D11)+APR!E11</f>
        <v>0</v>
      </c>
      <c r="F11" s="16">
        <f t="shared" si="0"/>
        <v>0</v>
      </c>
      <c r="G11" s="17">
        <v>0</v>
      </c>
      <c r="H11" s="17">
        <f t="shared" si="1"/>
        <v>0</v>
      </c>
      <c r="I11" s="17">
        <v>0</v>
      </c>
      <c r="J11" s="17">
        <f t="shared" si="2"/>
        <v>0</v>
      </c>
      <c r="K11" s="18">
        <f t="shared" si="3"/>
        <v>0</v>
      </c>
      <c r="L11" s="17">
        <f t="shared" si="4"/>
        <v>0</v>
      </c>
      <c r="M11" s="17">
        <f>APR!L11</f>
        <v>0</v>
      </c>
      <c r="N11" s="17">
        <f t="shared" si="5"/>
        <v>0</v>
      </c>
      <c r="O11" s="15">
        <f t="shared" si="6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0</v>
      </c>
      <c r="E12" s="14">
        <f>SUM(D12:D12)+APR!E12</f>
        <v>0</v>
      </c>
      <c r="F12" s="16">
        <f t="shared" si="0"/>
        <v>0</v>
      </c>
      <c r="G12" s="50">
        <v>0</v>
      </c>
      <c r="H12" s="17">
        <f t="shared" si="1"/>
        <v>0</v>
      </c>
      <c r="I12" s="17">
        <v>0</v>
      </c>
      <c r="J12" s="17">
        <f t="shared" si="2"/>
        <v>0</v>
      </c>
      <c r="K12" s="18">
        <f t="shared" si="3"/>
        <v>0</v>
      </c>
      <c r="L12" s="17">
        <f t="shared" si="4"/>
        <v>0</v>
      </c>
      <c r="M12" s="17">
        <f>APR!L12</f>
        <v>0</v>
      </c>
      <c r="N12" s="17">
        <f t="shared" si="5"/>
        <v>0</v>
      </c>
      <c r="O12" s="15">
        <f t="shared" si="6"/>
        <v>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21479973</v>
      </c>
      <c r="E13" s="14">
        <f>SUM(D13:D13)+APR!E13</f>
        <v>127441136</v>
      </c>
      <c r="F13" s="16">
        <f t="shared" si="0"/>
        <v>63720568</v>
      </c>
      <c r="G13" s="50">
        <v>1610998</v>
      </c>
      <c r="H13" s="17">
        <f t="shared" si="1"/>
        <v>127441136</v>
      </c>
      <c r="I13" s="17">
        <v>4927600</v>
      </c>
      <c r="J13" s="17">
        <f t="shared" si="2"/>
        <v>132368736</v>
      </c>
      <c r="K13" s="18">
        <f t="shared" si="3"/>
        <v>66184000</v>
      </c>
      <c r="L13" s="17">
        <f t="shared" si="4"/>
        <v>4927600</v>
      </c>
      <c r="M13" s="17">
        <f>APR!L13</f>
        <v>3185950</v>
      </c>
      <c r="N13" s="17">
        <f t="shared" si="5"/>
        <v>1741650</v>
      </c>
      <c r="O13" s="15">
        <f t="shared" si="6"/>
        <v>130652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SUM(D14:D14)+APR!E14</f>
        <v>0</v>
      </c>
      <c r="F14" s="16">
        <f t="shared" si="0"/>
        <v>0</v>
      </c>
      <c r="G14" s="17">
        <v>0</v>
      </c>
      <c r="H14" s="17">
        <f t="shared" si="1"/>
        <v>0</v>
      </c>
      <c r="I14" s="17">
        <v>0</v>
      </c>
      <c r="J14" s="17">
        <f t="shared" si="2"/>
        <v>0</v>
      </c>
      <c r="K14" s="18">
        <f t="shared" si="3"/>
        <v>0</v>
      </c>
      <c r="L14" s="17">
        <f t="shared" si="4"/>
        <v>0</v>
      </c>
      <c r="M14" s="17">
        <f>APR!L14</f>
        <v>0</v>
      </c>
      <c r="N14" s="17">
        <f t="shared" si="5"/>
        <v>0</v>
      </c>
      <c r="O14" s="15">
        <f t="shared" si="6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107291405</v>
      </c>
      <c r="E15" s="14">
        <f>SUM(D15:D15)+APR!E15</f>
        <v>449220805</v>
      </c>
      <c r="F15" s="16">
        <f t="shared" si="0"/>
        <v>224610402.5</v>
      </c>
      <c r="G15" s="17">
        <v>8046855</v>
      </c>
      <c r="H15" s="17">
        <f t="shared" si="1"/>
        <v>449220805</v>
      </c>
      <c r="I15" s="17">
        <v>31017850</v>
      </c>
      <c r="J15" s="17">
        <f t="shared" si="2"/>
        <v>480238655</v>
      </c>
      <c r="K15" s="18">
        <f t="shared" si="3"/>
        <v>240119000</v>
      </c>
      <c r="L15" s="17">
        <f t="shared" si="4"/>
        <v>31017850</v>
      </c>
      <c r="M15" s="17">
        <f>APR!L15</f>
        <v>22318450</v>
      </c>
      <c r="N15" s="17">
        <f t="shared" si="5"/>
        <v>8699400</v>
      </c>
      <c r="O15" s="15">
        <f t="shared" si="6"/>
        <v>652545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11759300</v>
      </c>
      <c r="E16" s="14">
        <f>SUM(D16:D16)+APR!E16</f>
        <v>38149400</v>
      </c>
      <c r="F16" s="16">
        <f t="shared" si="0"/>
        <v>19074700</v>
      </c>
      <c r="G16" s="17">
        <v>293983</v>
      </c>
      <c r="H16" s="17">
        <f t="shared" si="1"/>
        <v>38149400</v>
      </c>
      <c r="I16" s="17">
        <v>978150</v>
      </c>
      <c r="J16" s="17">
        <f t="shared" si="2"/>
        <v>39127550</v>
      </c>
      <c r="K16" s="18">
        <f t="shared" si="3"/>
        <v>19563000</v>
      </c>
      <c r="L16" s="17">
        <f t="shared" si="4"/>
        <v>978150</v>
      </c>
      <c r="M16" s="17">
        <f>APR!L16</f>
        <v>676650</v>
      </c>
      <c r="N16" s="17">
        <f t="shared" si="5"/>
        <v>301500</v>
      </c>
      <c r="O16" s="15">
        <f t="shared" si="6"/>
        <v>7517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84847590</v>
      </c>
      <c r="E17" s="14">
        <f>SUM(D17:D17)+APR!E17</f>
        <v>512397050</v>
      </c>
      <c r="F17" s="16">
        <f t="shared" si="0"/>
        <v>256198525</v>
      </c>
      <c r="G17" s="17">
        <v>6983422</v>
      </c>
      <c r="H17" s="17">
        <f t="shared" si="1"/>
        <v>512397050</v>
      </c>
      <c r="I17" s="17">
        <v>38913750</v>
      </c>
      <c r="J17" s="17">
        <f t="shared" si="2"/>
        <v>551310800</v>
      </c>
      <c r="K17" s="18">
        <f t="shared" si="3"/>
        <v>275655000</v>
      </c>
      <c r="L17" s="17">
        <f t="shared" si="4"/>
        <v>38913750</v>
      </c>
      <c r="M17" s="17">
        <f>APR!L17</f>
        <v>29260750</v>
      </c>
      <c r="N17" s="17">
        <f t="shared" si="5"/>
        <v>9653000</v>
      </c>
      <c r="O17" s="15">
        <f t="shared" si="6"/>
        <v>2669578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75574669</v>
      </c>
      <c r="E18" s="14">
        <f>SUM(D18:D18)+APR!E18</f>
        <v>301484212</v>
      </c>
      <c r="F18" s="16">
        <f t="shared" si="0"/>
        <v>150742106</v>
      </c>
      <c r="G18" s="17">
        <v>5668100</v>
      </c>
      <c r="H18" s="17">
        <f t="shared" si="1"/>
        <v>301484212</v>
      </c>
      <c r="I18" s="17">
        <v>19039150</v>
      </c>
      <c r="J18" s="17">
        <f t="shared" si="2"/>
        <v>320523362</v>
      </c>
      <c r="K18" s="18">
        <f t="shared" si="3"/>
        <v>160261000</v>
      </c>
      <c r="L18" s="17">
        <f t="shared" si="4"/>
        <v>19039150</v>
      </c>
      <c r="M18" s="17">
        <f>APR!L18</f>
        <v>12911500</v>
      </c>
      <c r="N18" s="17">
        <f t="shared" si="5"/>
        <v>6127650</v>
      </c>
      <c r="O18" s="15">
        <f t="shared" si="6"/>
        <v>459550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100842618</v>
      </c>
      <c r="E19" s="14">
        <f>SUM(D19:D19)+APR!E19</f>
        <v>416189443</v>
      </c>
      <c r="F19" s="16">
        <f t="shared" si="0"/>
        <v>208094721.5</v>
      </c>
      <c r="G19" s="17">
        <v>7563196</v>
      </c>
      <c r="H19" s="17">
        <f t="shared" si="1"/>
        <v>416189443</v>
      </c>
      <c r="I19" s="17">
        <v>28339600</v>
      </c>
      <c r="J19" s="17">
        <f t="shared" si="2"/>
        <v>444529043</v>
      </c>
      <c r="K19" s="18">
        <f t="shared" si="3"/>
        <v>222264000</v>
      </c>
      <c r="L19" s="17">
        <f t="shared" si="4"/>
        <v>28339600</v>
      </c>
      <c r="M19" s="17">
        <f>APR!L19</f>
        <v>20163100</v>
      </c>
      <c r="N19" s="17">
        <f t="shared" si="5"/>
        <v>8176500</v>
      </c>
      <c r="O19" s="15">
        <f t="shared" si="6"/>
        <v>613304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87345450</v>
      </c>
      <c r="E20" s="14">
        <f>SUM(D20:D20)+APR!E20</f>
        <v>555952000</v>
      </c>
      <c r="F20" s="16">
        <f t="shared" si="0"/>
        <v>277976000</v>
      </c>
      <c r="G20" s="17">
        <v>9348509</v>
      </c>
      <c r="H20" s="17">
        <f t="shared" si="1"/>
        <v>555952000</v>
      </c>
      <c r="I20" s="17">
        <v>45135750</v>
      </c>
      <c r="J20" s="17">
        <f t="shared" si="2"/>
        <v>601087750</v>
      </c>
      <c r="K20" s="18">
        <f t="shared" si="3"/>
        <v>300543000</v>
      </c>
      <c r="L20" s="17">
        <f t="shared" si="4"/>
        <v>45135750</v>
      </c>
      <c r="M20" s="17">
        <f>APR!L20</f>
        <v>32658000</v>
      </c>
      <c r="N20" s="17">
        <f t="shared" si="5"/>
        <v>12477750</v>
      </c>
      <c r="O20" s="15">
        <f t="shared" si="6"/>
        <v>3129241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56278855</v>
      </c>
      <c r="E21" s="14">
        <f>SUM(D21:D21)+APR!E21</f>
        <v>293235980</v>
      </c>
      <c r="F21" s="16">
        <f t="shared" si="0"/>
        <v>146617990</v>
      </c>
      <c r="G21" s="17">
        <v>4220914</v>
      </c>
      <c r="H21" s="17">
        <f t="shared" si="1"/>
        <v>293235980</v>
      </c>
      <c r="I21" s="17">
        <v>18370450</v>
      </c>
      <c r="J21" s="17">
        <f t="shared" si="2"/>
        <v>311606430</v>
      </c>
      <c r="K21" s="18">
        <f t="shared" si="3"/>
        <v>155803000</v>
      </c>
      <c r="L21" s="17">
        <f t="shared" si="4"/>
        <v>18370450</v>
      </c>
      <c r="M21" s="17">
        <f>APR!L21</f>
        <v>13807300</v>
      </c>
      <c r="N21" s="17">
        <f t="shared" si="5"/>
        <v>4563150</v>
      </c>
      <c r="O21" s="15">
        <f t="shared" si="6"/>
        <v>342236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119927109</v>
      </c>
      <c r="E22" s="14">
        <f>SUM(D22:D22)+APR!E22</f>
        <v>445744906</v>
      </c>
      <c r="F22" s="16">
        <f t="shared" si="0"/>
        <v>222872453</v>
      </c>
      <c r="G22" s="17">
        <v>8994533</v>
      </c>
      <c r="H22" s="17">
        <f t="shared" si="1"/>
        <v>445744906</v>
      </c>
      <c r="I22" s="17">
        <v>30736000</v>
      </c>
      <c r="J22" s="17">
        <f t="shared" si="2"/>
        <v>476480906</v>
      </c>
      <c r="K22" s="18">
        <f t="shared" si="3"/>
        <v>238240000</v>
      </c>
      <c r="L22" s="17">
        <f t="shared" si="4"/>
        <v>30736000</v>
      </c>
      <c r="M22" s="17">
        <f>APR!L22</f>
        <v>21012100</v>
      </c>
      <c r="N22" s="17">
        <f t="shared" si="5"/>
        <v>9723900</v>
      </c>
      <c r="O22" s="15">
        <f t="shared" si="6"/>
        <v>729367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122216304</v>
      </c>
      <c r="E23" s="14">
        <f>SUM(D23:D23)+APR!E23</f>
        <v>539729472</v>
      </c>
      <c r="F23" s="16">
        <f t="shared" si="0"/>
        <v>269864736</v>
      </c>
      <c r="G23" s="17">
        <v>11152696</v>
      </c>
      <c r="H23" s="17">
        <f t="shared" si="1"/>
        <v>539729472</v>
      </c>
      <c r="I23" s="17">
        <v>42818250</v>
      </c>
      <c r="J23" s="17">
        <f t="shared" si="2"/>
        <v>582547722</v>
      </c>
      <c r="K23" s="18">
        <f t="shared" si="3"/>
        <v>291273000</v>
      </c>
      <c r="L23" s="17">
        <f t="shared" si="4"/>
        <v>42818250</v>
      </c>
      <c r="M23" s="17">
        <f>APR!L23</f>
        <v>28447000</v>
      </c>
      <c r="N23" s="17">
        <f t="shared" si="5"/>
        <v>14371250</v>
      </c>
      <c r="O23" s="15">
        <f t="shared" si="6"/>
        <v>3218554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167895461</v>
      </c>
      <c r="E24" s="14">
        <f>SUM(D24:D24)+APR!E24</f>
        <v>893077061</v>
      </c>
      <c r="F24" s="16">
        <f t="shared" si="0"/>
        <v>446538530.5</v>
      </c>
      <c r="G24" s="17">
        <v>20986933</v>
      </c>
      <c r="H24" s="17">
        <f t="shared" si="1"/>
        <v>893077061</v>
      </c>
      <c r="I24" s="17">
        <v>93296500</v>
      </c>
      <c r="J24" s="17">
        <f t="shared" si="2"/>
        <v>986373561</v>
      </c>
      <c r="K24" s="18">
        <f t="shared" si="3"/>
        <v>493186000</v>
      </c>
      <c r="L24" s="17">
        <f t="shared" si="4"/>
        <v>93296500</v>
      </c>
      <c r="M24" s="17">
        <f>APR!L24</f>
        <v>69311500</v>
      </c>
      <c r="N24" s="17">
        <f t="shared" si="5"/>
        <v>23985000</v>
      </c>
      <c r="O24" s="15">
        <f t="shared" si="6"/>
        <v>2998067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9123639</v>
      </c>
      <c r="E25" s="14">
        <f>SUM(D25:D25)+APR!E25</f>
        <v>38859285</v>
      </c>
      <c r="F25" s="16">
        <f t="shared" si="0"/>
        <v>19429642.5</v>
      </c>
      <c r="G25" s="17">
        <v>228091</v>
      </c>
      <c r="H25" s="17">
        <f t="shared" si="1"/>
        <v>38859285</v>
      </c>
      <c r="I25" s="17">
        <v>996350</v>
      </c>
      <c r="J25" s="17">
        <f t="shared" si="2"/>
        <v>39855635</v>
      </c>
      <c r="K25" s="18">
        <f t="shared" si="3"/>
        <v>19927000</v>
      </c>
      <c r="L25" s="17">
        <f t="shared" si="4"/>
        <v>996350</v>
      </c>
      <c r="M25" s="17">
        <f>APR!L25</f>
        <v>762450</v>
      </c>
      <c r="N25" s="17">
        <f t="shared" si="5"/>
        <v>233900</v>
      </c>
      <c r="O25" s="15">
        <f t="shared" si="6"/>
        <v>5809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26647647</v>
      </c>
      <c r="E26" s="14">
        <f>SUM(D26:D26)+APR!E26</f>
        <v>104981805</v>
      </c>
      <c r="F26" s="16">
        <f t="shared" si="0"/>
        <v>52490902.5</v>
      </c>
      <c r="G26" s="17">
        <v>915281</v>
      </c>
      <c r="H26" s="17">
        <f t="shared" si="1"/>
        <v>104981805</v>
      </c>
      <c r="I26" s="17">
        <v>3106600</v>
      </c>
      <c r="J26" s="17">
        <f t="shared" si="2"/>
        <v>108088405</v>
      </c>
      <c r="K26" s="18">
        <f t="shared" si="3"/>
        <v>54044000</v>
      </c>
      <c r="L26" s="17">
        <f t="shared" si="4"/>
        <v>3106600</v>
      </c>
      <c r="M26" s="17">
        <f>APR!L26</f>
        <v>2008550</v>
      </c>
      <c r="N26" s="17">
        <f t="shared" si="5"/>
        <v>1098050</v>
      </c>
      <c r="O26" s="15">
        <f t="shared" si="6"/>
        <v>182769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0</v>
      </c>
      <c r="E27" s="14">
        <f>SUM(D27:D27)+APR!E27</f>
        <v>677000</v>
      </c>
      <c r="F27" s="16">
        <f t="shared" si="0"/>
        <v>338500</v>
      </c>
      <c r="G27" s="17">
        <v>0</v>
      </c>
      <c r="H27" s="17">
        <f t="shared" si="1"/>
        <v>677000</v>
      </c>
      <c r="I27" s="17">
        <v>17350</v>
      </c>
      <c r="J27" s="17">
        <f t="shared" si="2"/>
        <v>694350</v>
      </c>
      <c r="K27" s="18">
        <f t="shared" si="3"/>
        <v>347000</v>
      </c>
      <c r="L27" s="17">
        <f t="shared" si="4"/>
        <v>17350</v>
      </c>
      <c r="M27" s="17">
        <f>APR!L27</f>
        <v>17350</v>
      </c>
      <c r="N27" s="17">
        <f t="shared" si="5"/>
        <v>0</v>
      </c>
      <c r="O27" s="15">
        <f t="shared" si="6"/>
        <v>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8147000</v>
      </c>
      <c r="E28" s="14">
        <f>SUM(D28:D28)+APR!E28</f>
        <v>48386000</v>
      </c>
      <c r="F28" s="16">
        <f t="shared" si="0"/>
        <v>24193000</v>
      </c>
      <c r="G28" s="17">
        <v>203675</v>
      </c>
      <c r="H28" s="17">
        <f t="shared" si="1"/>
        <v>48386000</v>
      </c>
      <c r="I28" s="17">
        <v>1240650</v>
      </c>
      <c r="J28" s="17">
        <f t="shared" si="2"/>
        <v>49626650</v>
      </c>
      <c r="K28" s="18">
        <f t="shared" si="3"/>
        <v>24813000</v>
      </c>
      <c r="L28" s="17">
        <f t="shared" si="4"/>
        <v>1240650</v>
      </c>
      <c r="M28" s="17">
        <f>APR!L28</f>
        <v>1031750</v>
      </c>
      <c r="N28" s="17">
        <f t="shared" si="5"/>
        <v>208900</v>
      </c>
      <c r="O28" s="15">
        <f t="shared" si="6"/>
        <v>5225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65556246</v>
      </c>
      <c r="E29" s="14">
        <f>SUM(D29:D29)+APR!E29</f>
        <v>276949849</v>
      </c>
      <c r="F29" s="16">
        <f t="shared" si="0"/>
        <v>138474924.5</v>
      </c>
      <c r="G29" s="17">
        <v>4916718</v>
      </c>
      <c r="H29" s="17">
        <f t="shared" si="1"/>
        <v>276949849</v>
      </c>
      <c r="I29" s="17">
        <v>17049850</v>
      </c>
      <c r="J29" s="17">
        <f t="shared" si="2"/>
        <v>293999699</v>
      </c>
      <c r="K29" s="18">
        <f t="shared" si="3"/>
        <v>146999000</v>
      </c>
      <c r="L29" s="17">
        <f t="shared" si="4"/>
        <v>17049850</v>
      </c>
      <c r="M29" s="17">
        <f>APR!L29</f>
        <v>11734600</v>
      </c>
      <c r="N29" s="17">
        <f t="shared" si="5"/>
        <v>5315250</v>
      </c>
      <c r="O29" s="15">
        <f t="shared" si="6"/>
        <v>398532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97676712</v>
      </c>
      <c r="E30" s="14">
        <f>SUM(D30:D30)+APR!E30</f>
        <v>442752538</v>
      </c>
      <c r="F30" s="16">
        <f t="shared" si="0"/>
        <v>221376269</v>
      </c>
      <c r="G30" s="17">
        <v>7325753</v>
      </c>
      <c r="H30" s="17">
        <f t="shared" si="1"/>
        <v>442752538</v>
      </c>
      <c r="I30" s="17">
        <v>30493300</v>
      </c>
      <c r="J30" s="17">
        <f t="shared" si="2"/>
        <v>473245838</v>
      </c>
      <c r="K30" s="18">
        <f t="shared" si="3"/>
        <v>236622000</v>
      </c>
      <c r="L30" s="17">
        <f t="shared" si="4"/>
        <v>30493300</v>
      </c>
      <c r="M30" s="17">
        <f>APR!L30</f>
        <v>22573600</v>
      </c>
      <c r="N30" s="17">
        <f t="shared" si="5"/>
        <v>7919700</v>
      </c>
      <c r="O30" s="15">
        <f t="shared" si="6"/>
        <v>593947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16610000</v>
      </c>
      <c r="E31" s="14">
        <f>SUM(D31:D31)+APR!E31</f>
        <v>102469000</v>
      </c>
      <c r="F31" s="16">
        <f t="shared" si="0"/>
        <v>51234500</v>
      </c>
      <c r="G31" s="17">
        <v>538700</v>
      </c>
      <c r="H31" s="17">
        <f t="shared" si="1"/>
        <v>102469000</v>
      </c>
      <c r="I31" s="17">
        <v>2902750</v>
      </c>
      <c r="J31" s="17">
        <f t="shared" si="2"/>
        <v>105371750</v>
      </c>
      <c r="K31" s="18">
        <f t="shared" si="3"/>
        <v>52685000</v>
      </c>
      <c r="L31" s="17">
        <f t="shared" si="4"/>
        <v>2902750</v>
      </c>
      <c r="M31" s="17">
        <f>APR!L31</f>
        <v>2201500</v>
      </c>
      <c r="N31" s="17">
        <f t="shared" si="5"/>
        <v>701250</v>
      </c>
      <c r="O31" s="15">
        <f t="shared" si="6"/>
        <v>162550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51784554</v>
      </c>
      <c r="E32" s="14">
        <f>SUM(D32:D32)+APR!E32</f>
        <v>184650795</v>
      </c>
      <c r="F32" s="16">
        <f t="shared" si="0"/>
        <v>92325397.5</v>
      </c>
      <c r="G32" s="17">
        <v>3883842</v>
      </c>
      <c r="H32" s="17">
        <f t="shared" si="1"/>
        <v>184650795</v>
      </c>
      <c r="I32" s="17">
        <v>9566200</v>
      </c>
      <c r="J32" s="17">
        <f t="shared" si="2"/>
        <v>194216995</v>
      </c>
      <c r="K32" s="18">
        <f t="shared" si="3"/>
        <v>97108000</v>
      </c>
      <c r="L32" s="17">
        <f t="shared" si="4"/>
        <v>9566200</v>
      </c>
      <c r="M32" s="17">
        <f>APR!L32</f>
        <v>5367400</v>
      </c>
      <c r="N32" s="17">
        <f t="shared" si="5"/>
        <v>4198800</v>
      </c>
      <c r="O32" s="15">
        <f t="shared" si="6"/>
        <v>314958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7428750</v>
      </c>
      <c r="E33" s="14">
        <f>SUM(D33:D33)+APR!E33</f>
        <v>46577150</v>
      </c>
      <c r="F33" s="16">
        <f t="shared" si="0"/>
        <v>23288575</v>
      </c>
      <c r="G33" s="17">
        <v>185719</v>
      </c>
      <c r="H33" s="17">
        <f t="shared" si="1"/>
        <v>46577150</v>
      </c>
      <c r="I33" s="17">
        <v>1194250</v>
      </c>
      <c r="J33" s="17">
        <f t="shared" si="2"/>
        <v>47771400</v>
      </c>
      <c r="K33" s="18">
        <f t="shared" si="3"/>
        <v>23885000</v>
      </c>
      <c r="L33" s="17">
        <f t="shared" si="4"/>
        <v>1194250</v>
      </c>
      <c r="M33" s="17">
        <f>APR!L33</f>
        <v>1003800</v>
      </c>
      <c r="N33" s="17">
        <f t="shared" si="5"/>
        <v>190450</v>
      </c>
      <c r="O33" s="15">
        <f t="shared" si="6"/>
        <v>4731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466000</v>
      </c>
      <c r="E34" s="14">
        <f>SUM(D34:D34)+APR!E34</f>
        <v>13194800</v>
      </c>
      <c r="F34" s="16">
        <f t="shared" si="0"/>
        <v>6597400</v>
      </c>
      <c r="G34" s="17">
        <v>11650</v>
      </c>
      <c r="H34" s="17">
        <f t="shared" si="1"/>
        <v>13194800</v>
      </c>
      <c r="I34" s="17">
        <v>338300</v>
      </c>
      <c r="J34" s="17">
        <f t="shared" si="2"/>
        <v>13533100</v>
      </c>
      <c r="K34" s="18">
        <f t="shared" si="3"/>
        <v>6766000</v>
      </c>
      <c r="L34" s="17">
        <f t="shared" si="4"/>
        <v>338300</v>
      </c>
      <c r="M34" s="17">
        <f>APR!L34</f>
        <v>326350</v>
      </c>
      <c r="N34" s="17">
        <f t="shared" si="5"/>
        <v>11950</v>
      </c>
      <c r="O34" s="15">
        <f t="shared" si="6"/>
        <v>300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5747100</v>
      </c>
      <c r="E35" s="14">
        <f>SUM(D35:D35)+APR!E35</f>
        <v>29969900</v>
      </c>
      <c r="F35" s="16">
        <f t="shared" si="0"/>
        <v>14984950</v>
      </c>
      <c r="G35" s="17">
        <v>143678</v>
      </c>
      <c r="H35" s="17">
        <f t="shared" si="1"/>
        <v>29969900</v>
      </c>
      <c r="I35" s="17">
        <v>768450</v>
      </c>
      <c r="J35" s="17">
        <f t="shared" si="2"/>
        <v>30738350</v>
      </c>
      <c r="K35" s="18">
        <f t="shared" si="3"/>
        <v>15369000</v>
      </c>
      <c r="L35" s="17">
        <f t="shared" si="4"/>
        <v>768450</v>
      </c>
      <c r="M35" s="17">
        <f>APR!L35</f>
        <v>621050</v>
      </c>
      <c r="N35" s="17">
        <f t="shared" si="5"/>
        <v>147400</v>
      </c>
      <c r="O35" s="15">
        <f t="shared" si="6"/>
        <v>3722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4751950</v>
      </c>
      <c r="E36" s="14">
        <f>SUM(D36:D36)+APR!E36</f>
        <v>30265500</v>
      </c>
      <c r="F36" s="16">
        <f t="shared" si="0"/>
        <v>15132750</v>
      </c>
      <c r="G36" s="17">
        <v>118799</v>
      </c>
      <c r="H36" s="17">
        <f t="shared" si="1"/>
        <v>30265500</v>
      </c>
      <c r="I36" s="17">
        <v>776000</v>
      </c>
      <c r="J36" s="17">
        <f t="shared" si="2"/>
        <v>31041500</v>
      </c>
      <c r="K36" s="18">
        <f t="shared" si="3"/>
        <v>15520000</v>
      </c>
      <c r="L36" s="17">
        <f t="shared" si="4"/>
        <v>776000</v>
      </c>
      <c r="M36" s="17">
        <f>APR!L36</f>
        <v>654150</v>
      </c>
      <c r="N36" s="17">
        <f t="shared" si="5"/>
        <v>121850</v>
      </c>
      <c r="O36" s="15">
        <f t="shared" si="6"/>
        <v>3051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5080500</v>
      </c>
      <c r="E37" s="14">
        <f>SUM(D37:D37)+APR!E37</f>
        <v>23904200</v>
      </c>
      <c r="F37" s="16">
        <f t="shared" si="0"/>
        <v>11952100</v>
      </c>
      <c r="G37" s="17">
        <v>127013</v>
      </c>
      <c r="H37" s="17">
        <f t="shared" si="1"/>
        <v>23904200</v>
      </c>
      <c r="I37" s="17">
        <v>612900</v>
      </c>
      <c r="J37" s="17">
        <f t="shared" si="2"/>
        <v>24517100</v>
      </c>
      <c r="K37" s="18">
        <f t="shared" si="3"/>
        <v>12258000</v>
      </c>
      <c r="L37" s="17">
        <f t="shared" si="4"/>
        <v>612900</v>
      </c>
      <c r="M37" s="17">
        <f>APR!L37</f>
        <v>482650</v>
      </c>
      <c r="N37" s="17">
        <f t="shared" si="5"/>
        <v>130250</v>
      </c>
      <c r="O37" s="15">
        <f t="shared" si="6"/>
        <v>3237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SUM(D38:D38)+APR!E38</f>
        <v>0</v>
      </c>
      <c r="F38" s="16">
        <f t="shared" si="0"/>
        <v>0</v>
      </c>
      <c r="G38" s="17">
        <v>0</v>
      </c>
      <c r="H38" s="17">
        <f t="shared" si="1"/>
        <v>0</v>
      </c>
      <c r="I38" s="17">
        <v>0</v>
      </c>
      <c r="J38" s="17">
        <f t="shared" si="2"/>
        <v>0</v>
      </c>
      <c r="K38" s="18">
        <f t="shared" si="3"/>
        <v>0</v>
      </c>
      <c r="L38" s="17">
        <f t="shared" si="4"/>
        <v>0</v>
      </c>
      <c r="M38" s="17">
        <f>APR!L38</f>
        <v>0</v>
      </c>
      <c r="N38" s="17">
        <f t="shared" si="5"/>
        <v>0</v>
      </c>
      <c r="O38" s="15">
        <f t="shared" si="6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2827500</v>
      </c>
      <c r="E39" s="14">
        <f>SUM(D39:D39)+APR!E39</f>
        <v>26822300</v>
      </c>
      <c r="F39" s="16">
        <f t="shared" si="0"/>
        <v>13411150</v>
      </c>
      <c r="G39" s="17">
        <v>70688</v>
      </c>
      <c r="H39" s="17">
        <f t="shared" si="1"/>
        <v>26822300</v>
      </c>
      <c r="I39" s="17">
        <v>687750</v>
      </c>
      <c r="J39" s="17">
        <f t="shared" si="2"/>
        <v>27510050</v>
      </c>
      <c r="K39" s="18">
        <f t="shared" si="3"/>
        <v>13755000</v>
      </c>
      <c r="L39" s="17">
        <f t="shared" si="4"/>
        <v>687750</v>
      </c>
      <c r="M39" s="17">
        <f>APR!L39</f>
        <v>615250</v>
      </c>
      <c r="N39" s="17">
        <f t="shared" si="5"/>
        <v>72500</v>
      </c>
      <c r="O39" s="15">
        <f t="shared" si="6"/>
        <v>1812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7116250</v>
      </c>
      <c r="E40" s="14">
        <f>SUM(D40:D40)+APR!E40</f>
        <v>34546150</v>
      </c>
      <c r="F40" s="16">
        <f t="shared" si="0"/>
        <v>17273075</v>
      </c>
      <c r="G40" s="17">
        <v>177906</v>
      </c>
      <c r="H40" s="17">
        <f t="shared" si="1"/>
        <v>34546150</v>
      </c>
      <c r="I40" s="17">
        <v>885750</v>
      </c>
      <c r="J40" s="17">
        <f t="shared" si="2"/>
        <v>35431900</v>
      </c>
      <c r="K40" s="18">
        <f t="shared" si="3"/>
        <v>17715000</v>
      </c>
      <c r="L40" s="17">
        <f t="shared" si="4"/>
        <v>885750</v>
      </c>
      <c r="M40" s="17">
        <f>APR!L40</f>
        <v>703300</v>
      </c>
      <c r="N40" s="17">
        <f t="shared" si="5"/>
        <v>182450</v>
      </c>
      <c r="O40" s="15">
        <f t="shared" si="6"/>
        <v>4544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10445400</v>
      </c>
      <c r="E41" s="14">
        <f>SUM(D41:D41)+APR!E41</f>
        <v>42239233</v>
      </c>
      <c r="F41" s="16">
        <f t="shared" si="0"/>
        <v>21119616.5</v>
      </c>
      <c r="G41" s="17">
        <v>261135</v>
      </c>
      <c r="H41" s="17">
        <f t="shared" si="1"/>
        <v>42239233</v>
      </c>
      <c r="I41" s="17">
        <v>1083050</v>
      </c>
      <c r="J41" s="17">
        <f t="shared" si="2"/>
        <v>43322283</v>
      </c>
      <c r="K41" s="18">
        <f t="shared" si="3"/>
        <v>21661000</v>
      </c>
      <c r="L41" s="17">
        <f t="shared" si="4"/>
        <v>1083050</v>
      </c>
      <c r="M41" s="17">
        <f>APR!L41</f>
        <v>815200</v>
      </c>
      <c r="N41" s="17">
        <f t="shared" si="5"/>
        <v>267850</v>
      </c>
      <c r="O41" s="15">
        <f t="shared" si="6"/>
        <v>6715</v>
      </c>
      <c r="P41" s="19"/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6730110</v>
      </c>
      <c r="E42" s="14">
        <f>SUM(D42:D42)+APR!E42</f>
        <v>44404943</v>
      </c>
      <c r="F42" s="16">
        <f t="shared" si="0"/>
        <v>22202471.5</v>
      </c>
      <c r="G42" s="17">
        <v>168253</v>
      </c>
      <c r="H42" s="17">
        <f t="shared" si="1"/>
        <v>44404943</v>
      </c>
      <c r="I42" s="17">
        <v>1373340</v>
      </c>
      <c r="J42" s="17">
        <f t="shared" si="2"/>
        <v>45778283</v>
      </c>
      <c r="K42" s="18">
        <f t="shared" si="3"/>
        <v>22889000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1373340</v>
      </c>
      <c r="M42" s="17">
        <f>APR!L42</f>
        <v>1165140</v>
      </c>
      <c r="N42" s="17">
        <f t="shared" si="5"/>
        <v>208200</v>
      </c>
      <c r="O42" s="15">
        <f t="shared" si="6"/>
        <v>39947</v>
      </c>
      <c r="P42" s="19"/>
    </row>
    <row r="43" spans="1:16" ht="14.95" customHeight="1" x14ac:dyDescent="0.3">
      <c r="A43" s="12">
        <v>37</v>
      </c>
      <c r="B43" s="13" t="s">
        <v>90</v>
      </c>
      <c r="C43" s="13" t="s">
        <v>91</v>
      </c>
      <c r="D43" s="15">
        <v>8693800</v>
      </c>
      <c r="E43" s="14">
        <f>SUM(D43:D43)+APR!E43</f>
        <v>34072500</v>
      </c>
      <c r="F43" s="16">
        <f t="shared" si="0"/>
        <v>17036250</v>
      </c>
      <c r="G43" s="17">
        <v>217345</v>
      </c>
      <c r="H43" s="17">
        <f t="shared" si="1"/>
        <v>34072500</v>
      </c>
      <c r="I43" s="17">
        <v>873650</v>
      </c>
      <c r="J43" s="17">
        <f t="shared" si="2"/>
        <v>34946150</v>
      </c>
      <c r="K43" s="18">
        <f t="shared" si="3"/>
        <v>17473000</v>
      </c>
      <c r="L43" s="17">
        <f t="shared" si="4"/>
        <v>873650</v>
      </c>
      <c r="M43" s="17">
        <f>APR!L43</f>
        <v>650700</v>
      </c>
      <c r="N43" s="17">
        <f t="shared" si="5"/>
        <v>222950</v>
      </c>
      <c r="O43" s="15">
        <f t="shared" si="6"/>
        <v>5605</v>
      </c>
      <c r="P43" s="19"/>
    </row>
    <row r="44" spans="1:16" ht="14.95" customHeight="1" x14ac:dyDescent="0.3">
      <c r="A44" s="12">
        <v>38</v>
      </c>
      <c r="B44" s="20" t="s">
        <v>23</v>
      </c>
      <c r="C44" s="13" t="s">
        <v>92</v>
      </c>
      <c r="D44" s="15">
        <v>0</v>
      </c>
      <c r="E44" s="14">
        <f>SUM(D44:D44)+APR!E44</f>
        <v>2222700</v>
      </c>
      <c r="F44" s="16">
        <f t="shared" si="0"/>
        <v>1111350</v>
      </c>
      <c r="G44" s="17">
        <v>0</v>
      </c>
      <c r="H44" s="17">
        <f t="shared" si="1"/>
        <v>2222700</v>
      </c>
      <c r="I44" s="17">
        <v>68700</v>
      </c>
      <c r="J44" s="17">
        <f t="shared" si="2"/>
        <v>2291400</v>
      </c>
      <c r="K44" s="18">
        <f t="shared" si="3"/>
        <v>1145000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68700</v>
      </c>
      <c r="M44" s="17">
        <f>APR!L44</f>
        <v>68700</v>
      </c>
      <c r="N44" s="17">
        <f t="shared" si="5"/>
        <v>0</v>
      </c>
      <c r="O44" s="15">
        <f t="shared" si="6"/>
        <v>0</v>
      </c>
      <c r="P44" s="19"/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14">
        <f>SUM(D45:D45)+APR!E45</f>
        <v>0</v>
      </c>
      <c r="F45" s="16">
        <f t="shared" si="0"/>
        <v>0</v>
      </c>
      <c r="G45" s="17">
        <v>0</v>
      </c>
      <c r="H45" s="17">
        <f t="shared" si="1"/>
        <v>0</v>
      </c>
      <c r="I45" s="17">
        <v>0</v>
      </c>
      <c r="J45" s="17">
        <f t="shared" si="2"/>
        <v>0</v>
      </c>
      <c r="K45" s="18">
        <f t="shared" si="3"/>
        <v>0</v>
      </c>
      <c r="L45" s="17">
        <f t="shared" si="4"/>
        <v>0</v>
      </c>
      <c r="M45" s="17">
        <f>APR!L45</f>
        <v>0</v>
      </c>
      <c r="N45" s="17">
        <f t="shared" si="5"/>
        <v>0</v>
      </c>
      <c r="O45" s="15">
        <f t="shared" si="6"/>
        <v>0</v>
      </c>
      <c r="P45" s="45"/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53716285</v>
      </c>
      <c r="E46" s="14">
        <f>SUM(D46:D46)+APR!E46</f>
        <v>190826596</v>
      </c>
      <c r="F46" s="16">
        <f t="shared" si="0"/>
        <v>95413298</v>
      </c>
      <c r="G46" s="17">
        <v>4028721</v>
      </c>
      <c r="H46" s="17">
        <f t="shared" si="1"/>
        <v>190826596</v>
      </c>
      <c r="I46" s="17">
        <v>10066900</v>
      </c>
      <c r="J46" s="17">
        <f t="shared" si="2"/>
        <v>200893496</v>
      </c>
      <c r="K46" s="18">
        <f t="shared" si="3"/>
        <v>100446000</v>
      </c>
      <c r="L46" s="17">
        <f t="shared" si="4"/>
        <v>10066900</v>
      </c>
      <c r="M46" s="17">
        <f>APR!L46</f>
        <v>5711500</v>
      </c>
      <c r="N46" s="17">
        <f t="shared" si="5"/>
        <v>4355400</v>
      </c>
      <c r="O46" s="15">
        <f t="shared" si="6"/>
        <v>326679</v>
      </c>
      <c r="P46" s="45"/>
    </row>
    <row r="47" spans="1:16" s="46" customFormat="1" ht="14.95" customHeight="1" x14ac:dyDescent="0.3">
      <c r="A47" s="40">
        <v>41</v>
      </c>
      <c r="B47" s="47" t="s">
        <v>23</v>
      </c>
      <c r="C47" s="41" t="s">
        <v>96</v>
      </c>
      <c r="D47" s="42">
        <v>0</v>
      </c>
      <c r="E47" s="14">
        <f>SUM(D47:D47)+APR!E47</f>
        <v>0</v>
      </c>
      <c r="F47" s="16">
        <f t="shared" si="0"/>
        <v>0</v>
      </c>
      <c r="G47" s="17">
        <v>0</v>
      </c>
      <c r="H47" s="17">
        <f t="shared" si="1"/>
        <v>0</v>
      </c>
      <c r="I47" s="17">
        <v>0</v>
      </c>
      <c r="J47" s="17">
        <f t="shared" si="2"/>
        <v>0</v>
      </c>
      <c r="K47" s="18">
        <f t="shared" si="3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APR!L47</f>
        <v>0</v>
      </c>
      <c r="N47" s="17">
        <f t="shared" si="5"/>
        <v>0</v>
      </c>
      <c r="O47" s="15">
        <f t="shared" si="6"/>
        <v>0</v>
      </c>
      <c r="P47" s="45"/>
    </row>
    <row r="48" spans="1:16" s="46" customFormat="1" ht="14.95" customHeight="1" x14ac:dyDescent="0.3">
      <c r="A48" s="40">
        <v>42</v>
      </c>
      <c r="B48" s="41" t="s">
        <v>97</v>
      </c>
      <c r="C48" s="41" t="s">
        <v>98</v>
      </c>
      <c r="D48" s="42">
        <v>0</v>
      </c>
      <c r="E48" s="14">
        <f>SUM(D48:D48)+APR!E48</f>
        <v>4720300</v>
      </c>
      <c r="F48" s="16">
        <f t="shared" si="0"/>
        <v>2360150</v>
      </c>
      <c r="G48" s="17">
        <v>0</v>
      </c>
      <c r="H48" s="17">
        <f t="shared" si="1"/>
        <v>4720300</v>
      </c>
      <c r="I48" s="17">
        <v>121000</v>
      </c>
      <c r="J48" s="17">
        <f t="shared" si="2"/>
        <v>4841300</v>
      </c>
      <c r="K48" s="18">
        <f t="shared" si="3"/>
        <v>2420000</v>
      </c>
      <c r="L48" s="17">
        <f t="shared" si="4"/>
        <v>121000</v>
      </c>
      <c r="M48" s="17">
        <f>APR!L48</f>
        <v>121000</v>
      </c>
      <c r="N48" s="17">
        <f t="shared" si="5"/>
        <v>0</v>
      </c>
      <c r="O48" s="15">
        <f t="shared" si="6"/>
        <v>0</v>
      </c>
      <c r="P48" s="45"/>
    </row>
    <row r="49" spans="1:16" s="46" customFormat="1" ht="14.95" customHeight="1" x14ac:dyDescent="0.3">
      <c r="A49" s="40">
        <v>43</v>
      </c>
      <c r="B49" s="41" t="s">
        <v>99</v>
      </c>
      <c r="C49" s="41" t="s">
        <v>100</v>
      </c>
      <c r="D49" s="42">
        <v>7349000</v>
      </c>
      <c r="E49" s="14">
        <f>SUM(D49:D49)+APR!E49</f>
        <v>29216450</v>
      </c>
      <c r="F49" s="16">
        <f t="shared" si="0"/>
        <v>14608225</v>
      </c>
      <c r="G49" s="17">
        <v>1863725</v>
      </c>
      <c r="H49" s="17">
        <f t="shared" si="1"/>
        <v>29216450</v>
      </c>
      <c r="I49" s="17">
        <v>749100</v>
      </c>
      <c r="J49" s="17">
        <f t="shared" si="2"/>
        <v>29965550</v>
      </c>
      <c r="K49" s="18">
        <f t="shared" si="3"/>
        <v>14982000</v>
      </c>
      <c r="L49" s="17">
        <f t="shared" si="4"/>
        <v>749100</v>
      </c>
      <c r="M49" s="17">
        <f>APR!L49</f>
        <v>560700</v>
      </c>
      <c r="N49" s="17">
        <f t="shared" si="5"/>
        <v>188400</v>
      </c>
      <c r="O49" s="15">
        <f t="shared" si="6"/>
        <v>-1675325</v>
      </c>
      <c r="P49" s="45"/>
    </row>
    <row r="50" spans="1:16" ht="14.95" customHeight="1" x14ac:dyDescent="0.3">
      <c r="A50" s="12">
        <v>44</v>
      </c>
      <c r="B50" s="13" t="s">
        <v>101</v>
      </c>
      <c r="C50" s="13" t="s">
        <v>102</v>
      </c>
      <c r="D50" s="15">
        <v>2113300</v>
      </c>
      <c r="E50" s="14">
        <f>SUM(D50:D50)+APR!E50</f>
        <v>22862750</v>
      </c>
      <c r="F50" s="16">
        <f t="shared" si="0"/>
        <v>11431375</v>
      </c>
      <c r="G50" s="17">
        <v>52833</v>
      </c>
      <c r="H50" s="17">
        <f t="shared" si="1"/>
        <v>22862750</v>
      </c>
      <c r="I50" s="17">
        <v>586200</v>
      </c>
      <c r="J50" s="17">
        <f t="shared" si="2"/>
        <v>23448950</v>
      </c>
      <c r="K50" s="18">
        <f t="shared" si="3"/>
        <v>11724000</v>
      </c>
      <c r="L50" s="17">
        <f t="shared" si="4"/>
        <v>586200</v>
      </c>
      <c r="M50" s="17">
        <f>APR!L50</f>
        <v>532000</v>
      </c>
      <c r="N50" s="17">
        <f t="shared" si="5"/>
        <v>54200</v>
      </c>
      <c r="O50" s="15">
        <f t="shared" si="6"/>
        <v>1367</v>
      </c>
      <c r="P50" s="19"/>
    </row>
    <row r="51" spans="1:16" ht="14.95" customHeight="1" x14ac:dyDescent="0.3">
      <c r="A51" s="12">
        <v>45</v>
      </c>
      <c r="B51" s="20" t="s">
        <v>23</v>
      </c>
      <c r="C51" s="13" t="s">
        <v>103</v>
      </c>
      <c r="D51" s="15">
        <v>5577600</v>
      </c>
      <c r="E51" s="14">
        <f>SUM(D51:D51)+APR!E51</f>
        <v>28199150</v>
      </c>
      <c r="F51" s="16">
        <f t="shared" si="0"/>
        <v>14099575</v>
      </c>
      <c r="G51" s="17">
        <v>139440</v>
      </c>
      <c r="H51" s="17">
        <f t="shared" si="1"/>
        <v>28199150</v>
      </c>
      <c r="I51" s="17">
        <v>872100</v>
      </c>
      <c r="J51" s="17">
        <f t="shared" si="2"/>
        <v>29071250</v>
      </c>
      <c r="K51" s="18">
        <f t="shared" si="3"/>
        <v>14535000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872100</v>
      </c>
      <c r="M51" s="17">
        <f>APR!L51</f>
        <v>699600</v>
      </c>
      <c r="N51" s="17">
        <f t="shared" si="5"/>
        <v>172500</v>
      </c>
      <c r="O51" s="15">
        <f t="shared" si="6"/>
        <v>33060</v>
      </c>
      <c r="P51" s="19"/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32669921</v>
      </c>
      <c r="E52" s="14">
        <f>SUM(D52:D52)+APR!E52</f>
        <v>142872991</v>
      </c>
      <c r="F52" s="16">
        <f t="shared" si="0"/>
        <v>71436495.5</v>
      </c>
      <c r="G52" s="17">
        <v>2450244</v>
      </c>
      <c r="H52" s="17">
        <f t="shared" si="1"/>
        <v>142872991</v>
      </c>
      <c r="I52" s="17">
        <v>6178750</v>
      </c>
      <c r="J52" s="17">
        <f t="shared" si="2"/>
        <v>149051741</v>
      </c>
      <c r="K52" s="18">
        <f t="shared" si="3"/>
        <v>74525000</v>
      </c>
      <c r="L52" s="17">
        <f t="shared" si="4"/>
        <v>6178750</v>
      </c>
      <c r="M52" s="17">
        <f>APR!L52</f>
        <v>3529900</v>
      </c>
      <c r="N52" s="17">
        <f t="shared" si="5"/>
        <v>2648850</v>
      </c>
      <c r="O52" s="15">
        <f t="shared" si="6"/>
        <v>198606</v>
      </c>
      <c r="P52" s="19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10592333</v>
      </c>
      <c r="E53" s="14">
        <f>SUM(D53:D53)+APR!E53</f>
        <v>27097146</v>
      </c>
      <c r="F53" s="16">
        <f t="shared" si="0"/>
        <v>13548573</v>
      </c>
      <c r="G53" s="17">
        <v>264808</v>
      </c>
      <c r="H53" s="17">
        <f t="shared" si="1"/>
        <v>27097146</v>
      </c>
      <c r="I53" s="17">
        <v>838020</v>
      </c>
      <c r="J53" s="17">
        <f t="shared" si="2"/>
        <v>27935166</v>
      </c>
      <c r="K53" s="18">
        <f t="shared" si="3"/>
        <v>13967000</v>
      </c>
      <c r="L53" s="17">
        <f t="shared" ref="L53:L56" si="7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838020</v>
      </c>
      <c r="M53" s="17">
        <f>APR!L53</f>
        <v>510420</v>
      </c>
      <c r="N53" s="17">
        <f t="shared" si="5"/>
        <v>327600</v>
      </c>
      <c r="O53" s="15">
        <f t="shared" si="6"/>
        <v>62792</v>
      </c>
      <c r="P53" s="19"/>
    </row>
    <row r="54" spans="1:16" x14ac:dyDescent="0.3">
      <c r="A54" s="12">
        <v>48</v>
      </c>
      <c r="B54" s="30"/>
      <c r="C54" s="30" t="s">
        <v>107</v>
      </c>
      <c r="D54" s="15">
        <v>0</v>
      </c>
      <c r="E54" s="14">
        <f>SUM(D54:D54)+APR!E54</f>
        <v>3767500</v>
      </c>
      <c r="F54" s="16">
        <f t="shared" si="0"/>
        <v>1883750</v>
      </c>
      <c r="G54" s="17">
        <v>0</v>
      </c>
      <c r="H54" s="17">
        <f t="shared" si="1"/>
        <v>3767500</v>
      </c>
      <c r="I54" s="17">
        <v>116460</v>
      </c>
      <c r="J54" s="17">
        <f t="shared" si="2"/>
        <v>3883960</v>
      </c>
      <c r="K54" s="18">
        <f t="shared" si="3"/>
        <v>1941000</v>
      </c>
      <c r="L54" s="17">
        <f t="shared" si="7"/>
        <v>116460</v>
      </c>
      <c r="M54" s="17">
        <f>APR!L54</f>
        <v>116460</v>
      </c>
      <c r="N54" s="17">
        <f t="shared" si="5"/>
        <v>0</v>
      </c>
      <c r="O54" s="15">
        <f t="shared" si="6"/>
        <v>0</v>
      </c>
      <c r="P54" s="19"/>
    </row>
    <row r="55" spans="1:16" x14ac:dyDescent="0.3">
      <c r="A55" s="12">
        <v>49</v>
      </c>
      <c r="B55" s="30"/>
      <c r="C55" s="30" t="s">
        <v>108</v>
      </c>
      <c r="D55" s="15">
        <v>6026700</v>
      </c>
      <c r="E55" s="14">
        <f>SUM(D55:D55)+APR!E55</f>
        <v>11958700</v>
      </c>
      <c r="F55" s="16">
        <f t="shared" si="0"/>
        <v>5979350</v>
      </c>
      <c r="G55" s="17">
        <v>298968</v>
      </c>
      <c r="H55" s="17">
        <f t="shared" si="1"/>
        <v>11958700</v>
      </c>
      <c r="I55" s="17">
        <v>369840</v>
      </c>
      <c r="J55" s="17">
        <f t="shared" si="2"/>
        <v>12328540</v>
      </c>
      <c r="K55" s="18">
        <f t="shared" si="3"/>
        <v>6164000</v>
      </c>
      <c r="L55" s="17">
        <f t="shared" si="7"/>
        <v>369840</v>
      </c>
      <c r="M55" s="17">
        <f>APR!L55</f>
        <v>183420</v>
      </c>
      <c r="N55" s="17">
        <f t="shared" si="5"/>
        <v>186420</v>
      </c>
      <c r="O55" s="15">
        <f t="shared" si="6"/>
        <v>-112548</v>
      </c>
      <c r="P55" s="19"/>
    </row>
    <row r="56" spans="1:16" x14ac:dyDescent="0.3">
      <c r="A56" s="12">
        <v>50</v>
      </c>
      <c r="B56" s="30"/>
      <c r="C56" s="30" t="s">
        <v>109</v>
      </c>
      <c r="D56" s="15">
        <v>4803900</v>
      </c>
      <c r="E56" s="14">
        <f>SUM(D56:D56)+APR!E56</f>
        <v>11266500</v>
      </c>
      <c r="F56" s="16">
        <f t="shared" si="0"/>
        <v>5633250</v>
      </c>
      <c r="G56" s="17">
        <v>120098</v>
      </c>
      <c r="H56" s="17">
        <f t="shared" si="1"/>
        <v>11266500</v>
      </c>
      <c r="I56" s="17">
        <v>348420</v>
      </c>
      <c r="J56" s="17">
        <f t="shared" si="2"/>
        <v>11614920</v>
      </c>
      <c r="K56" s="18">
        <f t="shared" si="3"/>
        <v>5807000</v>
      </c>
      <c r="L56" s="17">
        <f t="shared" si="7"/>
        <v>348420</v>
      </c>
      <c r="M56" s="17">
        <f>APR!L56</f>
        <v>199860</v>
      </c>
      <c r="N56" s="17">
        <f t="shared" si="5"/>
        <v>148560</v>
      </c>
      <c r="O56" s="15">
        <f t="shared" si="6"/>
        <v>28462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22">
        <v>0</v>
      </c>
      <c r="E57" s="14">
        <f>SUM(D57:D57)+APR!E57</f>
        <v>0</v>
      </c>
      <c r="F57" s="16">
        <f t="shared" si="0"/>
        <v>0</v>
      </c>
      <c r="G57" s="17">
        <v>0</v>
      </c>
      <c r="H57" s="17">
        <f t="shared" si="1"/>
        <v>0</v>
      </c>
      <c r="I57" s="17">
        <v>0</v>
      </c>
      <c r="J57" s="17">
        <f t="shared" si="2"/>
        <v>0</v>
      </c>
      <c r="K57" s="18">
        <f t="shared" si="3"/>
        <v>0</v>
      </c>
      <c r="L57" s="17">
        <f t="shared" ref="L57" si="8">IF(K57&gt;500000000,(50000000*0.05)+(200000000*0.15)+(250000000*0.25)+((K57-500000000)*0.3),IF(K57&gt;250000000,(50000000*0.05)+(200000000*0.15)+((K57-250000000)*0.25),IF(K57&gt;200000000,(50000000*0.05)+(K57-50000000)*0.15,IF(K57&gt;50000000,(50000000*0.05)+((K57-50000000)*0.15),IF(K57&lt;=50000000,K57*0.05,0)))))</f>
        <v>0</v>
      </c>
      <c r="M57" s="17">
        <f>APR!L57</f>
        <v>0</v>
      </c>
      <c r="N57" s="17">
        <f t="shared" si="5"/>
        <v>0</v>
      </c>
      <c r="O57" s="15">
        <f t="shared" si="6"/>
        <v>0</v>
      </c>
      <c r="P57" s="19"/>
    </row>
    <row r="58" spans="1:16" ht="15.9" x14ac:dyDescent="0.3">
      <c r="A58" s="32" t="s">
        <v>112</v>
      </c>
      <c r="B58" s="32"/>
      <c r="C58" s="32"/>
      <c r="D58" s="33">
        <f>SUM(D7:D57)</f>
        <v>1520610056</v>
      </c>
      <c r="E58" s="33">
        <f>SUM(E7:E57)</f>
        <v>7181236487</v>
      </c>
      <c r="F58" s="34"/>
      <c r="G58" s="33">
        <f>SUM(G7:G57)</f>
        <v>121643406</v>
      </c>
      <c r="H58" s="33"/>
      <c r="I58" s="33"/>
      <c r="J58" s="33"/>
      <c r="K58" s="33"/>
      <c r="L58" s="33"/>
      <c r="M58" s="33"/>
      <c r="N58" s="33"/>
      <c r="O58" s="33">
        <f t="shared" ref="O58" si="9">SUM(O7:O57)</f>
        <v>16204624</v>
      </c>
    </row>
  </sheetData>
  <mergeCells count="15">
    <mergeCell ref="J5:J6"/>
    <mergeCell ref="K5:K6"/>
    <mergeCell ref="L5:L6"/>
    <mergeCell ref="O5:O6"/>
    <mergeCell ref="H1:O2"/>
    <mergeCell ref="M5:M6"/>
    <mergeCell ref="N5:N6"/>
    <mergeCell ref="G5:G6"/>
    <mergeCell ref="H5:H6"/>
    <mergeCell ref="I5:I6"/>
    <mergeCell ref="A5:A6"/>
    <mergeCell ref="B5:B6"/>
    <mergeCell ref="C5:C6"/>
    <mergeCell ref="E5:E6"/>
    <mergeCell ref="F5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0BBF-EB11-433D-998C-B8555C9E614F}">
  <dimension ref="A1:P58"/>
  <sheetViews>
    <sheetView zoomScale="82" zoomScaleNormal="82" workbookViewId="0">
      <pane xSplit="3" ySplit="6" topLeftCell="E7" activePane="bottomRight" state="frozen"/>
      <selection activeCell="E5" sqref="E5:N6"/>
      <selection pane="topRight" activeCell="E5" sqref="E5:N6"/>
      <selection pane="bottomLeft" activeCell="E5" sqref="E5:N6"/>
      <selection pane="bottomRight" activeCell="N5" sqref="N5:N6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8476230872</v>
      </c>
      <c r="F3" s="4"/>
      <c r="G3" s="5">
        <f>SUM(G7:G57)</f>
        <v>121168483</v>
      </c>
      <c r="H3" s="5"/>
      <c r="I3" s="5">
        <f>SUM(I7:I57)</f>
        <v>632014450</v>
      </c>
      <c r="J3" s="5">
        <f>SUM(J7:J57)</f>
        <v>9108245322</v>
      </c>
      <c r="K3" s="5"/>
      <c r="L3" s="5">
        <f>SUM(L7:L57)</f>
        <v>632014450</v>
      </c>
      <c r="M3" s="5">
        <f>SUM(M7:M57)</f>
        <v>486331730</v>
      </c>
      <c r="N3" s="5"/>
      <c r="O3" s="5">
        <f>SUM(O7:O57)</f>
        <v>24514237</v>
      </c>
      <c r="P3" s="6">
        <f>L3-I3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17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42976200</v>
      </c>
      <c r="E7" s="14">
        <f>SUM(D7:D7)+MEI!E7</f>
        <v>302306750</v>
      </c>
      <c r="F7" s="16">
        <f t="shared" ref="F7:F57" si="0">50%*E7</f>
        <v>151153375</v>
      </c>
      <c r="G7" s="17">
        <v>3223215</v>
      </c>
      <c r="H7" s="17">
        <f>E7</f>
        <v>302306750</v>
      </c>
      <c r="I7" s="17">
        <v>19105900</v>
      </c>
      <c r="J7" s="17">
        <f>H7+I7</f>
        <v>321412650</v>
      </c>
      <c r="K7" s="18">
        <f>ROUNDDOWN(J7/2,-3)</f>
        <v>160706000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19105900</v>
      </c>
      <c r="M7" s="17">
        <f>MEI!L7</f>
        <v>15621250</v>
      </c>
      <c r="N7" s="17">
        <f>L7-M7</f>
        <v>3484650</v>
      </c>
      <c r="O7" s="15">
        <f>N7-G7</f>
        <v>261435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59967136</v>
      </c>
      <c r="E8" s="14">
        <f>SUM(D8:D8)+MEI!E8</f>
        <v>408517877</v>
      </c>
      <c r="F8" s="16">
        <f t="shared" si="0"/>
        <v>204258938.5</v>
      </c>
      <c r="G8" s="17">
        <v>4497535</v>
      </c>
      <c r="H8" s="17">
        <f t="shared" ref="H8:H57" si="1">E8</f>
        <v>408517877</v>
      </c>
      <c r="I8" s="17">
        <v>27717550</v>
      </c>
      <c r="J8" s="17">
        <f t="shared" ref="J8:J57" si="2">H8+I8</f>
        <v>436235427</v>
      </c>
      <c r="K8" s="18">
        <f t="shared" ref="K8:K57" si="3">ROUNDDOWN(J8/2,-3)</f>
        <v>218117000</v>
      </c>
      <c r="L8" s="17">
        <f t="shared" ref="L8:L57" si="4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27717550</v>
      </c>
      <c r="M8" s="17">
        <f>MEI!L8</f>
        <v>22855450</v>
      </c>
      <c r="N8" s="17">
        <f t="shared" ref="N8:N57" si="5">L8-M8</f>
        <v>4862100</v>
      </c>
      <c r="O8" s="15">
        <f t="shared" ref="O8:O57" si="6">N8-G8</f>
        <v>364565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SUM(D9:D9)+MEI!E9</f>
        <v>0</v>
      </c>
      <c r="F9" s="16">
        <f t="shared" si="0"/>
        <v>0</v>
      </c>
      <c r="G9" s="17">
        <v>0</v>
      </c>
      <c r="H9" s="17">
        <f t="shared" si="1"/>
        <v>0</v>
      </c>
      <c r="I9" s="17">
        <v>0</v>
      </c>
      <c r="J9" s="17">
        <f t="shared" si="2"/>
        <v>0</v>
      </c>
      <c r="K9" s="18">
        <f t="shared" si="3"/>
        <v>0</v>
      </c>
      <c r="L9" s="17">
        <f t="shared" si="4"/>
        <v>0</v>
      </c>
      <c r="M9" s="17">
        <f>MEI!L9</f>
        <v>0</v>
      </c>
      <c r="N9" s="17">
        <f t="shared" si="5"/>
        <v>0</v>
      </c>
      <c r="O9" s="15">
        <f t="shared" si="6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SUM(D10:D10)+MEI!E10</f>
        <v>0</v>
      </c>
      <c r="F10" s="16">
        <f t="shared" si="0"/>
        <v>0</v>
      </c>
      <c r="G10" s="17">
        <v>0</v>
      </c>
      <c r="H10" s="17">
        <f t="shared" si="1"/>
        <v>0</v>
      </c>
      <c r="I10" s="17">
        <v>0</v>
      </c>
      <c r="J10" s="17">
        <f t="shared" si="2"/>
        <v>0</v>
      </c>
      <c r="K10" s="18">
        <f t="shared" si="3"/>
        <v>0</v>
      </c>
      <c r="L10" s="17">
        <f t="shared" si="4"/>
        <v>0</v>
      </c>
      <c r="M10" s="17">
        <f>MEI!L10</f>
        <v>0</v>
      </c>
      <c r="N10" s="17">
        <f t="shared" si="5"/>
        <v>0</v>
      </c>
      <c r="O10" s="15">
        <f t="shared" si="6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SUM(D11:D11)+MEI!E11</f>
        <v>0</v>
      </c>
      <c r="F11" s="16">
        <f t="shared" si="0"/>
        <v>0</v>
      </c>
      <c r="G11" s="17">
        <v>0</v>
      </c>
      <c r="H11" s="17">
        <f t="shared" si="1"/>
        <v>0</v>
      </c>
      <c r="I11" s="17">
        <v>0</v>
      </c>
      <c r="J11" s="17">
        <f t="shared" si="2"/>
        <v>0</v>
      </c>
      <c r="K11" s="18">
        <f t="shared" si="3"/>
        <v>0</v>
      </c>
      <c r="L11" s="17">
        <f t="shared" si="4"/>
        <v>0</v>
      </c>
      <c r="M11" s="17">
        <f>MEI!L11</f>
        <v>0</v>
      </c>
      <c r="N11" s="17">
        <f t="shared" si="5"/>
        <v>0</v>
      </c>
      <c r="O11" s="15">
        <f t="shared" si="6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0</v>
      </c>
      <c r="E12" s="14">
        <f>SUM(D12:D12)+MEI!E12</f>
        <v>0</v>
      </c>
      <c r="F12" s="16">
        <f t="shared" si="0"/>
        <v>0</v>
      </c>
      <c r="G12" s="50">
        <v>0</v>
      </c>
      <c r="H12" s="17">
        <f t="shared" si="1"/>
        <v>0</v>
      </c>
      <c r="I12" s="17">
        <v>0</v>
      </c>
      <c r="J12" s="17">
        <f t="shared" si="2"/>
        <v>0</v>
      </c>
      <c r="K12" s="18">
        <f t="shared" si="3"/>
        <v>0</v>
      </c>
      <c r="L12" s="17">
        <f t="shared" si="4"/>
        <v>0</v>
      </c>
      <c r="M12" s="17">
        <f>MEI!L12</f>
        <v>0</v>
      </c>
      <c r="N12" s="17">
        <f t="shared" si="5"/>
        <v>0</v>
      </c>
      <c r="O12" s="15">
        <f t="shared" si="6"/>
        <v>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26364999</v>
      </c>
      <c r="E13" s="14">
        <f>SUM(D13:D13)+MEI!E13</f>
        <v>153806135</v>
      </c>
      <c r="F13" s="16">
        <f t="shared" si="0"/>
        <v>76903067.5</v>
      </c>
      <c r="G13" s="17">
        <v>1977375</v>
      </c>
      <c r="H13" s="17">
        <f t="shared" si="1"/>
        <v>153806135</v>
      </c>
      <c r="I13" s="17">
        <v>7065250</v>
      </c>
      <c r="J13" s="17">
        <f t="shared" si="2"/>
        <v>160871385</v>
      </c>
      <c r="K13" s="18">
        <f t="shared" si="3"/>
        <v>80435000</v>
      </c>
      <c r="L13" s="17">
        <f t="shared" si="4"/>
        <v>7065250</v>
      </c>
      <c r="M13" s="17">
        <f>MEI!L13</f>
        <v>4927600</v>
      </c>
      <c r="N13" s="17">
        <f t="shared" si="5"/>
        <v>2137650</v>
      </c>
      <c r="O13" s="15">
        <f t="shared" si="6"/>
        <v>160275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SUM(D14:D14)+MEI!E14</f>
        <v>0</v>
      </c>
      <c r="F14" s="16">
        <f t="shared" si="0"/>
        <v>0</v>
      </c>
      <c r="G14" s="17">
        <v>0</v>
      </c>
      <c r="H14" s="17">
        <f t="shared" si="1"/>
        <v>0</v>
      </c>
      <c r="I14" s="17">
        <v>0</v>
      </c>
      <c r="J14" s="17">
        <f t="shared" si="2"/>
        <v>0</v>
      </c>
      <c r="K14" s="18">
        <f t="shared" si="3"/>
        <v>0</v>
      </c>
      <c r="L14" s="17">
        <f t="shared" si="4"/>
        <v>0</v>
      </c>
      <c r="M14" s="17">
        <f>MEI!L14</f>
        <v>0</v>
      </c>
      <c r="N14" s="17">
        <f t="shared" si="5"/>
        <v>0</v>
      </c>
      <c r="O14" s="15">
        <f t="shared" si="6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69315539</v>
      </c>
      <c r="E15" s="14">
        <f>SUM(D15:D15)+MEI!E15</f>
        <v>518536344</v>
      </c>
      <c r="F15" s="16">
        <f t="shared" si="0"/>
        <v>259268172</v>
      </c>
      <c r="G15" s="17">
        <v>6125483</v>
      </c>
      <c r="H15" s="17">
        <f t="shared" si="1"/>
        <v>518536344</v>
      </c>
      <c r="I15" s="17">
        <v>39790750</v>
      </c>
      <c r="J15" s="17">
        <f t="shared" si="2"/>
        <v>558327094</v>
      </c>
      <c r="K15" s="18">
        <f t="shared" si="3"/>
        <v>279163000</v>
      </c>
      <c r="L15" s="17">
        <f t="shared" si="4"/>
        <v>39790750</v>
      </c>
      <c r="M15" s="17">
        <f>MEI!L15</f>
        <v>31017850</v>
      </c>
      <c r="N15" s="17">
        <f t="shared" si="5"/>
        <v>8772900</v>
      </c>
      <c r="O15" s="15">
        <f t="shared" si="6"/>
        <v>2647417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12088900</v>
      </c>
      <c r="E16" s="14">
        <f>SUM(D16:D16)+MEI!E16</f>
        <v>50238300</v>
      </c>
      <c r="F16" s="16">
        <f t="shared" si="0"/>
        <v>25119150</v>
      </c>
      <c r="G16" s="17">
        <v>302223</v>
      </c>
      <c r="H16" s="17">
        <f t="shared" si="1"/>
        <v>50238300</v>
      </c>
      <c r="I16" s="17">
        <v>1288150</v>
      </c>
      <c r="J16" s="17">
        <f t="shared" si="2"/>
        <v>51526450</v>
      </c>
      <c r="K16" s="18">
        <f t="shared" si="3"/>
        <v>25763000</v>
      </c>
      <c r="L16" s="17">
        <f t="shared" si="4"/>
        <v>1288150</v>
      </c>
      <c r="M16" s="17">
        <f>MEI!L16</f>
        <v>978150</v>
      </c>
      <c r="N16" s="17">
        <f t="shared" si="5"/>
        <v>310000</v>
      </c>
      <c r="O16" s="15">
        <f t="shared" si="6"/>
        <v>7777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102566609</v>
      </c>
      <c r="E17" s="14">
        <f>SUM(D17:D17)+MEI!E17</f>
        <v>614963659</v>
      </c>
      <c r="F17" s="16">
        <f t="shared" si="0"/>
        <v>307481829.5</v>
      </c>
      <c r="G17" s="17">
        <v>12820826</v>
      </c>
      <c r="H17" s="17">
        <f t="shared" si="1"/>
        <v>614963659</v>
      </c>
      <c r="I17" s="17">
        <v>53566000</v>
      </c>
      <c r="J17" s="17">
        <f t="shared" si="2"/>
        <v>668529659</v>
      </c>
      <c r="K17" s="18">
        <f t="shared" si="3"/>
        <v>334264000</v>
      </c>
      <c r="L17" s="17">
        <f t="shared" si="4"/>
        <v>53566000</v>
      </c>
      <c r="M17" s="17">
        <f>MEI!L17</f>
        <v>38913750</v>
      </c>
      <c r="N17" s="17">
        <f t="shared" si="5"/>
        <v>14652250</v>
      </c>
      <c r="O17" s="15">
        <f t="shared" si="6"/>
        <v>1831424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60232086</v>
      </c>
      <c r="E18" s="14">
        <f>SUM(D18:D18)+MEI!E18</f>
        <v>361716298</v>
      </c>
      <c r="F18" s="16">
        <f t="shared" si="0"/>
        <v>180858149</v>
      </c>
      <c r="G18" s="17">
        <v>4517406</v>
      </c>
      <c r="H18" s="17">
        <f t="shared" si="1"/>
        <v>361716298</v>
      </c>
      <c r="I18" s="17">
        <v>23922850</v>
      </c>
      <c r="J18" s="17">
        <f t="shared" si="2"/>
        <v>385639148</v>
      </c>
      <c r="K18" s="18">
        <f t="shared" si="3"/>
        <v>192819000</v>
      </c>
      <c r="L18" s="17">
        <f t="shared" si="4"/>
        <v>23922850</v>
      </c>
      <c r="M18" s="17">
        <f>MEI!L18</f>
        <v>19039150</v>
      </c>
      <c r="N18" s="17">
        <f t="shared" si="5"/>
        <v>4883700</v>
      </c>
      <c r="O18" s="15">
        <f t="shared" si="6"/>
        <v>366294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68198352</v>
      </c>
      <c r="E19" s="14">
        <f>SUM(D19:D19)+MEI!E19</f>
        <v>484387795</v>
      </c>
      <c r="F19" s="16">
        <f t="shared" si="0"/>
        <v>242193897.5</v>
      </c>
      <c r="G19" s="17">
        <v>5114876</v>
      </c>
      <c r="H19" s="17">
        <f t="shared" si="1"/>
        <v>484387795</v>
      </c>
      <c r="I19" s="17">
        <v>34912500</v>
      </c>
      <c r="J19" s="17">
        <f t="shared" si="2"/>
        <v>519300295</v>
      </c>
      <c r="K19" s="18">
        <f t="shared" si="3"/>
        <v>259650000</v>
      </c>
      <c r="L19" s="17">
        <f t="shared" si="4"/>
        <v>34912500</v>
      </c>
      <c r="M19" s="17">
        <f>MEI!L19</f>
        <v>28339600</v>
      </c>
      <c r="N19" s="17">
        <f t="shared" si="5"/>
        <v>6572900</v>
      </c>
      <c r="O19" s="15">
        <f t="shared" si="6"/>
        <v>1458024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83184250</v>
      </c>
      <c r="E20" s="14">
        <f>SUM(D20:D20)+MEI!E20</f>
        <v>639136250</v>
      </c>
      <c r="F20" s="16">
        <f t="shared" si="0"/>
        <v>319568125</v>
      </c>
      <c r="G20" s="17">
        <v>10398031</v>
      </c>
      <c r="H20" s="17">
        <f t="shared" si="1"/>
        <v>639136250</v>
      </c>
      <c r="I20" s="17">
        <v>57019250</v>
      </c>
      <c r="J20" s="17">
        <f t="shared" si="2"/>
        <v>696155500</v>
      </c>
      <c r="K20" s="18">
        <f t="shared" si="3"/>
        <v>348077000</v>
      </c>
      <c r="L20" s="17">
        <f t="shared" si="4"/>
        <v>57019250</v>
      </c>
      <c r="M20" s="17">
        <f>MEI!L20</f>
        <v>45135750</v>
      </c>
      <c r="N20" s="17">
        <f t="shared" si="5"/>
        <v>11883500</v>
      </c>
      <c r="O20" s="15">
        <f t="shared" si="6"/>
        <v>1485469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44152204</v>
      </c>
      <c r="E21" s="14">
        <f>SUM(D21:D21)+MEI!E21</f>
        <v>337388184</v>
      </c>
      <c r="F21" s="16">
        <f t="shared" si="0"/>
        <v>168694092</v>
      </c>
      <c r="G21" s="17">
        <v>3311415</v>
      </c>
      <c r="H21" s="17">
        <f t="shared" si="1"/>
        <v>337388184</v>
      </c>
      <c r="I21" s="17">
        <v>21950350</v>
      </c>
      <c r="J21" s="17">
        <f t="shared" si="2"/>
        <v>359338534</v>
      </c>
      <c r="K21" s="18">
        <f t="shared" si="3"/>
        <v>179669000</v>
      </c>
      <c r="L21" s="17">
        <f t="shared" si="4"/>
        <v>21950350</v>
      </c>
      <c r="M21" s="17">
        <f>MEI!L21</f>
        <v>18370450</v>
      </c>
      <c r="N21" s="17">
        <f t="shared" si="5"/>
        <v>3579900</v>
      </c>
      <c r="O21" s="15">
        <f t="shared" si="6"/>
        <v>268485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99864047</v>
      </c>
      <c r="E22" s="14">
        <f>SUM(D22:D22)+MEI!E22</f>
        <v>545608953</v>
      </c>
      <c r="F22" s="16">
        <f t="shared" si="0"/>
        <v>272804476.5</v>
      </c>
      <c r="G22" s="17">
        <v>9770251</v>
      </c>
      <c r="H22" s="17">
        <f t="shared" si="1"/>
        <v>545608953</v>
      </c>
      <c r="I22" s="17">
        <v>43658250</v>
      </c>
      <c r="J22" s="17">
        <f t="shared" si="2"/>
        <v>589267203</v>
      </c>
      <c r="K22" s="18">
        <f t="shared" si="3"/>
        <v>294633000</v>
      </c>
      <c r="L22" s="17">
        <f t="shared" si="4"/>
        <v>43658250</v>
      </c>
      <c r="M22" s="17">
        <f>MEI!L22</f>
        <v>30736000</v>
      </c>
      <c r="N22" s="17">
        <f t="shared" si="5"/>
        <v>12922250</v>
      </c>
      <c r="O22" s="15">
        <f t="shared" si="6"/>
        <v>3151999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96815949</v>
      </c>
      <c r="E23" s="14">
        <f>SUM(D23:D23)+MEI!E23</f>
        <v>636545421</v>
      </c>
      <c r="F23" s="16">
        <f t="shared" si="0"/>
        <v>318272710.5</v>
      </c>
      <c r="G23" s="17">
        <v>12101994</v>
      </c>
      <c r="H23" s="17">
        <f t="shared" si="1"/>
        <v>636545421</v>
      </c>
      <c r="I23" s="17">
        <v>56649250</v>
      </c>
      <c r="J23" s="17">
        <f t="shared" si="2"/>
        <v>693194671</v>
      </c>
      <c r="K23" s="18">
        <f t="shared" si="3"/>
        <v>346597000</v>
      </c>
      <c r="L23" s="17">
        <f t="shared" si="4"/>
        <v>56649250</v>
      </c>
      <c r="M23" s="17">
        <f>MEI!L23</f>
        <v>42818250</v>
      </c>
      <c r="N23" s="17">
        <f t="shared" si="5"/>
        <v>13831000</v>
      </c>
      <c r="O23" s="15">
        <f t="shared" si="6"/>
        <v>1729006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180661325</v>
      </c>
      <c r="E24" s="14">
        <f>SUM(D24:D24)+MEI!E24</f>
        <v>1073738386</v>
      </c>
      <c r="F24" s="16">
        <f t="shared" si="0"/>
        <v>536869193</v>
      </c>
      <c r="G24" s="17">
        <v>24426125</v>
      </c>
      <c r="H24" s="17">
        <f t="shared" si="1"/>
        <v>1073738386</v>
      </c>
      <c r="I24" s="17">
        <v>124777100</v>
      </c>
      <c r="J24" s="17">
        <f t="shared" si="2"/>
        <v>1198515486</v>
      </c>
      <c r="K24" s="18">
        <f t="shared" si="3"/>
        <v>599257000</v>
      </c>
      <c r="L24" s="17">
        <f t="shared" si="4"/>
        <v>124777100</v>
      </c>
      <c r="M24" s="17">
        <f>MEI!L24</f>
        <v>93296500</v>
      </c>
      <c r="N24" s="17">
        <f t="shared" si="5"/>
        <v>31480600</v>
      </c>
      <c r="O24" s="15">
        <f t="shared" si="6"/>
        <v>7054475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8709373</v>
      </c>
      <c r="E25" s="14">
        <f>SUM(D25:D25)+MEI!E25</f>
        <v>47568658</v>
      </c>
      <c r="F25" s="16">
        <f t="shared" si="0"/>
        <v>23784329</v>
      </c>
      <c r="G25" s="17">
        <v>217734</v>
      </c>
      <c r="H25" s="17">
        <f t="shared" si="1"/>
        <v>47568658</v>
      </c>
      <c r="I25" s="17">
        <v>1219700</v>
      </c>
      <c r="J25" s="17">
        <f t="shared" si="2"/>
        <v>48788358</v>
      </c>
      <c r="K25" s="18">
        <f t="shared" si="3"/>
        <v>24394000</v>
      </c>
      <c r="L25" s="17">
        <f t="shared" si="4"/>
        <v>1219700</v>
      </c>
      <c r="M25" s="17">
        <f>MEI!L25</f>
        <v>996350</v>
      </c>
      <c r="N25" s="17">
        <f t="shared" si="5"/>
        <v>223350</v>
      </c>
      <c r="O25" s="15">
        <f t="shared" si="6"/>
        <v>5616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15000000</v>
      </c>
      <c r="E26" s="14">
        <f>SUM(D26:D26)+MEI!E26</f>
        <v>119981805</v>
      </c>
      <c r="F26" s="16">
        <f t="shared" si="0"/>
        <v>59990902.5</v>
      </c>
      <c r="G26" s="17">
        <v>1125000</v>
      </c>
      <c r="H26" s="17">
        <f t="shared" si="1"/>
        <v>119981805</v>
      </c>
      <c r="I26" s="17">
        <v>4322800</v>
      </c>
      <c r="J26" s="17">
        <f t="shared" si="2"/>
        <v>124304605</v>
      </c>
      <c r="K26" s="18">
        <f t="shared" si="3"/>
        <v>62152000</v>
      </c>
      <c r="L26" s="17">
        <f t="shared" si="4"/>
        <v>4322800</v>
      </c>
      <c r="M26" s="17">
        <f>MEI!L26</f>
        <v>3106600</v>
      </c>
      <c r="N26" s="17">
        <f t="shared" si="5"/>
        <v>1216200</v>
      </c>
      <c r="O26" s="15">
        <f t="shared" si="6"/>
        <v>91200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0</v>
      </c>
      <c r="E27" s="14">
        <f>SUM(D27:D27)+MEI!E27</f>
        <v>677000</v>
      </c>
      <c r="F27" s="16">
        <f t="shared" si="0"/>
        <v>338500</v>
      </c>
      <c r="G27" s="17">
        <v>0</v>
      </c>
      <c r="H27" s="17">
        <f t="shared" si="1"/>
        <v>677000</v>
      </c>
      <c r="I27" s="17">
        <v>17350</v>
      </c>
      <c r="J27" s="17">
        <f t="shared" si="2"/>
        <v>694350</v>
      </c>
      <c r="K27" s="18">
        <f t="shared" si="3"/>
        <v>347000</v>
      </c>
      <c r="L27" s="17">
        <f t="shared" si="4"/>
        <v>17350</v>
      </c>
      <c r="M27" s="17">
        <f>MEI!L27</f>
        <v>17350</v>
      </c>
      <c r="N27" s="17">
        <f t="shared" si="5"/>
        <v>0</v>
      </c>
      <c r="O27" s="15">
        <f t="shared" si="6"/>
        <v>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4930050</v>
      </c>
      <c r="E28" s="14">
        <f>SUM(D28:D28)+MEI!E28</f>
        <v>53316050</v>
      </c>
      <c r="F28" s="16">
        <f t="shared" si="0"/>
        <v>26658025</v>
      </c>
      <c r="G28" s="17">
        <v>123251</v>
      </c>
      <c r="H28" s="17">
        <f t="shared" si="1"/>
        <v>53316050</v>
      </c>
      <c r="I28" s="17">
        <v>1367050</v>
      </c>
      <c r="J28" s="17">
        <f t="shared" si="2"/>
        <v>54683100</v>
      </c>
      <c r="K28" s="18">
        <f t="shared" si="3"/>
        <v>27341000</v>
      </c>
      <c r="L28" s="17">
        <f t="shared" si="4"/>
        <v>1367050</v>
      </c>
      <c r="M28" s="17">
        <f>MEI!L28</f>
        <v>1240650</v>
      </c>
      <c r="N28" s="17">
        <f t="shared" si="5"/>
        <v>126400</v>
      </c>
      <c r="O28" s="15">
        <f t="shared" si="6"/>
        <v>3149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44026122</v>
      </c>
      <c r="E29" s="14">
        <f>SUM(D29:D29)+MEI!E29</f>
        <v>320975971</v>
      </c>
      <c r="F29" s="16">
        <f t="shared" si="0"/>
        <v>160487985.5</v>
      </c>
      <c r="G29" s="17">
        <v>3301959</v>
      </c>
      <c r="H29" s="17">
        <f t="shared" si="1"/>
        <v>320975971</v>
      </c>
      <c r="I29" s="17">
        <v>20619550</v>
      </c>
      <c r="J29" s="17">
        <f t="shared" si="2"/>
        <v>341595521</v>
      </c>
      <c r="K29" s="18">
        <f t="shared" si="3"/>
        <v>170797000</v>
      </c>
      <c r="L29" s="17">
        <f t="shared" si="4"/>
        <v>20619550</v>
      </c>
      <c r="M29" s="17">
        <f>MEI!L29</f>
        <v>17049850</v>
      </c>
      <c r="N29" s="17">
        <f t="shared" si="5"/>
        <v>3569700</v>
      </c>
      <c r="O29" s="15">
        <f t="shared" si="6"/>
        <v>267741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83346630</v>
      </c>
      <c r="E30" s="14">
        <f>SUM(D30:D30)+MEI!E30</f>
        <v>526099168</v>
      </c>
      <c r="F30" s="16">
        <f t="shared" si="0"/>
        <v>263049584</v>
      </c>
      <c r="G30" s="17">
        <v>7555956</v>
      </c>
      <c r="H30" s="17">
        <f t="shared" si="1"/>
        <v>526099168</v>
      </c>
      <c r="I30" s="17">
        <v>40871250</v>
      </c>
      <c r="J30" s="17">
        <f t="shared" si="2"/>
        <v>566970418</v>
      </c>
      <c r="K30" s="18">
        <f t="shared" si="3"/>
        <v>283485000</v>
      </c>
      <c r="L30" s="17">
        <f t="shared" si="4"/>
        <v>40871250</v>
      </c>
      <c r="M30" s="17">
        <f>MEI!L30</f>
        <v>30493300</v>
      </c>
      <c r="N30" s="17">
        <f t="shared" si="5"/>
        <v>10377950</v>
      </c>
      <c r="O30" s="15">
        <f t="shared" si="6"/>
        <v>2821994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18000000</v>
      </c>
      <c r="E31" s="14">
        <f>SUM(D31:D31)+MEI!E31</f>
        <v>120469000</v>
      </c>
      <c r="F31" s="16">
        <f t="shared" si="0"/>
        <v>60234500</v>
      </c>
      <c r="G31" s="17">
        <v>1350000</v>
      </c>
      <c r="H31" s="17">
        <f t="shared" si="1"/>
        <v>120469000</v>
      </c>
      <c r="I31" s="17">
        <v>4362250</v>
      </c>
      <c r="J31" s="17">
        <f t="shared" si="2"/>
        <v>124831250</v>
      </c>
      <c r="K31" s="18">
        <f t="shared" si="3"/>
        <v>62415000</v>
      </c>
      <c r="L31" s="17">
        <f t="shared" si="4"/>
        <v>4362250</v>
      </c>
      <c r="M31" s="17">
        <f>MEI!L31</f>
        <v>2902750</v>
      </c>
      <c r="N31" s="17">
        <f t="shared" si="5"/>
        <v>1459500</v>
      </c>
      <c r="O31" s="15">
        <f t="shared" si="6"/>
        <v>109500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33851848</v>
      </c>
      <c r="E32" s="14">
        <f>SUM(D32:D32)+MEI!E32</f>
        <v>218502643</v>
      </c>
      <c r="F32" s="16">
        <f t="shared" si="0"/>
        <v>109251321.5</v>
      </c>
      <c r="G32" s="17">
        <v>2538889</v>
      </c>
      <c r="H32" s="17">
        <f t="shared" si="1"/>
        <v>218502643</v>
      </c>
      <c r="I32" s="17">
        <v>12310900</v>
      </c>
      <c r="J32" s="17">
        <f t="shared" si="2"/>
        <v>230813543</v>
      </c>
      <c r="K32" s="18">
        <f t="shared" si="3"/>
        <v>115406000</v>
      </c>
      <c r="L32" s="17">
        <f t="shared" si="4"/>
        <v>12310900</v>
      </c>
      <c r="M32" s="17">
        <f>MEI!L32</f>
        <v>9566200</v>
      </c>
      <c r="N32" s="17">
        <f t="shared" si="5"/>
        <v>2744700</v>
      </c>
      <c r="O32" s="15">
        <f t="shared" si="6"/>
        <v>205811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7859050</v>
      </c>
      <c r="E33" s="14">
        <f>SUM(D33:D33)+MEI!E33</f>
        <v>54436200</v>
      </c>
      <c r="F33" s="16">
        <f t="shared" si="0"/>
        <v>27218100</v>
      </c>
      <c r="G33" s="17">
        <v>196476</v>
      </c>
      <c r="H33" s="17">
        <f t="shared" si="1"/>
        <v>54436200</v>
      </c>
      <c r="I33" s="17">
        <v>1395750</v>
      </c>
      <c r="J33" s="17">
        <f t="shared" si="2"/>
        <v>55831950</v>
      </c>
      <c r="K33" s="18">
        <f t="shared" si="3"/>
        <v>27915000</v>
      </c>
      <c r="L33" s="17">
        <f t="shared" si="4"/>
        <v>1395750</v>
      </c>
      <c r="M33" s="17">
        <f>MEI!L33</f>
        <v>1194250</v>
      </c>
      <c r="N33" s="17">
        <f t="shared" si="5"/>
        <v>201500</v>
      </c>
      <c r="O33" s="15">
        <f t="shared" si="6"/>
        <v>5024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3837000</v>
      </c>
      <c r="E34" s="14">
        <f>SUM(D34:D34)+MEI!E34</f>
        <v>17031800</v>
      </c>
      <c r="F34" s="16">
        <f t="shared" si="0"/>
        <v>8515900</v>
      </c>
      <c r="G34" s="17">
        <v>95925</v>
      </c>
      <c r="H34" s="17">
        <f t="shared" si="1"/>
        <v>17031800</v>
      </c>
      <c r="I34" s="17">
        <v>436700</v>
      </c>
      <c r="J34" s="17">
        <f t="shared" si="2"/>
        <v>17468500</v>
      </c>
      <c r="K34" s="18">
        <f t="shared" si="3"/>
        <v>8734000</v>
      </c>
      <c r="L34" s="17">
        <f t="shared" si="4"/>
        <v>436700</v>
      </c>
      <c r="M34" s="17">
        <f>MEI!L34</f>
        <v>338300</v>
      </c>
      <c r="N34" s="17">
        <f t="shared" si="5"/>
        <v>98400</v>
      </c>
      <c r="O34" s="15">
        <f t="shared" si="6"/>
        <v>2475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4170550</v>
      </c>
      <c r="E35" s="14">
        <f>SUM(D35:D35)+MEI!E35</f>
        <v>34140450</v>
      </c>
      <c r="F35" s="16">
        <f t="shared" si="0"/>
        <v>17070225</v>
      </c>
      <c r="G35" s="17">
        <v>104264</v>
      </c>
      <c r="H35" s="17">
        <f t="shared" si="1"/>
        <v>34140450</v>
      </c>
      <c r="I35" s="17">
        <v>875350</v>
      </c>
      <c r="J35" s="17">
        <f t="shared" si="2"/>
        <v>35015800</v>
      </c>
      <c r="K35" s="18">
        <f t="shared" si="3"/>
        <v>17507000</v>
      </c>
      <c r="L35" s="17">
        <f t="shared" si="4"/>
        <v>875350</v>
      </c>
      <c r="M35" s="17">
        <f>MEI!L35</f>
        <v>768450</v>
      </c>
      <c r="N35" s="17">
        <f t="shared" si="5"/>
        <v>106900</v>
      </c>
      <c r="O35" s="15">
        <f t="shared" si="6"/>
        <v>2636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5372833</v>
      </c>
      <c r="E36" s="14">
        <f>SUM(D36:D36)+MEI!E36</f>
        <v>35638333</v>
      </c>
      <c r="F36" s="16">
        <f t="shared" si="0"/>
        <v>17819166.5</v>
      </c>
      <c r="G36" s="17">
        <v>134321</v>
      </c>
      <c r="H36" s="17">
        <f t="shared" si="1"/>
        <v>35638333</v>
      </c>
      <c r="I36" s="17">
        <v>913800</v>
      </c>
      <c r="J36" s="17">
        <f t="shared" si="2"/>
        <v>36552133</v>
      </c>
      <c r="K36" s="18">
        <f t="shared" si="3"/>
        <v>18276000</v>
      </c>
      <c r="L36" s="17">
        <f t="shared" si="4"/>
        <v>913800</v>
      </c>
      <c r="M36" s="17">
        <f>MEI!L36</f>
        <v>776000</v>
      </c>
      <c r="N36" s="17">
        <f t="shared" si="5"/>
        <v>137800</v>
      </c>
      <c r="O36" s="15">
        <f t="shared" si="6"/>
        <v>3479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4309300</v>
      </c>
      <c r="E37" s="14">
        <f>SUM(D37:D37)+MEI!E37</f>
        <v>28213500</v>
      </c>
      <c r="F37" s="16">
        <f t="shared" si="0"/>
        <v>14106750</v>
      </c>
      <c r="G37" s="17">
        <v>107733</v>
      </c>
      <c r="H37" s="17">
        <f t="shared" si="1"/>
        <v>28213500</v>
      </c>
      <c r="I37" s="17">
        <v>723400</v>
      </c>
      <c r="J37" s="17">
        <f t="shared" si="2"/>
        <v>28936900</v>
      </c>
      <c r="K37" s="18">
        <f t="shared" si="3"/>
        <v>14468000</v>
      </c>
      <c r="L37" s="17">
        <f t="shared" si="4"/>
        <v>723400</v>
      </c>
      <c r="M37" s="17">
        <f>MEI!L37</f>
        <v>612900</v>
      </c>
      <c r="N37" s="17">
        <f t="shared" si="5"/>
        <v>110500</v>
      </c>
      <c r="O37" s="15">
        <f t="shared" si="6"/>
        <v>2767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SUM(D38:D38)+MEI!E38</f>
        <v>0</v>
      </c>
      <c r="F38" s="16">
        <f t="shared" si="0"/>
        <v>0</v>
      </c>
      <c r="G38" s="17">
        <v>0</v>
      </c>
      <c r="H38" s="17">
        <f t="shared" si="1"/>
        <v>0</v>
      </c>
      <c r="I38" s="17">
        <v>0</v>
      </c>
      <c r="J38" s="17">
        <f t="shared" si="2"/>
        <v>0</v>
      </c>
      <c r="K38" s="18">
        <f t="shared" si="3"/>
        <v>0</v>
      </c>
      <c r="L38" s="17">
        <f t="shared" si="4"/>
        <v>0</v>
      </c>
      <c r="M38" s="17">
        <f>MEI!L38</f>
        <v>0</v>
      </c>
      <c r="N38" s="17">
        <f t="shared" si="5"/>
        <v>0</v>
      </c>
      <c r="O38" s="15">
        <f t="shared" si="6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4779000</v>
      </c>
      <c r="E39" s="14">
        <f>SUM(D39:D39)+MEI!E39</f>
        <v>31601300</v>
      </c>
      <c r="F39" s="16">
        <f t="shared" si="0"/>
        <v>15800650</v>
      </c>
      <c r="G39" s="17">
        <v>119475</v>
      </c>
      <c r="H39" s="17">
        <f t="shared" si="1"/>
        <v>31601300</v>
      </c>
      <c r="I39" s="17">
        <v>810250</v>
      </c>
      <c r="J39" s="17">
        <f t="shared" si="2"/>
        <v>32411550</v>
      </c>
      <c r="K39" s="18">
        <f t="shared" si="3"/>
        <v>16205000</v>
      </c>
      <c r="L39" s="17">
        <f t="shared" si="4"/>
        <v>810250</v>
      </c>
      <c r="M39" s="17">
        <f>MEI!L39</f>
        <v>687750</v>
      </c>
      <c r="N39" s="17">
        <f t="shared" si="5"/>
        <v>122500</v>
      </c>
      <c r="O39" s="15">
        <f t="shared" si="6"/>
        <v>3025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5223400</v>
      </c>
      <c r="E40" s="14">
        <f>SUM(D40:D40)+MEI!E40</f>
        <v>39769550</v>
      </c>
      <c r="F40" s="16">
        <f t="shared" si="0"/>
        <v>19884775</v>
      </c>
      <c r="G40" s="17">
        <v>130585</v>
      </c>
      <c r="H40" s="17">
        <f t="shared" si="1"/>
        <v>39769550</v>
      </c>
      <c r="I40" s="17">
        <v>1019700</v>
      </c>
      <c r="J40" s="17">
        <f t="shared" si="2"/>
        <v>40789250</v>
      </c>
      <c r="K40" s="18">
        <f t="shared" si="3"/>
        <v>20394000</v>
      </c>
      <c r="L40" s="17">
        <f t="shared" si="4"/>
        <v>1019700</v>
      </c>
      <c r="M40" s="17">
        <f>MEI!L40</f>
        <v>885750</v>
      </c>
      <c r="N40" s="17">
        <f t="shared" si="5"/>
        <v>133950</v>
      </c>
      <c r="O40" s="15">
        <f t="shared" si="6"/>
        <v>3365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6730000</v>
      </c>
      <c r="E41" s="14">
        <f>SUM(D41:D41)+MEI!E41</f>
        <v>48969233</v>
      </c>
      <c r="F41" s="16">
        <f t="shared" si="0"/>
        <v>24484616.5</v>
      </c>
      <c r="G41" s="17">
        <v>168250</v>
      </c>
      <c r="H41" s="17">
        <f t="shared" si="1"/>
        <v>48969233</v>
      </c>
      <c r="I41" s="17">
        <v>1255600</v>
      </c>
      <c r="J41" s="17">
        <f t="shared" si="2"/>
        <v>50224833</v>
      </c>
      <c r="K41" s="18">
        <f t="shared" si="3"/>
        <v>25112000</v>
      </c>
      <c r="L41" s="17">
        <f t="shared" si="4"/>
        <v>1255600</v>
      </c>
      <c r="M41" s="17">
        <f>MEI!L41</f>
        <v>1083050</v>
      </c>
      <c r="N41" s="17">
        <f t="shared" si="5"/>
        <v>172550</v>
      </c>
      <c r="O41" s="15">
        <f t="shared" si="6"/>
        <v>4300</v>
      </c>
      <c r="P41" s="19"/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5156600</v>
      </c>
      <c r="E42" s="14">
        <f>SUM(D42:D42)+MEI!E42</f>
        <v>49561543</v>
      </c>
      <c r="F42" s="16">
        <f t="shared" si="0"/>
        <v>24780771.5</v>
      </c>
      <c r="G42" s="17">
        <v>128915</v>
      </c>
      <c r="H42" s="17">
        <f t="shared" si="1"/>
        <v>49561543</v>
      </c>
      <c r="I42" s="17">
        <v>1532820</v>
      </c>
      <c r="J42" s="17">
        <f t="shared" si="2"/>
        <v>51094363</v>
      </c>
      <c r="K42" s="18">
        <f t="shared" si="3"/>
        <v>25547000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1532820</v>
      </c>
      <c r="M42" s="17">
        <f>MEI!L42</f>
        <v>1373340</v>
      </c>
      <c r="N42" s="17">
        <f t="shared" si="5"/>
        <v>159480</v>
      </c>
      <c r="O42" s="15">
        <f t="shared" si="6"/>
        <v>30565</v>
      </c>
      <c r="P42" s="19"/>
    </row>
    <row r="43" spans="1:16" s="46" customFormat="1" ht="14.95" customHeight="1" x14ac:dyDescent="0.3">
      <c r="A43" s="40">
        <v>37</v>
      </c>
      <c r="B43" s="41" t="s">
        <v>90</v>
      </c>
      <c r="C43" s="41" t="s">
        <v>91</v>
      </c>
      <c r="D43" s="42">
        <v>5985200</v>
      </c>
      <c r="E43" s="43">
        <f>SUM(D43:D43)+MEI!E43</f>
        <v>40057700</v>
      </c>
      <c r="F43" s="16">
        <f t="shared" si="0"/>
        <v>20028850</v>
      </c>
      <c r="G43" s="17">
        <v>149628</v>
      </c>
      <c r="H43" s="17">
        <f t="shared" si="1"/>
        <v>40057700</v>
      </c>
      <c r="I43" s="17">
        <v>1027100</v>
      </c>
      <c r="J43" s="17">
        <f t="shared" si="2"/>
        <v>41084800</v>
      </c>
      <c r="K43" s="18">
        <f t="shared" si="3"/>
        <v>20542000</v>
      </c>
      <c r="L43" s="17">
        <f t="shared" si="4"/>
        <v>1027100</v>
      </c>
      <c r="M43" s="17">
        <f>MEI!L43</f>
        <v>873650</v>
      </c>
      <c r="N43" s="17">
        <f t="shared" si="5"/>
        <v>153450</v>
      </c>
      <c r="O43" s="15">
        <f t="shared" si="6"/>
        <v>3822</v>
      </c>
      <c r="P43" s="45"/>
    </row>
    <row r="44" spans="1:16" s="46" customFormat="1" ht="14.95" customHeight="1" x14ac:dyDescent="0.3">
      <c r="A44" s="40">
        <v>38</v>
      </c>
      <c r="B44" s="47" t="s">
        <v>23</v>
      </c>
      <c r="C44" s="41" t="s">
        <v>92</v>
      </c>
      <c r="D44" s="42">
        <v>0</v>
      </c>
      <c r="E44" s="43">
        <f>SUM(D44:D44)+MEI!E44</f>
        <v>2222700</v>
      </c>
      <c r="F44" s="16">
        <f t="shared" si="0"/>
        <v>1111350</v>
      </c>
      <c r="G44" s="17">
        <v>0</v>
      </c>
      <c r="H44" s="17">
        <f t="shared" si="1"/>
        <v>2222700</v>
      </c>
      <c r="I44" s="17">
        <v>68700</v>
      </c>
      <c r="J44" s="17">
        <f t="shared" si="2"/>
        <v>2291400</v>
      </c>
      <c r="K44" s="18">
        <f t="shared" si="3"/>
        <v>1145000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68700</v>
      </c>
      <c r="M44" s="17">
        <f>MEI!L44</f>
        <v>68700</v>
      </c>
      <c r="N44" s="17">
        <f t="shared" si="5"/>
        <v>0</v>
      </c>
      <c r="O44" s="15">
        <f t="shared" si="6"/>
        <v>0</v>
      </c>
      <c r="P44" s="45"/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43">
        <f>SUM(D45:D45)+MEI!E45</f>
        <v>0</v>
      </c>
      <c r="F45" s="16">
        <f t="shared" si="0"/>
        <v>0</v>
      </c>
      <c r="G45" s="17">
        <v>0</v>
      </c>
      <c r="H45" s="17">
        <f t="shared" si="1"/>
        <v>0</v>
      </c>
      <c r="I45" s="17">
        <v>0</v>
      </c>
      <c r="J45" s="17">
        <f t="shared" si="2"/>
        <v>0</v>
      </c>
      <c r="K45" s="18">
        <f t="shared" si="3"/>
        <v>0</v>
      </c>
      <c r="L45" s="17">
        <f t="shared" si="4"/>
        <v>0</v>
      </c>
      <c r="M45" s="17">
        <f>MEI!L45</f>
        <v>0</v>
      </c>
      <c r="N45" s="17">
        <f t="shared" si="5"/>
        <v>0</v>
      </c>
      <c r="O45" s="15">
        <f t="shared" si="6"/>
        <v>0</v>
      </c>
      <c r="P45" s="45"/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24218038</v>
      </c>
      <c r="E46" s="43">
        <f>SUM(D46:D46)+MEI!E46</f>
        <v>215044634</v>
      </c>
      <c r="F46" s="16">
        <f t="shared" si="0"/>
        <v>107522317</v>
      </c>
      <c r="G46" s="17">
        <v>1816353</v>
      </c>
      <c r="H46" s="17">
        <f t="shared" si="1"/>
        <v>215044634</v>
      </c>
      <c r="I46" s="17">
        <v>12030550</v>
      </c>
      <c r="J46" s="17">
        <f t="shared" si="2"/>
        <v>227075184</v>
      </c>
      <c r="K46" s="18">
        <f t="shared" si="3"/>
        <v>113537000</v>
      </c>
      <c r="L46" s="17">
        <f t="shared" si="4"/>
        <v>12030550</v>
      </c>
      <c r="M46" s="17">
        <f>MEI!L46</f>
        <v>10066900</v>
      </c>
      <c r="N46" s="17">
        <f t="shared" si="5"/>
        <v>1963650</v>
      </c>
      <c r="O46" s="15">
        <f t="shared" si="6"/>
        <v>147297</v>
      </c>
      <c r="P46" s="45"/>
    </row>
    <row r="47" spans="1:16" s="46" customFormat="1" ht="14.95" customHeight="1" x14ac:dyDescent="0.3">
      <c r="A47" s="40">
        <v>41</v>
      </c>
      <c r="B47" s="47" t="s">
        <v>23</v>
      </c>
      <c r="C47" s="41" t="s">
        <v>96</v>
      </c>
      <c r="D47" s="42">
        <v>0</v>
      </c>
      <c r="E47" s="43">
        <f>SUM(D47:D47)+MEI!E47</f>
        <v>0</v>
      </c>
      <c r="F47" s="16">
        <f t="shared" si="0"/>
        <v>0</v>
      </c>
      <c r="G47" s="17">
        <v>0</v>
      </c>
      <c r="H47" s="17">
        <f t="shared" si="1"/>
        <v>0</v>
      </c>
      <c r="I47" s="17">
        <v>0</v>
      </c>
      <c r="J47" s="17">
        <f t="shared" si="2"/>
        <v>0</v>
      </c>
      <c r="K47" s="18">
        <f t="shared" si="3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MEI!L47</f>
        <v>0</v>
      </c>
      <c r="N47" s="17">
        <f t="shared" si="5"/>
        <v>0</v>
      </c>
      <c r="O47" s="15">
        <f t="shared" si="6"/>
        <v>0</v>
      </c>
      <c r="P47" s="45"/>
    </row>
    <row r="48" spans="1:16" s="46" customFormat="1" ht="14.95" customHeight="1" x14ac:dyDescent="0.3">
      <c r="A48" s="40">
        <v>42</v>
      </c>
      <c r="B48" s="41" t="s">
        <v>97</v>
      </c>
      <c r="C48" s="41" t="s">
        <v>98</v>
      </c>
      <c r="D48" s="42">
        <v>0</v>
      </c>
      <c r="E48" s="43">
        <f>SUM(D48:D48)+MEI!E48</f>
        <v>4720300</v>
      </c>
      <c r="F48" s="16">
        <f t="shared" si="0"/>
        <v>2360150</v>
      </c>
      <c r="G48" s="17">
        <v>0</v>
      </c>
      <c r="H48" s="17">
        <f t="shared" si="1"/>
        <v>4720300</v>
      </c>
      <c r="I48" s="17">
        <v>121000</v>
      </c>
      <c r="J48" s="17">
        <f t="shared" si="2"/>
        <v>4841300</v>
      </c>
      <c r="K48" s="18">
        <f t="shared" si="3"/>
        <v>2420000</v>
      </c>
      <c r="L48" s="17">
        <f t="shared" si="4"/>
        <v>121000</v>
      </c>
      <c r="M48" s="17">
        <f>MEI!L48</f>
        <v>121000</v>
      </c>
      <c r="N48" s="17">
        <f t="shared" si="5"/>
        <v>0</v>
      </c>
      <c r="O48" s="15">
        <f t="shared" si="6"/>
        <v>0</v>
      </c>
      <c r="P48" s="45"/>
    </row>
    <row r="49" spans="1:16" ht="14.95" customHeight="1" x14ac:dyDescent="0.3">
      <c r="A49" s="12">
        <v>43</v>
      </c>
      <c r="B49" s="13" t="s">
        <v>99</v>
      </c>
      <c r="C49" s="13" t="s">
        <v>100</v>
      </c>
      <c r="D49" s="15">
        <v>4720850</v>
      </c>
      <c r="E49" s="14">
        <f>SUM(D49:D49)+MEI!E49</f>
        <v>33937300</v>
      </c>
      <c r="F49" s="16">
        <f t="shared" si="0"/>
        <v>16968650</v>
      </c>
      <c r="G49" s="17">
        <v>118021</v>
      </c>
      <c r="H49" s="17">
        <f t="shared" si="1"/>
        <v>33937300</v>
      </c>
      <c r="I49" s="17">
        <v>870150</v>
      </c>
      <c r="J49" s="17">
        <f t="shared" si="2"/>
        <v>34807450</v>
      </c>
      <c r="K49" s="18">
        <f t="shared" si="3"/>
        <v>17403000</v>
      </c>
      <c r="L49" s="17">
        <f t="shared" si="4"/>
        <v>870150</v>
      </c>
      <c r="M49" s="17">
        <f>MEI!L49</f>
        <v>749100</v>
      </c>
      <c r="N49" s="17">
        <f t="shared" si="5"/>
        <v>121050</v>
      </c>
      <c r="O49" s="15">
        <f t="shared" si="6"/>
        <v>3029</v>
      </c>
      <c r="P49" s="19"/>
    </row>
    <row r="50" spans="1:16" ht="14.95" customHeight="1" x14ac:dyDescent="0.3">
      <c r="A50" s="12">
        <v>44</v>
      </c>
      <c r="B50" s="13" t="s">
        <v>101</v>
      </c>
      <c r="C50" s="13" t="s">
        <v>102</v>
      </c>
      <c r="D50" s="15">
        <v>4417900</v>
      </c>
      <c r="E50" s="14">
        <f>SUM(D50:D50)+MEI!E50</f>
        <v>27280650</v>
      </c>
      <c r="F50" s="16">
        <f t="shared" si="0"/>
        <v>13640325</v>
      </c>
      <c r="G50" s="17">
        <v>110448</v>
      </c>
      <c r="H50" s="17">
        <f t="shared" si="1"/>
        <v>27280650</v>
      </c>
      <c r="I50" s="17">
        <v>699500</v>
      </c>
      <c r="J50" s="17">
        <f t="shared" si="2"/>
        <v>27980150</v>
      </c>
      <c r="K50" s="18">
        <f t="shared" si="3"/>
        <v>13990000</v>
      </c>
      <c r="L50" s="17">
        <f t="shared" si="4"/>
        <v>699500</v>
      </c>
      <c r="M50" s="17">
        <f>MEI!L50</f>
        <v>586200</v>
      </c>
      <c r="N50" s="17">
        <f t="shared" si="5"/>
        <v>113300</v>
      </c>
      <c r="O50" s="15">
        <f t="shared" si="6"/>
        <v>2852</v>
      </c>
      <c r="P50" s="19"/>
    </row>
    <row r="51" spans="1:16" ht="14.95" customHeight="1" x14ac:dyDescent="0.3">
      <c r="A51" s="12">
        <v>45</v>
      </c>
      <c r="B51" s="20" t="s">
        <v>23</v>
      </c>
      <c r="C51" s="13" t="s">
        <v>103</v>
      </c>
      <c r="D51" s="15">
        <v>4236700</v>
      </c>
      <c r="E51" s="14">
        <f>SUM(D51:D51)+MEI!E51</f>
        <v>32435850</v>
      </c>
      <c r="F51" s="16">
        <f t="shared" si="0"/>
        <v>16217925</v>
      </c>
      <c r="G51" s="17">
        <v>105918</v>
      </c>
      <c r="H51" s="17">
        <f t="shared" si="1"/>
        <v>32435850</v>
      </c>
      <c r="I51" s="17">
        <v>1003140</v>
      </c>
      <c r="J51" s="17">
        <f t="shared" si="2"/>
        <v>33438990</v>
      </c>
      <c r="K51" s="18">
        <f t="shared" si="3"/>
        <v>16719000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1003140</v>
      </c>
      <c r="M51" s="17">
        <f>MEI!L51</f>
        <v>872100</v>
      </c>
      <c r="N51" s="17">
        <f t="shared" si="5"/>
        <v>131040</v>
      </c>
      <c r="O51" s="15">
        <f t="shared" si="6"/>
        <v>25122</v>
      </c>
      <c r="P51" s="19"/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26809995</v>
      </c>
      <c r="E52" s="14">
        <f>SUM(D52:D52)+MEI!E52</f>
        <v>169682986</v>
      </c>
      <c r="F52" s="16">
        <f t="shared" si="0"/>
        <v>84841493</v>
      </c>
      <c r="G52" s="17">
        <v>2010750</v>
      </c>
      <c r="H52" s="17">
        <f t="shared" si="1"/>
        <v>169682986</v>
      </c>
      <c r="I52" s="17">
        <v>8352550</v>
      </c>
      <c r="J52" s="17">
        <f t="shared" si="2"/>
        <v>178035536</v>
      </c>
      <c r="K52" s="18">
        <f t="shared" si="3"/>
        <v>89017000</v>
      </c>
      <c r="L52" s="17">
        <f t="shared" si="4"/>
        <v>8352550</v>
      </c>
      <c r="M52" s="17">
        <f>MEI!L52</f>
        <v>6178750</v>
      </c>
      <c r="N52" s="17">
        <f t="shared" si="5"/>
        <v>2173800</v>
      </c>
      <c r="O52" s="15">
        <f t="shared" si="6"/>
        <v>163050</v>
      </c>
      <c r="P52" s="19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9708500</v>
      </c>
      <c r="E53" s="14">
        <f>SUM(D53:D53)+MEI!E53</f>
        <v>36805646</v>
      </c>
      <c r="F53" s="16">
        <f t="shared" si="0"/>
        <v>18402823</v>
      </c>
      <c r="G53" s="17">
        <v>242713</v>
      </c>
      <c r="H53" s="17">
        <f t="shared" si="1"/>
        <v>36805646</v>
      </c>
      <c r="I53" s="17">
        <v>1138260</v>
      </c>
      <c r="J53" s="17">
        <f t="shared" si="2"/>
        <v>37943906</v>
      </c>
      <c r="K53" s="18">
        <f t="shared" si="3"/>
        <v>18971000</v>
      </c>
      <c r="L53" s="17">
        <f t="shared" ref="L53:L56" si="7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1138260</v>
      </c>
      <c r="M53" s="17">
        <f>MEI!L53</f>
        <v>838020</v>
      </c>
      <c r="N53" s="17">
        <f t="shared" si="5"/>
        <v>300240</v>
      </c>
      <c r="O53" s="15">
        <f t="shared" si="6"/>
        <v>57527</v>
      </c>
      <c r="P53" s="19"/>
    </row>
    <row r="54" spans="1:16" x14ac:dyDescent="0.3">
      <c r="A54" s="12">
        <v>48</v>
      </c>
      <c r="B54" s="30"/>
      <c r="C54" s="30" t="s">
        <v>107</v>
      </c>
      <c r="D54" s="15">
        <v>0</v>
      </c>
      <c r="E54" s="14">
        <f>SUM(D54:D54)+MEI!E54</f>
        <v>3767500</v>
      </c>
      <c r="F54" s="16">
        <f t="shared" si="0"/>
        <v>1883750</v>
      </c>
      <c r="G54" s="50">
        <v>0</v>
      </c>
      <c r="H54" s="17">
        <f t="shared" si="1"/>
        <v>3767500</v>
      </c>
      <c r="I54" s="17">
        <v>116460</v>
      </c>
      <c r="J54" s="17">
        <f t="shared" si="2"/>
        <v>3883960</v>
      </c>
      <c r="K54" s="18">
        <f t="shared" si="3"/>
        <v>1941000</v>
      </c>
      <c r="L54" s="17">
        <f t="shared" si="7"/>
        <v>116460</v>
      </c>
      <c r="M54" s="17">
        <f>MEI!L54</f>
        <v>116460</v>
      </c>
      <c r="N54" s="17">
        <f t="shared" si="5"/>
        <v>0</v>
      </c>
      <c r="O54" s="15">
        <f t="shared" si="6"/>
        <v>0</v>
      </c>
      <c r="P54" s="19"/>
    </row>
    <row r="55" spans="1:16" x14ac:dyDescent="0.3">
      <c r="A55" s="12">
        <v>49</v>
      </c>
      <c r="B55" s="30"/>
      <c r="C55" s="30" t="s">
        <v>108</v>
      </c>
      <c r="D55" s="15">
        <v>4001550</v>
      </c>
      <c r="E55" s="14">
        <f>SUM(D55:D55)+MEI!E55</f>
        <v>15960250</v>
      </c>
      <c r="F55" s="16">
        <f t="shared" si="0"/>
        <v>7980125</v>
      </c>
      <c r="G55" s="17">
        <v>399006</v>
      </c>
      <c r="H55" s="17">
        <f t="shared" si="1"/>
        <v>15960250</v>
      </c>
      <c r="I55" s="17">
        <v>493560</v>
      </c>
      <c r="J55" s="17">
        <f t="shared" si="2"/>
        <v>16453810</v>
      </c>
      <c r="K55" s="18">
        <f t="shared" si="3"/>
        <v>8226000</v>
      </c>
      <c r="L55" s="17">
        <f t="shared" si="7"/>
        <v>493560</v>
      </c>
      <c r="M55" s="17">
        <f>MEI!L55</f>
        <v>369840</v>
      </c>
      <c r="N55" s="17">
        <f t="shared" si="5"/>
        <v>123720</v>
      </c>
      <c r="O55" s="15">
        <f t="shared" si="6"/>
        <v>-275286</v>
      </c>
      <c r="P55" s="19"/>
    </row>
    <row r="56" spans="1:16" x14ac:dyDescent="0.3">
      <c r="A56" s="12">
        <v>50</v>
      </c>
      <c r="B56" s="30"/>
      <c r="C56" s="30" t="s">
        <v>109</v>
      </c>
      <c r="D56" s="15">
        <v>5993300</v>
      </c>
      <c r="E56" s="14">
        <f>SUM(D56:D56)+MEI!E56</f>
        <v>17259800</v>
      </c>
      <c r="F56" s="16">
        <f t="shared" si="0"/>
        <v>8629900</v>
      </c>
      <c r="G56" s="17">
        <v>149833</v>
      </c>
      <c r="H56" s="17">
        <f t="shared" si="1"/>
        <v>17259800</v>
      </c>
      <c r="I56" s="17">
        <v>533760</v>
      </c>
      <c r="J56" s="17">
        <f t="shared" si="2"/>
        <v>17793560</v>
      </c>
      <c r="K56" s="18">
        <f t="shared" si="3"/>
        <v>8896000</v>
      </c>
      <c r="L56" s="17">
        <f t="shared" si="7"/>
        <v>533760</v>
      </c>
      <c r="M56" s="17">
        <f>MEI!L56</f>
        <v>348420</v>
      </c>
      <c r="N56" s="17">
        <f t="shared" si="5"/>
        <v>185340</v>
      </c>
      <c r="O56" s="15">
        <f t="shared" si="6"/>
        <v>35507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15">
        <v>3213000</v>
      </c>
      <c r="E57" s="14">
        <f>SUM(D57:D57)+MEI!E57</f>
        <v>3213000</v>
      </c>
      <c r="F57" s="16">
        <f t="shared" si="0"/>
        <v>1606500</v>
      </c>
      <c r="G57" s="17">
        <v>80325</v>
      </c>
      <c r="H57" s="17">
        <f t="shared" si="1"/>
        <v>3213000</v>
      </c>
      <c r="I57" s="17">
        <v>82350</v>
      </c>
      <c r="J57" s="17">
        <f t="shared" si="2"/>
        <v>3295350</v>
      </c>
      <c r="K57" s="18">
        <f t="shared" si="3"/>
        <v>1647000</v>
      </c>
      <c r="L57" s="17">
        <f t="shared" si="4"/>
        <v>82350</v>
      </c>
      <c r="M57" s="17">
        <f>MEI!L57</f>
        <v>0</v>
      </c>
      <c r="N57" s="17">
        <f t="shared" si="5"/>
        <v>82350</v>
      </c>
      <c r="O57" s="15">
        <f t="shared" si="6"/>
        <v>2025</v>
      </c>
      <c r="P57" s="19"/>
    </row>
    <row r="58" spans="1:16" ht="15.9" x14ac:dyDescent="0.3">
      <c r="A58" s="32" t="s">
        <v>112</v>
      </c>
      <c r="B58" s="32"/>
      <c r="C58" s="32"/>
      <c r="D58" s="33">
        <f>SUM(D7:D57)</f>
        <v>1294994385</v>
      </c>
      <c r="E58" s="33">
        <f>SUM(E7:E57)</f>
        <v>8476230872</v>
      </c>
      <c r="F58" s="34"/>
      <c r="G58" s="33">
        <f>SUM(G7:G57)</f>
        <v>121168483</v>
      </c>
      <c r="H58" s="33"/>
      <c r="I58" s="33"/>
      <c r="J58" s="33"/>
      <c r="K58" s="33"/>
      <c r="L58" s="33"/>
      <c r="M58" s="33"/>
      <c r="N58" s="33"/>
      <c r="O58" s="33">
        <f>SUM(O7:O57)</f>
        <v>24514237</v>
      </c>
    </row>
  </sheetData>
  <mergeCells count="15">
    <mergeCell ref="J5:J6"/>
    <mergeCell ref="K5:K6"/>
    <mergeCell ref="L5:L6"/>
    <mergeCell ref="O5:O6"/>
    <mergeCell ref="H1:O2"/>
    <mergeCell ref="M5:M6"/>
    <mergeCell ref="N5:N6"/>
    <mergeCell ref="G5:G6"/>
    <mergeCell ref="H5:H6"/>
    <mergeCell ref="I5:I6"/>
    <mergeCell ref="A5:A6"/>
    <mergeCell ref="B5:B6"/>
    <mergeCell ref="C5:C6"/>
    <mergeCell ref="E5:E6"/>
    <mergeCell ref="F5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A40E-BDB9-4C83-98B2-AFE3490288AD}">
  <dimension ref="A1:P58"/>
  <sheetViews>
    <sheetView zoomScale="85" zoomScaleNormal="85" workbookViewId="0">
      <pane xSplit="3" ySplit="6" topLeftCell="F7" activePane="bottomRight" state="frozen"/>
      <selection activeCell="E5" sqref="E5:N6"/>
      <selection pane="topRight" activeCell="E5" sqref="E5:N6"/>
      <selection pane="bottomLeft" activeCell="E5" sqref="E5:N6"/>
      <selection pane="bottomRight" activeCell="N5" sqref="N5:N6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9588189504</v>
      </c>
      <c r="F3" s="4"/>
      <c r="G3" s="5">
        <f>SUM(G7:G57)</f>
        <v>102231503</v>
      </c>
      <c r="H3" s="5"/>
      <c r="I3" s="5">
        <f>SUM(I7:I57)</f>
        <v>750348170</v>
      </c>
      <c r="J3" s="5">
        <f>SUM(J7:J57)</f>
        <v>10338537674</v>
      </c>
      <c r="K3" s="5"/>
      <c r="L3" s="5">
        <f>SUM(L7:L57)</f>
        <v>750348170</v>
      </c>
      <c r="M3" s="5">
        <f>SUM(M7:M57)</f>
        <v>632014450</v>
      </c>
      <c r="N3" s="5">
        <f>SUM(N7:N57)</f>
        <v>118333720</v>
      </c>
      <c r="O3" s="5">
        <f>SUM(O7:O57)</f>
        <v>16102217</v>
      </c>
      <c r="P3" s="6">
        <f>I3-L3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18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40734000</v>
      </c>
      <c r="E7" s="14">
        <f>SUM(D7:D7)+JUN!E7</f>
        <v>343040750</v>
      </c>
      <c r="F7" s="16">
        <f t="shared" ref="F7:F57" si="0">50%*E7</f>
        <v>171520375</v>
      </c>
      <c r="G7" s="17">
        <v>3055050</v>
      </c>
      <c r="H7" s="17">
        <f>E7</f>
        <v>343040750</v>
      </c>
      <c r="I7" s="17">
        <v>22408600</v>
      </c>
      <c r="J7" s="17">
        <f>H7+I7</f>
        <v>365449350</v>
      </c>
      <c r="K7" s="18">
        <f>ROUNDDOWN(J7/2,-3)</f>
        <v>182724000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22408600</v>
      </c>
      <c r="M7" s="17">
        <f>JUN!L7</f>
        <v>19105900</v>
      </c>
      <c r="N7" s="17">
        <f>L7-M7</f>
        <v>3302700</v>
      </c>
      <c r="O7" s="15">
        <f>N7-G7</f>
        <v>247650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53280856</v>
      </c>
      <c r="E8" s="14">
        <f>SUM(D8:D8)+JUN!E8</f>
        <v>461798733</v>
      </c>
      <c r="F8" s="16">
        <f t="shared" si="0"/>
        <v>230899366.5</v>
      </c>
      <c r="G8" s="17">
        <v>3996064</v>
      </c>
      <c r="H8" s="17">
        <f t="shared" ref="H8:H57" si="1">E8</f>
        <v>461798733</v>
      </c>
      <c r="I8" s="17">
        <v>32037700</v>
      </c>
      <c r="J8" s="17">
        <f t="shared" ref="J8:J57" si="2">H8+I8</f>
        <v>493836433</v>
      </c>
      <c r="K8" s="18">
        <f t="shared" ref="K8:K57" si="3">ROUNDDOWN(J8/2,-3)</f>
        <v>246918000</v>
      </c>
      <c r="L8" s="17">
        <f t="shared" ref="L8:L57" si="4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32037700</v>
      </c>
      <c r="M8" s="17">
        <f>JUN!L8</f>
        <v>27717550</v>
      </c>
      <c r="N8" s="17">
        <f t="shared" ref="N8:N57" si="5">L8-M8</f>
        <v>4320150</v>
      </c>
      <c r="O8" s="15">
        <f t="shared" ref="O8:O57" si="6">N8-G8</f>
        <v>324086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SUM(D9:D9)+JUN!E9</f>
        <v>0</v>
      </c>
      <c r="F9" s="16">
        <f t="shared" si="0"/>
        <v>0</v>
      </c>
      <c r="G9" s="17">
        <v>0</v>
      </c>
      <c r="H9" s="17">
        <f t="shared" si="1"/>
        <v>0</v>
      </c>
      <c r="I9" s="17">
        <v>0</v>
      </c>
      <c r="J9" s="17">
        <f t="shared" si="2"/>
        <v>0</v>
      </c>
      <c r="K9" s="18">
        <f t="shared" si="3"/>
        <v>0</v>
      </c>
      <c r="L9" s="17">
        <f t="shared" si="4"/>
        <v>0</v>
      </c>
      <c r="M9" s="17">
        <f>JUN!L9</f>
        <v>0</v>
      </c>
      <c r="N9" s="17">
        <f t="shared" si="5"/>
        <v>0</v>
      </c>
      <c r="O9" s="15">
        <f t="shared" si="6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SUM(D10:D10)+JUN!E10</f>
        <v>0</v>
      </c>
      <c r="F10" s="16">
        <f t="shared" si="0"/>
        <v>0</v>
      </c>
      <c r="G10" s="17">
        <v>0</v>
      </c>
      <c r="H10" s="17">
        <f t="shared" si="1"/>
        <v>0</v>
      </c>
      <c r="I10" s="17">
        <v>0</v>
      </c>
      <c r="J10" s="17">
        <f t="shared" si="2"/>
        <v>0</v>
      </c>
      <c r="K10" s="18">
        <f t="shared" si="3"/>
        <v>0</v>
      </c>
      <c r="L10" s="17">
        <f t="shared" si="4"/>
        <v>0</v>
      </c>
      <c r="M10" s="17">
        <f>JUN!L10</f>
        <v>0</v>
      </c>
      <c r="N10" s="17">
        <f t="shared" si="5"/>
        <v>0</v>
      </c>
      <c r="O10" s="15">
        <f t="shared" si="6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SUM(D11:D11)+JUN!E11</f>
        <v>0</v>
      </c>
      <c r="F11" s="16">
        <f t="shared" si="0"/>
        <v>0</v>
      </c>
      <c r="G11" s="17">
        <v>0</v>
      </c>
      <c r="H11" s="17">
        <f t="shared" si="1"/>
        <v>0</v>
      </c>
      <c r="I11" s="17">
        <v>0</v>
      </c>
      <c r="J11" s="17">
        <f t="shared" si="2"/>
        <v>0</v>
      </c>
      <c r="K11" s="18">
        <f t="shared" si="3"/>
        <v>0</v>
      </c>
      <c r="L11" s="17">
        <f t="shared" si="4"/>
        <v>0</v>
      </c>
      <c r="M11" s="17">
        <f>JUN!L11</f>
        <v>0</v>
      </c>
      <c r="N11" s="17">
        <f t="shared" si="5"/>
        <v>0</v>
      </c>
      <c r="O11" s="15">
        <f t="shared" si="6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0</v>
      </c>
      <c r="E12" s="14">
        <f>SUM(D12:D12)+JUN!E12</f>
        <v>0</v>
      </c>
      <c r="F12" s="16">
        <f t="shared" si="0"/>
        <v>0</v>
      </c>
      <c r="G12" s="17">
        <v>0</v>
      </c>
      <c r="H12" s="17">
        <f t="shared" si="1"/>
        <v>0</v>
      </c>
      <c r="I12" s="17">
        <v>0</v>
      </c>
      <c r="J12" s="17">
        <f t="shared" si="2"/>
        <v>0</v>
      </c>
      <c r="K12" s="18">
        <f t="shared" si="3"/>
        <v>0</v>
      </c>
      <c r="L12" s="17">
        <f t="shared" si="4"/>
        <v>0</v>
      </c>
      <c r="M12" s="17">
        <f>JUN!L12</f>
        <v>0</v>
      </c>
      <c r="N12" s="17">
        <f t="shared" si="5"/>
        <v>0</v>
      </c>
      <c r="O12" s="15">
        <f t="shared" si="6"/>
        <v>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30661618</v>
      </c>
      <c r="E13" s="14">
        <f>SUM(D13:D13)+JUN!E13</f>
        <v>184467753</v>
      </c>
      <c r="F13" s="16">
        <f t="shared" si="0"/>
        <v>92233876.5</v>
      </c>
      <c r="G13" s="50">
        <v>2299621</v>
      </c>
      <c r="H13" s="17">
        <f t="shared" si="1"/>
        <v>184467753</v>
      </c>
      <c r="I13" s="17">
        <v>9551350</v>
      </c>
      <c r="J13" s="17">
        <f t="shared" si="2"/>
        <v>194019103</v>
      </c>
      <c r="K13" s="18">
        <f t="shared" si="3"/>
        <v>97009000</v>
      </c>
      <c r="L13" s="17">
        <f t="shared" si="4"/>
        <v>9551350</v>
      </c>
      <c r="M13" s="17">
        <f>JUN!L13</f>
        <v>7065250</v>
      </c>
      <c r="N13" s="17">
        <f t="shared" si="5"/>
        <v>2486100</v>
      </c>
      <c r="O13" s="15">
        <f t="shared" si="6"/>
        <v>186479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SUM(D14:D14)+JUN!E14</f>
        <v>0</v>
      </c>
      <c r="F14" s="16">
        <f t="shared" si="0"/>
        <v>0</v>
      </c>
      <c r="G14" s="17">
        <v>0</v>
      </c>
      <c r="H14" s="17">
        <f t="shared" si="1"/>
        <v>0</v>
      </c>
      <c r="I14" s="17">
        <v>0</v>
      </c>
      <c r="J14" s="17">
        <f t="shared" si="2"/>
        <v>0</v>
      </c>
      <c r="K14" s="18">
        <f t="shared" si="3"/>
        <v>0</v>
      </c>
      <c r="L14" s="17">
        <f t="shared" si="4"/>
        <v>0</v>
      </c>
      <c r="M14" s="17">
        <f>JUN!L14</f>
        <v>0</v>
      </c>
      <c r="N14" s="17">
        <f t="shared" si="5"/>
        <v>0</v>
      </c>
      <c r="O14" s="15">
        <f t="shared" si="6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49704596</v>
      </c>
      <c r="E15" s="14">
        <f>SUM(D15:D15)+JUN!E15</f>
        <v>568240940</v>
      </c>
      <c r="F15" s="16">
        <f t="shared" si="0"/>
        <v>284120470</v>
      </c>
      <c r="G15" s="17">
        <v>6213075</v>
      </c>
      <c r="H15" s="17">
        <f t="shared" si="1"/>
        <v>568240940</v>
      </c>
      <c r="I15" s="17">
        <v>46891500</v>
      </c>
      <c r="J15" s="17">
        <f t="shared" si="2"/>
        <v>615132440</v>
      </c>
      <c r="K15" s="18">
        <f t="shared" si="3"/>
        <v>307566000</v>
      </c>
      <c r="L15" s="17">
        <f t="shared" si="4"/>
        <v>46891500</v>
      </c>
      <c r="M15" s="17">
        <f>JUN!L15</f>
        <v>39790750</v>
      </c>
      <c r="N15" s="17">
        <f t="shared" si="5"/>
        <v>7100750</v>
      </c>
      <c r="O15" s="15">
        <f t="shared" si="6"/>
        <v>887675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924000</v>
      </c>
      <c r="E16" s="14">
        <f>SUM(D16:D16)+JUN!E16</f>
        <v>51162300</v>
      </c>
      <c r="F16" s="16">
        <f t="shared" si="0"/>
        <v>25581150</v>
      </c>
      <c r="G16" s="17">
        <v>23100</v>
      </c>
      <c r="H16" s="17">
        <f t="shared" si="1"/>
        <v>51162300</v>
      </c>
      <c r="I16" s="17">
        <v>1311850</v>
      </c>
      <c r="J16" s="17">
        <f t="shared" si="2"/>
        <v>52474150</v>
      </c>
      <c r="K16" s="18">
        <f t="shared" si="3"/>
        <v>26237000</v>
      </c>
      <c r="L16" s="17">
        <f t="shared" si="4"/>
        <v>1311850</v>
      </c>
      <c r="M16" s="17">
        <f>JUN!L16</f>
        <v>1288150</v>
      </c>
      <c r="N16" s="17">
        <f t="shared" si="5"/>
        <v>23700</v>
      </c>
      <c r="O16" s="15">
        <f t="shared" si="6"/>
        <v>600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67931205</v>
      </c>
      <c r="E17" s="14">
        <f>SUM(D17:D17)+JUN!E17</f>
        <v>682894864</v>
      </c>
      <c r="F17" s="16">
        <f t="shared" si="0"/>
        <v>341447432</v>
      </c>
      <c r="G17" s="17">
        <v>8491401</v>
      </c>
      <c r="H17" s="17">
        <f t="shared" si="1"/>
        <v>682894864</v>
      </c>
      <c r="I17" s="17">
        <v>63270500</v>
      </c>
      <c r="J17" s="17">
        <f t="shared" si="2"/>
        <v>746165364</v>
      </c>
      <c r="K17" s="18">
        <f t="shared" si="3"/>
        <v>373082000</v>
      </c>
      <c r="L17" s="17">
        <f t="shared" si="4"/>
        <v>63270500</v>
      </c>
      <c r="M17" s="17">
        <f>JUN!L17</f>
        <v>53566000</v>
      </c>
      <c r="N17" s="17">
        <f t="shared" si="5"/>
        <v>9704500</v>
      </c>
      <c r="O17" s="15">
        <f t="shared" si="6"/>
        <v>1213099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49049492</v>
      </c>
      <c r="E18" s="14">
        <f>SUM(D18:D18)+JUN!E18</f>
        <v>410765790</v>
      </c>
      <c r="F18" s="16">
        <f t="shared" si="0"/>
        <v>205382895</v>
      </c>
      <c r="G18" s="17">
        <v>3678712</v>
      </c>
      <c r="H18" s="17">
        <f t="shared" si="1"/>
        <v>410765790</v>
      </c>
      <c r="I18" s="17">
        <v>27899800</v>
      </c>
      <c r="J18" s="17">
        <f t="shared" si="2"/>
        <v>438665590</v>
      </c>
      <c r="K18" s="18">
        <f t="shared" si="3"/>
        <v>219332000</v>
      </c>
      <c r="L18" s="17">
        <f t="shared" si="4"/>
        <v>27899800</v>
      </c>
      <c r="M18" s="17">
        <f>JUN!L18</f>
        <v>23922850</v>
      </c>
      <c r="N18" s="17">
        <f t="shared" si="5"/>
        <v>3976950</v>
      </c>
      <c r="O18" s="15">
        <f t="shared" si="6"/>
        <v>298238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58060599</v>
      </c>
      <c r="E19" s="14">
        <f>SUM(D19:D19)+JUN!E19</f>
        <v>542448394</v>
      </c>
      <c r="F19" s="16">
        <f t="shared" si="0"/>
        <v>271224197</v>
      </c>
      <c r="G19" s="17">
        <v>4354545</v>
      </c>
      <c r="H19" s="17">
        <f t="shared" si="1"/>
        <v>542448394</v>
      </c>
      <c r="I19" s="17">
        <v>43206750</v>
      </c>
      <c r="J19" s="17">
        <f t="shared" si="2"/>
        <v>585655144</v>
      </c>
      <c r="K19" s="18">
        <f t="shared" si="3"/>
        <v>292827000</v>
      </c>
      <c r="L19" s="17">
        <f t="shared" si="4"/>
        <v>43206750</v>
      </c>
      <c r="M19" s="17">
        <f>JUN!L19</f>
        <v>34912500</v>
      </c>
      <c r="N19" s="17">
        <f t="shared" si="5"/>
        <v>8294250</v>
      </c>
      <c r="O19" s="15">
        <f t="shared" si="6"/>
        <v>3939705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58674600</v>
      </c>
      <c r="E20" s="14">
        <f>SUM(D20:D20)+JUN!E20</f>
        <v>697810850</v>
      </c>
      <c r="F20" s="16">
        <f t="shared" si="0"/>
        <v>348905425</v>
      </c>
      <c r="G20" s="17">
        <v>7334325</v>
      </c>
      <c r="H20" s="17">
        <f t="shared" si="1"/>
        <v>697810850</v>
      </c>
      <c r="I20" s="17">
        <v>65401500</v>
      </c>
      <c r="J20" s="17">
        <f t="shared" si="2"/>
        <v>763212350</v>
      </c>
      <c r="K20" s="18">
        <f t="shared" si="3"/>
        <v>381606000</v>
      </c>
      <c r="L20" s="17">
        <f t="shared" si="4"/>
        <v>65401500</v>
      </c>
      <c r="M20" s="17">
        <f>JUN!L20</f>
        <v>57019250</v>
      </c>
      <c r="N20" s="17">
        <f t="shared" si="5"/>
        <v>8382250</v>
      </c>
      <c r="O20" s="15">
        <f t="shared" si="6"/>
        <v>1047925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33707893</v>
      </c>
      <c r="E21" s="14">
        <f>SUM(D21:D21)+JUN!E21</f>
        <v>371096077</v>
      </c>
      <c r="F21" s="16">
        <f t="shared" si="0"/>
        <v>185548038.5</v>
      </c>
      <c r="G21" s="17">
        <v>2528092</v>
      </c>
      <c r="H21" s="17">
        <f t="shared" si="1"/>
        <v>371096077</v>
      </c>
      <c r="I21" s="17">
        <v>24683350</v>
      </c>
      <c r="J21" s="17">
        <f t="shared" si="2"/>
        <v>395779427</v>
      </c>
      <c r="K21" s="18">
        <f t="shared" si="3"/>
        <v>197889000</v>
      </c>
      <c r="L21" s="17">
        <f t="shared" si="4"/>
        <v>24683350</v>
      </c>
      <c r="M21" s="17">
        <f>JUN!L21</f>
        <v>21950350</v>
      </c>
      <c r="N21" s="17">
        <f t="shared" si="5"/>
        <v>2733000</v>
      </c>
      <c r="O21" s="15">
        <f t="shared" si="6"/>
        <v>204908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61172922</v>
      </c>
      <c r="E22" s="14">
        <f>SUM(D22:D22)+JUN!E22</f>
        <v>606781875</v>
      </c>
      <c r="F22" s="16">
        <f t="shared" si="0"/>
        <v>303390937.5</v>
      </c>
      <c r="G22" s="17">
        <v>7646615</v>
      </c>
      <c r="H22" s="17">
        <f t="shared" si="1"/>
        <v>606781875</v>
      </c>
      <c r="I22" s="17">
        <v>52397250</v>
      </c>
      <c r="J22" s="17">
        <f t="shared" si="2"/>
        <v>659179125</v>
      </c>
      <c r="K22" s="18">
        <f t="shared" si="3"/>
        <v>329589000</v>
      </c>
      <c r="L22" s="17">
        <f t="shared" si="4"/>
        <v>52397250</v>
      </c>
      <c r="M22" s="17">
        <f>JUN!L22</f>
        <v>43658250</v>
      </c>
      <c r="N22" s="17">
        <f t="shared" si="5"/>
        <v>8739000</v>
      </c>
      <c r="O22" s="15">
        <f t="shared" si="6"/>
        <v>1092385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81905119</v>
      </c>
      <c r="E23" s="14">
        <f>SUM(D23:D23)+JUN!E23</f>
        <v>718450540</v>
      </c>
      <c r="F23" s="16">
        <f t="shared" si="0"/>
        <v>359225270</v>
      </c>
      <c r="G23" s="17">
        <v>10238140</v>
      </c>
      <c r="H23" s="17">
        <f t="shared" si="1"/>
        <v>718450540</v>
      </c>
      <c r="I23" s="17">
        <v>68350000</v>
      </c>
      <c r="J23" s="17">
        <f t="shared" si="2"/>
        <v>786800540</v>
      </c>
      <c r="K23" s="18">
        <f t="shared" si="3"/>
        <v>393400000</v>
      </c>
      <c r="L23" s="17">
        <f t="shared" si="4"/>
        <v>68350000</v>
      </c>
      <c r="M23" s="17">
        <f>JUN!L23</f>
        <v>56649250</v>
      </c>
      <c r="N23" s="17">
        <f t="shared" si="5"/>
        <v>11700750</v>
      </c>
      <c r="O23" s="15">
        <f t="shared" si="6"/>
        <v>1462610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63292658</v>
      </c>
      <c r="E24" s="14">
        <f>SUM(D24:D24)+JUN!E24</f>
        <v>1137031044</v>
      </c>
      <c r="F24" s="16">
        <f t="shared" si="0"/>
        <v>568515522</v>
      </c>
      <c r="G24" s="17">
        <v>9493899</v>
      </c>
      <c r="H24" s="17">
        <f t="shared" si="1"/>
        <v>1137031044</v>
      </c>
      <c r="I24" s="17">
        <v>135946400</v>
      </c>
      <c r="J24" s="17">
        <f t="shared" si="2"/>
        <v>1272977444</v>
      </c>
      <c r="K24" s="18">
        <f t="shared" si="3"/>
        <v>636488000</v>
      </c>
      <c r="L24" s="17">
        <f t="shared" si="4"/>
        <v>135946400</v>
      </c>
      <c r="M24" s="17">
        <f>JUN!L24</f>
        <v>124777100</v>
      </c>
      <c r="N24" s="17">
        <f t="shared" si="5"/>
        <v>11169300</v>
      </c>
      <c r="O24" s="15">
        <f t="shared" si="6"/>
        <v>1675401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9340000</v>
      </c>
      <c r="E25" s="14">
        <f>SUM(D25:D25)+JUN!E25</f>
        <v>56908658</v>
      </c>
      <c r="F25" s="16">
        <f t="shared" si="0"/>
        <v>28454329</v>
      </c>
      <c r="G25" s="17">
        <v>233509</v>
      </c>
      <c r="H25" s="17">
        <f t="shared" si="1"/>
        <v>56908658</v>
      </c>
      <c r="I25" s="17">
        <v>1459150</v>
      </c>
      <c r="J25" s="17">
        <f t="shared" si="2"/>
        <v>58367808</v>
      </c>
      <c r="K25" s="18">
        <f t="shared" si="3"/>
        <v>29183000</v>
      </c>
      <c r="L25" s="17">
        <f t="shared" si="4"/>
        <v>1459150</v>
      </c>
      <c r="M25" s="17">
        <f>JUN!L25</f>
        <v>1219700</v>
      </c>
      <c r="N25" s="17">
        <f t="shared" si="5"/>
        <v>239450</v>
      </c>
      <c r="O25" s="15">
        <f t="shared" si="6"/>
        <v>5941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15000000</v>
      </c>
      <c r="E26" s="14">
        <f>SUM(D26:D26)+JUN!E26</f>
        <v>134981805</v>
      </c>
      <c r="F26" s="16">
        <f t="shared" si="0"/>
        <v>67490902.5</v>
      </c>
      <c r="G26" s="17">
        <v>1125000</v>
      </c>
      <c r="H26" s="17">
        <f t="shared" si="1"/>
        <v>134981805</v>
      </c>
      <c r="I26" s="17">
        <v>5539000</v>
      </c>
      <c r="J26" s="17">
        <f t="shared" si="2"/>
        <v>140520805</v>
      </c>
      <c r="K26" s="18">
        <f t="shared" si="3"/>
        <v>70260000</v>
      </c>
      <c r="L26" s="17">
        <f t="shared" si="4"/>
        <v>5539000</v>
      </c>
      <c r="M26" s="17">
        <f>JUN!L26</f>
        <v>4322800</v>
      </c>
      <c r="N26" s="17">
        <f t="shared" si="5"/>
        <v>1216200</v>
      </c>
      <c r="O26" s="15">
        <f t="shared" si="6"/>
        <v>91200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0</v>
      </c>
      <c r="E27" s="14">
        <f>SUM(D27:D27)+JUN!E27</f>
        <v>677000</v>
      </c>
      <c r="F27" s="16">
        <f t="shared" si="0"/>
        <v>338500</v>
      </c>
      <c r="G27" s="17">
        <v>0</v>
      </c>
      <c r="H27" s="17">
        <f t="shared" si="1"/>
        <v>677000</v>
      </c>
      <c r="I27" s="17">
        <v>17350</v>
      </c>
      <c r="J27" s="17">
        <f t="shared" si="2"/>
        <v>694350</v>
      </c>
      <c r="K27" s="18">
        <f t="shared" si="3"/>
        <v>347000</v>
      </c>
      <c r="L27" s="17">
        <f t="shared" si="4"/>
        <v>17350</v>
      </c>
      <c r="M27" s="17">
        <f>JUN!L27</f>
        <v>17350</v>
      </c>
      <c r="N27" s="17">
        <f t="shared" si="5"/>
        <v>0</v>
      </c>
      <c r="O27" s="15">
        <f t="shared" si="6"/>
        <v>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7300000</v>
      </c>
      <c r="E28" s="14">
        <f>SUM(D28:D28)+JUN!E28</f>
        <v>60616050</v>
      </c>
      <c r="F28" s="16">
        <f t="shared" si="0"/>
        <v>30308025</v>
      </c>
      <c r="G28" s="17">
        <v>182500</v>
      </c>
      <c r="H28" s="17">
        <f t="shared" si="1"/>
        <v>60616050</v>
      </c>
      <c r="I28" s="17">
        <v>1554250</v>
      </c>
      <c r="J28" s="17">
        <f t="shared" si="2"/>
        <v>62170300</v>
      </c>
      <c r="K28" s="18">
        <f t="shared" si="3"/>
        <v>31085000</v>
      </c>
      <c r="L28" s="17">
        <f t="shared" si="4"/>
        <v>1554250</v>
      </c>
      <c r="M28" s="17">
        <f>JUN!L28</f>
        <v>1367050</v>
      </c>
      <c r="N28" s="17">
        <f t="shared" si="5"/>
        <v>187200</v>
      </c>
      <c r="O28" s="15">
        <f t="shared" si="6"/>
        <v>4700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70045823</v>
      </c>
      <c r="E29" s="14">
        <f>SUM(D29:D29)+JUN!E29</f>
        <v>391021794</v>
      </c>
      <c r="F29" s="16">
        <f t="shared" si="0"/>
        <v>195510897</v>
      </c>
      <c r="G29" s="17">
        <v>5253437</v>
      </c>
      <c r="H29" s="17">
        <f t="shared" si="1"/>
        <v>391021794</v>
      </c>
      <c r="I29" s="17">
        <v>26299000</v>
      </c>
      <c r="J29" s="17">
        <f t="shared" si="2"/>
        <v>417320794</v>
      </c>
      <c r="K29" s="18">
        <f t="shared" si="3"/>
        <v>208660000</v>
      </c>
      <c r="L29" s="17">
        <f t="shared" si="4"/>
        <v>26299000</v>
      </c>
      <c r="M29" s="17">
        <f>JUN!L29</f>
        <v>20619550</v>
      </c>
      <c r="N29" s="17">
        <f t="shared" si="5"/>
        <v>5679450</v>
      </c>
      <c r="O29" s="15">
        <f t="shared" si="6"/>
        <v>426013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115720353</v>
      </c>
      <c r="E30" s="14">
        <f>SUM(D30:D30)+JUN!E30</f>
        <v>641819521</v>
      </c>
      <c r="F30" s="16">
        <f t="shared" si="0"/>
        <v>320909760.5</v>
      </c>
      <c r="G30" s="17">
        <v>14465044</v>
      </c>
      <c r="H30" s="17">
        <f t="shared" si="1"/>
        <v>641819521</v>
      </c>
      <c r="I30" s="17">
        <v>57402750</v>
      </c>
      <c r="J30" s="17">
        <f t="shared" si="2"/>
        <v>699222271</v>
      </c>
      <c r="K30" s="18">
        <f t="shared" si="3"/>
        <v>349611000</v>
      </c>
      <c r="L30" s="17">
        <f t="shared" si="4"/>
        <v>57402750</v>
      </c>
      <c r="M30" s="17">
        <f>JUN!L30</f>
        <v>40871250</v>
      </c>
      <c r="N30" s="17">
        <f t="shared" si="5"/>
        <v>16531500</v>
      </c>
      <c r="O30" s="15">
        <f t="shared" si="6"/>
        <v>2066456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23700000</v>
      </c>
      <c r="E31" s="14">
        <f>SUM(D31:D31)+JUN!E31</f>
        <v>144169000</v>
      </c>
      <c r="F31" s="16">
        <f t="shared" si="0"/>
        <v>72084500</v>
      </c>
      <c r="G31" s="17">
        <v>1777500</v>
      </c>
      <c r="H31" s="17">
        <f t="shared" si="1"/>
        <v>144169000</v>
      </c>
      <c r="I31" s="17">
        <v>6283900</v>
      </c>
      <c r="J31" s="17">
        <f t="shared" si="2"/>
        <v>150452900</v>
      </c>
      <c r="K31" s="18">
        <f t="shared" si="3"/>
        <v>75226000</v>
      </c>
      <c r="L31" s="17">
        <f t="shared" si="4"/>
        <v>6283900</v>
      </c>
      <c r="M31" s="17">
        <f>JUN!L31</f>
        <v>4362250</v>
      </c>
      <c r="N31" s="17">
        <f t="shared" si="5"/>
        <v>1921650</v>
      </c>
      <c r="O31" s="15">
        <f t="shared" si="6"/>
        <v>144150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33297614</v>
      </c>
      <c r="E32" s="14">
        <f>SUM(D32:D32)+JUN!E32</f>
        <v>251800257</v>
      </c>
      <c r="F32" s="16">
        <f t="shared" si="0"/>
        <v>125900128.5</v>
      </c>
      <c r="G32" s="17">
        <v>2497321</v>
      </c>
      <c r="H32" s="17">
        <f t="shared" si="1"/>
        <v>251800257</v>
      </c>
      <c r="I32" s="17">
        <v>15010750</v>
      </c>
      <c r="J32" s="17">
        <f t="shared" si="2"/>
        <v>266811007</v>
      </c>
      <c r="K32" s="18">
        <f t="shared" si="3"/>
        <v>133405000</v>
      </c>
      <c r="L32" s="17">
        <f t="shared" si="4"/>
        <v>15010750</v>
      </c>
      <c r="M32" s="17">
        <f>JUN!L32</f>
        <v>12310900</v>
      </c>
      <c r="N32" s="17">
        <f t="shared" si="5"/>
        <v>2699850</v>
      </c>
      <c r="O32" s="15">
        <f t="shared" si="6"/>
        <v>202529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10352400</v>
      </c>
      <c r="E33" s="14">
        <f>SUM(D33:D33)+JUN!E33</f>
        <v>64788600</v>
      </c>
      <c r="F33" s="16">
        <f t="shared" si="0"/>
        <v>32394300</v>
      </c>
      <c r="G33" s="17">
        <v>258810</v>
      </c>
      <c r="H33" s="17">
        <f t="shared" si="1"/>
        <v>64788600</v>
      </c>
      <c r="I33" s="17">
        <v>1661200</v>
      </c>
      <c r="J33" s="17">
        <f t="shared" si="2"/>
        <v>66449800</v>
      </c>
      <c r="K33" s="18">
        <f t="shared" si="3"/>
        <v>33224000</v>
      </c>
      <c r="L33" s="17">
        <f t="shared" si="4"/>
        <v>1661200</v>
      </c>
      <c r="M33" s="17">
        <f>JUN!L33</f>
        <v>1395750</v>
      </c>
      <c r="N33" s="17">
        <f t="shared" si="5"/>
        <v>265450</v>
      </c>
      <c r="O33" s="15">
        <f t="shared" si="6"/>
        <v>6640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60000</v>
      </c>
      <c r="E34" s="14">
        <f>SUM(D34:D34)+JUN!E34</f>
        <v>17091800</v>
      </c>
      <c r="F34" s="16">
        <f t="shared" si="0"/>
        <v>8545900</v>
      </c>
      <c r="G34" s="17">
        <v>1500</v>
      </c>
      <c r="H34" s="17">
        <f t="shared" si="1"/>
        <v>17091800</v>
      </c>
      <c r="I34" s="17">
        <v>438250</v>
      </c>
      <c r="J34" s="17">
        <f t="shared" si="2"/>
        <v>17530050</v>
      </c>
      <c r="K34" s="18">
        <f t="shared" si="3"/>
        <v>8765000</v>
      </c>
      <c r="L34" s="17">
        <f t="shared" si="4"/>
        <v>438250</v>
      </c>
      <c r="M34" s="17">
        <f>JUN!L34</f>
        <v>436700</v>
      </c>
      <c r="N34" s="17">
        <f t="shared" si="5"/>
        <v>1550</v>
      </c>
      <c r="O34" s="15">
        <f t="shared" si="6"/>
        <v>50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2848000</v>
      </c>
      <c r="E35" s="14">
        <f>SUM(D35:D35)+JUN!E35</f>
        <v>36988450</v>
      </c>
      <c r="F35" s="16">
        <f t="shared" si="0"/>
        <v>18494225</v>
      </c>
      <c r="G35" s="17">
        <v>71200</v>
      </c>
      <c r="H35" s="17">
        <f t="shared" si="1"/>
        <v>36988450</v>
      </c>
      <c r="I35" s="17">
        <v>948400</v>
      </c>
      <c r="J35" s="17">
        <f t="shared" si="2"/>
        <v>37936850</v>
      </c>
      <c r="K35" s="18">
        <f t="shared" si="3"/>
        <v>18968000</v>
      </c>
      <c r="L35" s="17">
        <f t="shared" si="4"/>
        <v>948400</v>
      </c>
      <c r="M35" s="17">
        <f>JUN!L35</f>
        <v>875350</v>
      </c>
      <c r="N35" s="17">
        <f t="shared" si="5"/>
        <v>73050</v>
      </c>
      <c r="O35" s="15">
        <f t="shared" si="6"/>
        <v>1850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4111300</v>
      </c>
      <c r="E36" s="14">
        <f>SUM(D36:D36)+JUN!E36</f>
        <v>39749633</v>
      </c>
      <c r="F36" s="16">
        <f t="shared" si="0"/>
        <v>19874816.5</v>
      </c>
      <c r="G36" s="17">
        <v>102783</v>
      </c>
      <c r="H36" s="17">
        <f t="shared" si="1"/>
        <v>39749633</v>
      </c>
      <c r="I36" s="17">
        <v>1019200</v>
      </c>
      <c r="J36" s="17">
        <f t="shared" si="2"/>
        <v>40768833</v>
      </c>
      <c r="K36" s="18">
        <f t="shared" si="3"/>
        <v>20384000</v>
      </c>
      <c r="L36" s="17">
        <f t="shared" si="4"/>
        <v>1019200</v>
      </c>
      <c r="M36" s="17">
        <f>JUN!L36</f>
        <v>913800</v>
      </c>
      <c r="N36" s="17">
        <f t="shared" si="5"/>
        <v>105400</v>
      </c>
      <c r="O36" s="15">
        <f t="shared" si="6"/>
        <v>2617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4400050</v>
      </c>
      <c r="E37" s="14">
        <f>SUM(D37:D37)+JUN!E37</f>
        <v>32613550</v>
      </c>
      <c r="F37" s="16">
        <f t="shared" si="0"/>
        <v>16306775</v>
      </c>
      <c r="G37" s="17">
        <v>110000</v>
      </c>
      <c r="H37" s="17">
        <f t="shared" si="1"/>
        <v>32613550</v>
      </c>
      <c r="I37" s="17">
        <v>836200</v>
      </c>
      <c r="J37" s="17">
        <f t="shared" si="2"/>
        <v>33449750</v>
      </c>
      <c r="K37" s="18">
        <f t="shared" si="3"/>
        <v>16724000</v>
      </c>
      <c r="L37" s="17">
        <f t="shared" si="4"/>
        <v>836200</v>
      </c>
      <c r="M37" s="17">
        <f>JUN!L37</f>
        <v>723400</v>
      </c>
      <c r="N37" s="17">
        <f t="shared" si="5"/>
        <v>112800</v>
      </c>
      <c r="O37" s="15">
        <f t="shared" si="6"/>
        <v>2800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SUM(D38:D38)+JUN!E38</f>
        <v>0</v>
      </c>
      <c r="F38" s="16">
        <f t="shared" si="0"/>
        <v>0</v>
      </c>
      <c r="G38" s="17">
        <v>0</v>
      </c>
      <c r="H38" s="17">
        <f t="shared" si="1"/>
        <v>0</v>
      </c>
      <c r="I38" s="17">
        <v>0</v>
      </c>
      <c r="J38" s="17">
        <f t="shared" si="2"/>
        <v>0</v>
      </c>
      <c r="K38" s="18">
        <f t="shared" si="3"/>
        <v>0</v>
      </c>
      <c r="L38" s="17">
        <f t="shared" si="4"/>
        <v>0</v>
      </c>
      <c r="M38" s="17">
        <f>JUN!L38</f>
        <v>0</v>
      </c>
      <c r="N38" s="17">
        <f t="shared" si="5"/>
        <v>0</v>
      </c>
      <c r="O38" s="15">
        <f t="shared" si="6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7525500</v>
      </c>
      <c r="E39" s="14">
        <f>SUM(D39:D39)+JUN!E39</f>
        <v>39126800</v>
      </c>
      <c r="F39" s="16">
        <f t="shared" si="0"/>
        <v>19563400</v>
      </c>
      <c r="G39" s="50">
        <v>188138</v>
      </c>
      <c r="H39" s="17">
        <f t="shared" si="1"/>
        <v>39126800</v>
      </c>
      <c r="I39" s="17">
        <v>1003250</v>
      </c>
      <c r="J39" s="17">
        <f t="shared" si="2"/>
        <v>40130050</v>
      </c>
      <c r="K39" s="18">
        <f t="shared" si="3"/>
        <v>20065000</v>
      </c>
      <c r="L39" s="17">
        <f t="shared" si="4"/>
        <v>1003250</v>
      </c>
      <c r="M39" s="17">
        <f>JUN!L39</f>
        <v>810250</v>
      </c>
      <c r="N39" s="17">
        <f t="shared" si="5"/>
        <v>193000</v>
      </c>
      <c r="O39" s="15">
        <f t="shared" si="6"/>
        <v>4862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7786100</v>
      </c>
      <c r="E40" s="14">
        <f>SUM(D40:D40)+JUN!E40</f>
        <v>47555650</v>
      </c>
      <c r="F40" s="16">
        <f t="shared" si="0"/>
        <v>23777825</v>
      </c>
      <c r="G40" s="17">
        <v>194653</v>
      </c>
      <c r="H40" s="17">
        <f t="shared" si="1"/>
        <v>47555650</v>
      </c>
      <c r="I40" s="17">
        <v>1219350</v>
      </c>
      <c r="J40" s="17">
        <f t="shared" si="2"/>
        <v>48775000</v>
      </c>
      <c r="K40" s="18">
        <f t="shared" si="3"/>
        <v>24387000</v>
      </c>
      <c r="L40" s="17">
        <f t="shared" si="4"/>
        <v>1219350</v>
      </c>
      <c r="M40" s="17">
        <f>JUN!L40</f>
        <v>1019700</v>
      </c>
      <c r="N40" s="17">
        <f t="shared" si="5"/>
        <v>199650</v>
      </c>
      <c r="O40" s="15">
        <f t="shared" si="6"/>
        <v>4997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9785650</v>
      </c>
      <c r="E41" s="14">
        <f>SUM(D41:D41)+JUN!E41</f>
        <v>58754883</v>
      </c>
      <c r="F41" s="16">
        <f t="shared" si="0"/>
        <v>29377441.5</v>
      </c>
      <c r="G41" s="17">
        <v>244641</v>
      </c>
      <c r="H41" s="17">
        <f t="shared" si="1"/>
        <v>58754883</v>
      </c>
      <c r="I41" s="17">
        <v>1506500</v>
      </c>
      <c r="J41" s="17">
        <f t="shared" si="2"/>
        <v>60261383</v>
      </c>
      <c r="K41" s="18">
        <f t="shared" si="3"/>
        <v>30130000</v>
      </c>
      <c r="L41" s="17">
        <f t="shared" si="4"/>
        <v>1506500</v>
      </c>
      <c r="M41" s="17">
        <f>JUN!L41</f>
        <v>1255600</v>
      </c>
      <c r="N41" s="17">
        <f t="shared" si="5"/>
        <v>250900</v>
      </c>
      <c r="O41" s="15">
        <f t="shared" si="6"/>
        <v>6259</v>
      </c>
      <c r="P41" s="19"/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7009400</v>
      </c>
      <c r="E42" s="14">
        <f>SUM(D42:D42)+JUN!E42</f>
        <v>56570943</v>
      </c>
      <c r="F42" s="16">
        <f t="shared" si="0"/>
        <v>28285471.5</v>
      </c>
      <c r="G42" s="17">
        <v>175235</v>
      </c>
      <c r="H42" s="17">
        <f t="shared" si="1"/>
        <v>56570943</v>
      </c>
      <c r="I42" s="17">
        <v>1749600</v>
      </c>
      <c r="J42" s="17">
        <f t="shared" si="2"/>
        <v>58320543</v>
      </c>
      <c r="K42" s="18">
        <f t="shared" si="3"/>
        <v>29160000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1749600</v>
      </c>
      <c r="M42" s="17">
        <f>JUN!L42</f>
        <v>1532820</v>
      </c>
      <c r="N42" s="17">
        <f t="shared" si="5"/>
        <v>216780</v>
      </c>
      <c r="O42" s="15">
        <f t="shared" si="6"/>
        <v>41545</v>
      </c>
      <c r="P42" s="19"/>
    </row>
    <row r="43" spans="1:16" ht="14.95" customHeight="1" x14ac:dyDescent="0.3">
      <c r="A43" s="12">
        <v>37</v>
      </c>
      <c r="B43" s="13" t="s">
        <v>90</v>
      </c>
      <c r="C43" s="13" t="s">
        <v>91</v>
      </c>
      <c r="D43" s="15">
        <v>11195800</v>
      </c>
      <c r="E43" s="14">
        <f>SUM(D43:D43)+JUN!E43</f>
        <v>51253500</v>
      </c>
      <c r="F43" s="16">
        <f t="shared" si="0"/>
        <v>25626750</v>
      </c>
      <c r="G43" s="17">
        <v>279895</v>
      </c>
      <c r="H43" s="17">
        <f t="shared" si="1"/>
        <v>51253500</v>
      </c>
      <c r="I43" s="17">
        <v>1314150</v>
      </c>
      <c r="J43" s="17">
        <f t="shared" si="2"/>
        <v>52567650</v>
      </c>
      <c r="K43" s="18">
        <f t="shared" si="3"/>
        <v>26283000</v>
      </c>
      <c r="L43" s="17">
        <f t="shared" si="4"/>
        <v>1314150</v>
      </c>
      <c r="M43" s="17">
        <f>JUN!L43</f>
        <v>1027100</v>
      </c>
      <c r="N43" s="17">
        <f t="shared" si="5"/>
        <v>287050</v>
      </c>
      <c r="O43" s="15">
        <f t="shared" si="6"/>
        <v>7155</v>
      </c>
      <c r="P43" s="19"/>
    </row>
    <row r="44" spans="1:16" ht="14.95" customHeight="1" x14ac:dyDescent="0.3">
      <c r="A44" s="12">
        <v>38</v>
      </c>
      <c r="B44" s="20" t="s">
        <v>23</v>
      </c>
      <c r="C44" s="13" t="s">
        <v>92</v>
      </c>
      <c r="D44" s="15">
        <v>0</v>
      </c>
      <c r="E44" s="14">
        <f>SUM(D44:D44)+JUN!E44</f>
        <v>2222700</v>
      </c>
      <c r="F44" s="16">
        <f t="shared" si="0"/>
        <v>1111350</v>
      </c>
      <c r="G44" s="17">
        <v>0</v>
      </c>
      <c r="H44" s="17">
        <f t="shared" si="1"/>
        <v>2222700</v>
      </c>
      <c r="I44" s="17">
        <v>68700</v>
      </c>
      <c r="J44" s="17">
        <f t="shared" si="2"/>
        <v>2291400</v>
      </c>
      <c r="K44" s="18">
        <f t="shared" si="3"/>
        <v>1145000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68700</v>
      </c>
      <c r="M44" s="17">
        <f>JUN!L44</f>
        <v>68700</v>
      </c>
      <c r="N44" s="17">
        <f t="shared" si="5"/>
        <v>0</v>
      </c>
      <c r="O44" s="15">
        <f t="shared" si="6"/>
        <v>0</v>
      </c>
      <c r="P44" s="19"/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14">
        <f>SUM(D45:D45)+JUN!E45</f>
        <v>0</v>
      </c>
      <c r="F45" s="16">
        <f t="shared" si="0"/>
        <v>0</v>
      </c>
      <c r="G45" s="17">
        <v>0</v>
      </c>
      <c r="H45" s="17">
        <f t="shared" si="1"/>
        <v>0</v>
      </c>
      <c r="I45" s="17">
        <v>0</v>
      </c>
      <c r="J45" s="17">
        <f t="shared" si="2"/>
        <v>0</v>
      </c>
      <c r="K45" s="18">
        <f t="shared" si="3"/>
        <v>0</v>
      </c>
      <c r="L45" s="17">
        <f t="shared" si="4"/>
        <v>0</v>
      </c>
      <c r="M45" s="17">
        <f>JUN!L45</f>
        <v>0</v>
      </c>
      <c r="N45" s="17">
        <f t="shared" si="5"/>
        <v>0</v>
      </c>
      <c r="O45" s="15">
        <f t="shared" si="6"/>
        <v>0</v>
      </c>
      <c r="P45" s="45"/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28873303</v>
      </c>
      <c r="E46" s="14">
        <f>SUM(D46:D46)+JUN!E46</f>
        <v>243917937</v>
      </c>
      <c r="F46" s="16">
        <f t="shared" si="0"/>
        <v>121958968.5</v>
      </c>
      <c r="G46" s="50">
        <v>2165498</v>
      </c>
      <c r="H46" s="17">
        <f t="shared" si="1"/>
        <v>243917937</v>
      </c>
      <c r="I46" s="17">
        <v>14371600</v>
      </c>
      <c r="J46" s="17">
        <f t="shared" si="2"/>
        <v>258289537</v>
      </c>
      <c r="K46" s="18">
        <f t="shared" si="3"/>
        <v>129144000</v>
      </c>
      <c r="L46" s="17">
        <f t="shared" si="4"/>
        <v>14371600</v>
      </c>
      <c r="M46" s="17">
        <f>JUN!L46</f>
        <v>12030550</v>
      </c>
      <c r="N46" s="17">
        <f t="shared" si="5"/>
        <v>2341050</v>
      </c>
      <c r="O46" s="15">
        <f t="shared" si="6"/>
        <v>175552</v>
      </c>
      <c r="P46" s="45"/>
    </row>
    <row r="47" spans="1:16" s="46" customFormat="1" ht="14.95" customHeight="1" x14ac:dyDescent="0.3">
      <c r="A47" s="40">
        <v>41</v>
      </c>
      <c r="B47" s="47" t="s">
        <v>23</v>
      </c>
      <c r="C47" s="41" t="s">
        <v>96</v>
      </c>
      <c r="D47" s="42">
        <v>0</v>
      </c>
      <c r="E47" s="14">
        <f>SUM(D47:D47)+JUN!E47</f>
        <v>0</v>
      </c>
      <c r="F47" s="16">
        <f t="shared" si="0"/>
        <v>0</v>
      </c>
      <c r="G47" s="17">
        <v>0</v>
      </c>
      <c r="H47" s="17">
        <f t="shared" si="1"/>
        <v>0</v>
      </c>
      <c r="I47" s="17">
        <v>0</v>
      </c>
      <c r="J47" s="17">
        <f t="shared" si="2"/>
        <v>0</v>
      </c>
      <c r="K47" s="18">
        <f t="shared" si="3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JUN!L47</f>
        <v>0</v>
      </c>
      <c r="N47" s="17">
        <f t="shared" si="5"/>
        <v>0</v>
      </c>
      <c r="O47" s="15">
        <f t="shared" si="6"/>
        <v>0</v>
      </c>
      <c r="P47" s="45"/>
    </row>
    <row r="48" spans="1:16" s="46" customFormat="1" ht="14.95" customHeight="1" x14ac:dyDescent="0.3">
      <c r="A48" s="40">
        <v>42</v>
      </c>
      <c r="B48" s="41" t="s">
        <v>97</v>
      </c>
      <c r="C48" s="41" t="s">
        <v>98</v>
      </c>
      <c r="D48" s="42">
        <v>0</v>
      </c>
      <c r="E48" s="14">
        <f>SUM(D48:D48)+JUN!E48</f>
        <v>4720300</v>
      </c>
      <c r="F48" s="16">
        <f t="shared" si="0"/>
        <v>2360150</v>
      </c>
      <c r="G48" s="17">
        <v>0</v>
      </c>
      <c r="H48" s="17">
        <f t="shared" si="1"/>
        <v>4720300</v>
      </c>
      <c r="I48" s="17">
        <v>121000</v>
      </c>
      <c r="J48" s="17">
        <f t="shared" si="2"/>
        <v>4841300</v>
      </c>
      <c r="K48" s="18">
        <f t="shared" si="3"/>
        <v>2420000</v>
      </c>
      <c r="L48" s="17">
        <f t="shared" si="4"/>
        <v>121000</v>
      </c>
      <c r="M48" s="17">
        <f>JUN!L48</f>
        <v>121000</v>
      </c>
      <c r="N48" s="17">
        <f t="shared" si="5"/>
        <v>0</v>
      </c>
      <c r="O48" s="15">
        <f t="shared" si="6"/>
        <v>0</v>
      </c>
      <c r="P48" s="45"/>
    </row>
    <row r="49" spans="1:16" s="46" customFormat="1" ht="14.95" customHeight="1" x14ac:dyDescent="0.3">
      <c r="A49" s="40">
        <v>43</v>
      </c>
      <c r="B49" s="41" t="s">
        <v>99</v>
      </c>
      <c r="C49" s="41" t="s">
        <v>100</v>
      </c>
      <c r="D49" s="42">
        <v>3758050</v>
      </c>
      <c r="E49" s="14">
        <f>SUM(D49:D49)+JUN!E49</f>
        <v>37695350</v>
      </c>
      <c r="F49" s="16">
        <f t="shared" si="0"/>
        <v>18847675</v>
      </c>
      <c r="G49" s="50">
        <v>93951</v>
      </c>
      <c r="H49" s="17">
        <f t="shared" si="1"/>
        <v>37695350</v>
      </c>
      <c r="I49" s="17">
        <v>966500</v>
      </c>
      <c r="J49" s="17">
        <f t="shared" si="2"/>
        <v>38661850</v>
      </c>
      <c r="K49" s="18">
        <f t="shared" si="3"/>
        <v>19330000</v>
      </c>
      <c r="L49" s="17">
        <f t="shared" si="4"/>
        <v>966500</v>
      </c>
      <c r="M49" s="17">
        <f>JUN!L49</f>
        <v>870150</v>
      </c>
      <c r="N49" s="17">
        <f t="shared" si="5"/>
        <v>96350</v>
      </c>
      <c r="O49" s="15">
        <f t="shared" si="6"/>
        <v>2399</v>
      </c>
      <c r="P49" s="45"/>
    </row>
    <row r="50" spans="1:16" s="46" customFormat="1" ht="14.95" customHeight="1" x14ac:dyDescent="0.3">
      <c r="A50" s="40">
        <v>44</v>
      </c>
      <c r="B50" s="41" t="s">
        <v>101</v>
      </c>
      <c r="C50" s="41" t="s">
        <v>102</v>
      </c>
      <c r="D50" s="42">
        <v>2704400</v>
      </c>
      <c r="E50" s="14">
        <f>SUM(D50:D50)+JUN!E50</f>
        <v>29985050</v>
      </c>
      <c r="F50" s="16">
        <f t="shared" si="0"/>
        <v>14992525</v>
      </c>
      <c r="G50" s="17">
        <v>67610</v>
      </c>
      <c r="H50" s="17">
        <f t="shared" si="1"/>
        <v>29985050</v>
      </c>
      <c r="I50" s="17">
        <v>768800</v>
      </c>
      <c r="J50" s="17">
        <f t="shared" si="2"/>
        <v>30753850</v>
      </c>
      <c r="K50" s="18">
        <f t="shared" si="3"/>
        <v>15376000</v>
      </c>
      <c r="L50" s="17">
        <f t="shared" si="4"/>
        <v>768800</v>
      </c>
      <c r="M50" s="17">
        <f>JUN!L50</f>
        <v>699500</v>
      </c>
      <c r="N50" s="17">
        <f t="shared" si="5"/>
        <v>69300</v>
      </c>
      <c r="O50" s="15">
        <f t="shared" si="6"/>
        <v>1690</v>
      </c>
      <c r="P50" s="45"/>
    </row>
    <row r="51" spans="1:16" s="46" customFormat="1" ht="14.95" customHeight="1" x14ac:dyDescent="0.3">
      <c r="A51" s="40">
        <v>45</v>
      </c>
      <c r="B51" s="47" t="s">
        <v>23</v>
      </c>
      <c r="C51" s="41" t="s">
        <v>103</v>
      </c>
      <c r="D51" s="42">
        <v>2444600</v>
      </c>
      <c r="E51" s="14">
        <f>SUM(D51:D51)+JUN!E51</f>
        <v>34880450</v>
      </c>
      <c r="F51" s="16">
        <f t="shared" si="0"/>
        <v>17440225</v>
      </c>
      <c r="G51" s="17">
        <v>61115</v>
      </c>
      <c r="H51" s="17">
        <f t="shared" si="1"/>
        <v>34880450</v>
      </c>
      <c r="I51" s="17">
        <v>1078740</v>
      </c>
      <c r="J51" s="17">
        <f t="shared" si="2"/>
        <v>35959190</v>
      </c>
      <c r="K51" s="18">
        <f t="shared" si="3"/>
        <v>17979000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1078740</v>
      </c>
      <c r="M51" s="17">
        <f>JUN!L51</f>
        <v>1003140</v>
      </c>
      <c r="N51" s="17">
        <f t="shared" si="5"/>
        <v>75600</v>
      </c>
      <c r="O51" s="15">
        <f t="shared" si="6"/>
        <v>14485</v>
      </c>
      <c r="P51" s="45"/>
    </row>
    <row r="52" spans="1:16" s="46" customFormat="1" ht="14.95" customHeight="1" x14ac:dyDescent="0.3">
      <c r="A52" s="40">
        <v>46</v>
      </c>
      <c r="B52" s="41" t="s">
        <v>104</v>
      </c>
      <c r="C52" s="41" t="s">
        <v>105</v>
      </c>
      <c r="D52" s="42">
        <v>23790102</v>
      </c>
      <c r="E52" s="14">
        <f>SUM(D52:D52)+JUN!E52</f>
        <v>193473088</v>
      </c>
      <c r="F52" s="16">
        <f t="shared" si="0"/>
        <v>96736544</v>
      </c>
      <c r="G52" s="17">
        <v>1784258</v>
      </c>
      <c r="H52" s="17">
        <f t="shared" si="1"/>
        <v>193473088</v>
      </c>
      <c r="I52" s="17">
        <v>10281550</v>
      </c>
      <c r="J52" s="17">
        <f t="shared" si="2"/>
        <v>203754638</v>
      </c>
      <c r="K52" s="18">
        <f t="shared" si="3"/>
        <v>101877000</v>
      </c>
      <c r="L52" s="17">
        <f t="shared" si="4"/>
        <v>10281550</v>
      </c>
      <c r="M52" s="17">
        <f>JUN!L52</f>
        <v>8352550</v>
      </c>
      <c r="N52" s="17">
        <f t="shared" si="5"/>
        <v>1929000</v>
      </c>
      <c r="O52" s="15">
        <f t="shared" si="6"/>
        <v>144742</v>
      </c>
      <c r="P52" s="45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4729025</v>
      </c>
      <c r="E53" s="14">
        <f>SUM(D53:D53)+JUN!E53</f>
        <v>41534671</v>
      </c>
      <c r="F53" s="16">
        <f t="shared" si="0"/>
        <v>20767335.5</v>
      </c>
      <c r="G53" s="17">
        <v>118226</v>
      </c>
      <c r="H53" s="17">
        <f t="shared" si="1"/>
        <v>41534671</v>
      </c>
      <c r="I53" s="17">
        <v>1284540</v>
      </c>
      <c r="J53" s="17">
        <f t="shared" si="2"/>
        <v>42819211</v>
      </c>
      <c r="K53" s="18">
        <f t="shared" si="3"/>
        <v>21409000</v>
      </c>
      <c r="L53" s="17">
        <f t="shared" ref="L53:L56" si="7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1284540</v>
      </c>
      <c r="M53" s="17">
        <f>JUN!L53</f>
        <v>1138260</v>
      </c>
      <c r="N53" s="17">
        <f t="shared" si="5"/>
        <v>146280</v>
      </c>
      <c r="O53" s="15">
        <f t="shared" si="6"/>
        <v>28054</v>
      </c>
      <c r="P53" s="19"/>
    </row>
    <row r="54" spans="1:16" x14ac:dyDescent="0.3">
      <c r="A54" s="12">
        <v>48</v>
      </c>
      <c r="B54" s="30"/>
      <c r="C54" s="30" t="s">
        <v>107</v>
      </c>
      <c r="D54" s="15">
        <v>11921554</v>
      </c>
      <c r="E54" s="14">
        <f>SUM(D54:D54)+JUN!E54</f>
        <v>15689054</v>
      </c>
      <c r="F54" s="16">
        <f t="shared" si="0"/>
        <v>7844527</v>
      </c>
      <c r="G54" s="17">
        <v>298039</v>
      </c>
      <c r="H54" s="17">
        <f t="shared" si="1"/>
        <v>15689054</v>
      </c>
      <c r="I54" s="17">
        <v>485220</v>
      </c>
      <c r="J54" s="17">
        <f t="shared" si="2"/>
        <v>16174274</v>
      </c>
      <c r="K54" s="18">
        <f t="shared" si="3"/>
        <v>8087000</v>
      </c>
      <c r="L54" s="17">
        <f t="shared" si="7"/>
        <v>485220</v>
      </c>
      <c r="M54" s="17">
        <f>JUN!L54</f>
        <v>116460</v>
      </c>
      <c r="N54" s="17">
        <f t="shared" si="5"/>
        <v>368760</v>
      </c>
      <c r="O54" s="15">
        <f t="shared" si="6"/>
        <v>70721</v>
      </c>
      <c r="P54" s="19"/>
    </row>
    <row r="55" spans="1:16" x14ac:dyDescent="0.3">
      <c r="A55" s="12">
        <v>49</v>
      </c>
      <c r="B55" s="30"/>
      <c r="C55" s="30" t="s">
        <v>108</v>
      </c>
      <c r="D55" s="15">
        <v>3109250</v>
      </c>
      <c r="E55" s="14">
        <f>SUM(D55:D55)+JUN!E55</f>
        <v>19069500</v>
      </c>
      <c r="F55" s="16">
        <f t="shared" si="0"/>
        <v>9534750</v>
      </c>
      <c r="G55" s="17">
        <v>77731</v>
      </c>
      <c r="H55" s="17">
        <f t="shared" si="1"/>
        <v>19069500</v>
      </c>
      <c r="I55" s="17">
        <v>589740</v>
      </c>
      <c r="J55" s="17">
        <f t="shared" si="2"/>
        <v>19659240</v>
      </c>
      <c r="K55" s="18">
        <f t="shared" si="3"/>
        <v>9829000</v>
      </c>
      <c r="L55" s="17">
        <f t="shared" si="7"/>
        <v>589740</v>
      </c>
      <c r="M55" s="17">
        <f>JUN!L55</f>
        <v>493560</v>
      </c>
      <c r="N55" s="17">
        <f t="shared" si="5"/>
        <v>96180</v>
      </c>
      <c r="O55" s="15">
        <f t="shared" si="6"/>
        <v>18449</v>
      </c>
      <c r="P55" s="19"/>
    </row>
    <row r="56" spans="1:16" x14ac:dyDescent="0.3">
      <c r="A56" s="12">
        <v>50</v>
      </c>
      <c r="B56" s="30"/>
      <c r="C56" s="30" t="s">
        <v>109</v>
      </c>
      <c r="D56" s="15">
        <v>3513800</v>
      </c>
      <c r="E56" s="14">
        <f>SUM(D56:D56)+JUN!E56</f>
        <v>20773600</v>
      </c>
      <c r="F56" s="16">
        <f t="shared" si="0"/>
        <v>10386800</v>
      </c>
      <c r="G56" s="17">
        <v>87845</v>
      </c>
      <c r="H56" s="17">
        <f t="shared" si="1"/>
        <v>20773600</v>
      </c>
      <c r="I56" s="17">
        <v>642480</v>
      </c>
      <c r="J56" s="17">
        <f t="shared" si="2"/>
        <v>21416080</v>
      </c>
      <c r="K56" s="18">
        <f t="shared" si="3"/>
        <v>10708000</v>
      </c>
      <c r="L56" s="17">
        <f t="shared" si="7"/>
        <v>642480</v>
      </c>
      <c r="M56" s="17">
        <f>JUN!L56</f>
        <v>533760</v>
      </c>
      <c r="N56" s="17">
        <f t="shared" si="5"/>
        <v>108720</v>
      </c>
      <c r="O56" s="15">
        <f t="shared" si="6"/>
        <v>20875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31">
        <v>38537000</v>
      </c>
      <c r="E57" s="14">
        <f>SUM(D57:D57)+JUN!E57</f>
        <v>41750000</v>
      </c>
      <c r="F57" s="16">
        <f t="shared" si="0"/>
        <v>20875000</v>
      </c>
      <c r="G57" s="17">
        <v>963425</v>
      </c>
      <c r="H57" s="17">
        <f t="shared" si="1"/>
        <v>41750000</v>
      </c>
      <c r="I57" s="17">
        <v>1070500</v>
      </c>
      <c r="J57" s="17">
        <f t="shared" si="2"/>
        <v>42820500</v>
      </c>
      <c r="K57" s="18">
        <f t="shared" si="3"/>
        <v>21410000</v>
      </c>
      <c r="L57" s="17">
        <f t="shared" si="4"/>
        <v>1070500</v>
      </c>
      <c r="M57" s="17">
        <f>JUN!L57</f>
        <v>82350</v>
      </c>
      <c r="N57" s="17">
        <f t="shared" si="5"/>
        <v>988150</v>
      </c>
      <c r="O57" s="15">
        <f t="shared" si="6"/>
        <v>24725</v>
      </c>
      <c r="P57" s="19"/>
    </row>
    <row r="58" spans="1:16" ht="15.9" x14ac:dyDescent="0.3">
      <c r="A58" s="32" t="s">
        <v>112</v>
      </c>
      <c r="B58" s="32"/>
      <c r="C58" s="32"/>
      <c r="D58" s="33">
        <f t="shared" ref="D58" si="8">SUM(D7:D57)</f>
        <v>1111958632</v>
      </c>
      <c r="E58" s="33">
        <f>SUM(E7:E57)</f>
        <v>9588189504</v>
      </c>
      <c r="F58" s="34"/>
      <c r="G58" s="33">
        <f>SUM(G7:G57)</f>
        <v>102231503</v>
      </c>
      <c r="H58" s="33"/>
      <c r="I58" s="33"/>
      <c r="J58" s="33"/>
      <c r="K58" s="33"/>
      <c r="L58" s="33"/>
      <c r="M58" s="33"/>
      <c r="N58" s="33"/>
      <c r="O58" s="33">
        <f t="shared" ref="O58" si="9">SUM(O7:O57)</f>
        <v>16102217</v>
      </c>
    </row>
  </sheetData>
  <mergeCells count="15">
    <mergeCell ref="J5:J6"/>
    <mergeCell ref="K5:K6"/>
    <mergeCell ref="L5:L6"/>
    <mergeCell ref="O5:O6"/>
    <mergeCell ref="H1:O2"/>
    <mergeCell ref="M5:M6"/>
    <mergeCell ref="N5:N6"/>
    <mergeCell ref="G5:G6"/>
    <mergeCell ref="H5:H6"/>
    <mergeCell ref="I5:I6"/>
    <mergeCell ref="A5:A6"/>
    <mergeCell ref="B5:B6"/>
    <mergeCell ref="C5:C6"/>
    <mergeCell ref="E5:E6"/>
    <mergeCell ref="F5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893A-1094-4132-A5AF-416EABE8B4EC}">
  <dimension ref="A1:P58"/>
  <sheetViews>
    <sheetView zoomScale="85" zoomScaleNormal="85" workbookViewId="0">
      <pane xSplit="3" ySplit="6" topLeftCell="G7" activePane="bottomRight" state="frozen"/>
      <selection activeCell="E5" sqref="E5:N6"/>
      <selection pane="topRight" activeCell="E5" sqref="E5:N6"/>
      <selection pane="bottomLeft" activeCell="E5" sqref="E5:N6"/>
      <selection pane="bottomRight" activeCell="M11" sqref="M11"/>
    </sheetView>
  </sheetViews>
  <sheetFormatPr defaultRowHeight="14.65" x14ac:dyDescent="0.3"/>
  <cols>
    <col min="1" max="1" width="5.5546875" customWidth="1"/>
    <col min="2" max="2" width="19.5546875" customWidth="1"/>
    <col min="3" max="3" width="33" customWidth="1"/>
    <col min="4" max="4" width="15" style="22" customWidth="1"/>
    <col min="5" max="5" width="15.44140625" style="35" customWidth="1"/>
    <col min="6" max="6" width="17.44140625" style="35" customWidth="1"/>
    <col min="7" max="15" width="17.44140625" customWidth="1"/>
    <col min="16" max="16" width="19.88671875" customWidth="1"/>
    <col min="248" max="248" width="5.5546875" customWidth="1"/>
    <col min="251" max="251" width="8" customWidth="1"/>
    <col min="257" max="257" width="13.33203125" customWidth="1"/>
    <col min="260" max="260" width="19.5546875" customWidth="1"/>
    <col min="263" max="263" width="2.33203125" customWidth="1"/>
    <col min="265" max="265" width="19" customWidth="1"/>
    <col min="266" max="266" width="8.6640625" customWidth="1"/>
    <col min="268" max="268" width="3.109375" customWidth="1"/>
    <col min="269" max="269" width="8" customWidth="1"/>
    <col min="270" max="270" width="12.5546875" bestFit="1" customWidth="1"/>
    <col min="504" max="504" width="5.5546875" customWidth="1"/>
    <col min="507" max="507" width="8" customWidth="1"/>
    <col min="513" max="513" width="13.33203125" customWidth="1"/>
    <col min="516" max="516" width="19.5546875" customWidth="1"/>
    <col min="519" max="519" width="2.33203125" customWidth="1"/>
    <col min="521" max="521" width="19" customWidth="1"/>
    <col min="522" max="522" width="8.6640625" customWidth="1"/>
    <col min="524" max="524" width="3.109375" customWidth="1"/>
    <col min="525" max="525" width="8" customWidth="1"/>
    <col min="526" max="526" width="12.5546875" bestFit="1" customWidth="1"/>
    <col min="760" max="760" width="5.5546875" customWidth="1"/>
    <col min="763" max="763" width="8" customWidth="1"/>
    <col min="769" max="769" width="13.33203125" customWidth="1"/>
    <col min="772" max="772" width="19.5546875" customWidth="1"/>
    <col min="775" max="775" width="2.33203125" customWidth="1"/>
    <col min="777" max="777" width="19" customWidth="1"/>
    <col min="778" max="778" width="8.6640625" customWidth="1"/>
    <col min="780" max="780" width="3.109375" customWidth="1"/>
    <col min="781" max="781" width="8" customWidth="1"/>
    <col min="782" max="782" width="12.5546875" bestFit="1" customWidth="1"/>
    <col min="1016" max="1016" width="5.5546875" customWidth="1"/>
    <col min="1019" max="1019" width="8" customWidth="1"/>
    <col min="1025" max="1025" width="13.33203125" customWidth="1"/>
    <col min="1028" max="1028" width="19.5546875" customWidth="1"/>
    <col min="1031" max="1031" width="2.33203125" customWidth="1"/>
    <col min="1033" max="1033" width="19" customWidth="1"/>
    <col min="1034" max="1034" width="8.6640625" customWidth="1"/>
    <col min="1036" max="1036" width="3.109375" customWidth="1"/>
    <col min="1037" max="1037" width="8" customWidth="1"/>
    <col min="1038" max="1038" width="12.5546875" bestFit="1" customWidth="1"/>
    <col min="1272" max="1272" width="5.5546875" customWidth="1"/>
    <col min="1275" max="1275" width="8" customWidth="1"/>
    <col min="1281" max="1281" width="13.33203125" customWidth="1"/>
    <col min="1284" max="1284" width="19.5546875" customWidth="1"/>
    <col min="1287" max="1287" width="2.33203125" customWidth="1"/>
    <col min="1289" max="1289" width="19" customWidth="1"/>
    <col min="1290" max="1290" width="8.6640625" customWidth="1"/>
    <col min="1292" max="1292" width="3.109375" customWidth="1"/>
    <col min="1293" max="1293" width="8" customWidth="1"/>
    <col min="1294" max="1294" width="12.5546875" bestFit="1" customWidth="1"/>
    <col min="1528" max="1528" width="5.5546875" customWidth="1"/>
    <col min="1531" max="1531" width="8" customWidth="1"/>
    <col min="1537" max="1537" width="13.33203125" customWidth="1"/>
    <col min="1540" max="1540" width="19.5546875" customWidth="1"/>
    <col min="1543" max="1543" width="2.33203125" customWidth="1"/>
    <col min="1545" max="1545" width="19" customWidth="1"/>
    <col min="1546" max="1546" width="8.6640625" customWidth="1"/>
    <col min="1548" max="1548" width="3.109375" customWidth="1"/>
    <col min="1549" max="1549" width="8" customWidth="1"/>
    <col min="1550" max="1550" width="12.5546875" bestFit="1" customWidth="1"/>
    <col min="1784" max="1784" width="5.5546875" customWidth="1"/>
    <col min="1787" max="1787" width="8" customWidth="1"/>
    <col min="1793" max="1793" width="13.33203125" customWidth="1"/>
    <col min="1796" max="1796" width="19.5546875" customWidth="1"/>
    <col min="1799" max="1799" width="2.33203125" customWidth="1"/>
    <col min="1801" max="1801" width="19" customWidth="1"/>
    <col min="1802" max="1802" width="8.6640625" customWidth="1"/>
    <col min="1804" max="1804" width="3.109375" customWidth="1"/>
    <col min="1805" max="1805" width="8" customWidth="1"/>
    <col min="1806" max="1806" width="12.5546875" bestFit="1" customWidth="1"/>
    <col min="2040" max="2040" width="5.5546875" customWidth="1"/>
    <col min="2043" max="2043" width="8" customWidth="1"/>
    <col min="2049" max="2049" width="13.33203125" customWidth="1"/>
    <col min="2052" max="2052" width="19.5546875" customWidth="1"/>
    <col min="2055" max="2055" width="2.33203125" customWidth="1"/>
    <col min="2057" max="2057" width="19" customWidth="1"/>
    <col min="2058" max="2058" width="8.6640625" customWidth="1"/>
    <col min="2060" max="2060" width="3.109375" customWidth="1"/>
    <col min="2061" max="2061" width="8" customWidth="1"/>
    <col min="2062" max="2062" width="12.5546875" bestFit="1" customWidth="1"/>
    <col min="2296" max="2296" width="5.5546875" customWidth="1"/>
    <col min="2299" max="2299" width="8" customWidth="1"/>
    <col min="2305" max="2305" width="13.33203125" customWidth="1"/>
    <col min="2308" max="2308" width="19.5546875" customWidth="1"/>
    <col min="2311" max="2311" width="2.33203125" customWidth="1"/>
    <col min="2313" max="2313" width="19" customWidth="1"/>
    <col min="2314" max="2314" width="8.6640625" customWidth="1"/>
    <col min="2316" max="2316" width="3.109375" customWidth="1"/>
    <col min="2317" max="2317" width="8" customWidth="1"/>
    <col min="2318" max="2318" width="12.5546875" bestFit="1" customWidth="1"/>
    <col min="2552" max="2552" width="5.5546875" customWidth="1"/>
    <col min="2555" max="2555" width="8" customWidth="1"/>
    <col min="2561" max="2561" width="13.33203125" customWidth="1"/>
    <col min="2564" max="2564" width="19.5546875" customWidth="1"/>
    <col min="2567" max="2567" width="2.33203125" customWidth="1"/>
    <col min="2569" max="2569" width="19" customWidth="1"/>
    <col min="2570" max="2570" width="8.6640625" customWidth="1"/>
    <col min="2572" max="2572" width="3.109375" customWidth="1"/>
    <col min="2573" max="2573" width="8" customWidth="1"/>
    <col min="2574" max="2574" width="12.5546875" bestFit="1" customWidth="1"/>
    <col min="2808" max="2808" width="5.5546875" customWidth="1"/>
    <col min="2811" max="2811" width="8" customWidth="1"/>
    <col min="2817" max="2817" width="13.33203125" customWidth="1"/>
    <col min="2820" max="2820" width="19.5546875" customWidth="1"/>
    <col min="2823" max="2823" width="2.33203125" customWidth="1"/>
    <col min="2825" max="2825" width="19" customWidth="1"/>
    <col min="2826" max="2826" width="8.6640625" customWidth="1"/>
    <col min="2828" max="2828" width="3.109375" customWidth="1"/>
    <col min="2829" max="2829" width="8" customWidth="1"/>
    <col min="2830" max="2830" width="12.5546875" bestFit="1" customWidth="1"/>
    <col min="3064" max="3064" width="5.5546875" customWidth="1"/>
    <col min="3067" max="3067" width="8" customWidth="1"/>
    <col min="3073" max="3073" width="13.33203125" customWidth="1"/>
    <col min="3076" max="3076" width="19.5546875" customWidth="1"/>
    <col min="3079" max="3079" width="2.33203125" customWidth="1"/>
    <col min="3081" max="3081" width="19" customWidth="1"/>
    <col min="3082" max="3082" width="8.6640625" customWidth="1"/>
    <col min="3084" max="3084" width="3.109375" customWidth="1"/>
    <col min="3085" max="3085" width="8" customWidth="1"/>
    <col min="3086" max="3086" width="12.5546875" bestFit="1" customWidth="1"/>
    <col min="3320" max="3320" width="5.5546875" customWidth="1"/>
    <col min="3323" max="3323" width="8" customWidth="1"/>
    <col min="3329" max="3329" width="13.33203125" customWidth="1"/>
    <col min="3332" max="3332" width="19.5546875" customWidth="1"/>
    <col min="3335" max="3335" width="2.33203125" customWidth="1"/>
    <col min="3337" max="3337" width="19" customWidth="1"/>
    <col min="3338" max="3338" width="8.6640625" customWidth="1"/>
    <col min="3340" max="3340" width="3.109375" customWidth="1"/>
    <col min="3341" max="3341" width="8" customWidth="1"/>
    <col min="3342" max="3342" width="12.5546875" bestFit="1" customWidth="1"/>
    <col min="3576" max="3576" width="5.5546875" customWidth="1"/>
    <col min="3579" max="3579" width="8" customWidth="1"/>
    <col min="3585" max="3585" width="13.33203125" customWidth="1"/>
    <col min="3588" max="3588" width="19.5546875" customWidth="1"/>
    <col min="3591" max="3591" width="2.33203125" customWidth="1"/>
    <col min="3593" max="3593" width="19" customWidth="1"/>
    <col min="3594" max="3594" width="8.6640625" customWidth="1"/>
    <col min="3596" max="3596" width="3.109375" customWidth="1"/>
    <col min="3597" max="3597" width="8" customWidth="1"/>
    <col min="3598" max="3598" width="12.5546875" bestFit="1" customWidth="1"/>
    <col min="3832" max="3832" width="5.5546875" customWidth="1"/>
    <col min="3835" max="3835" width="8" customWidth="1"/>
    <col min="3841" max="3841" width="13.33203125" customWidth="1"/>
    <col min="3844" max="3844" width="19.5546875" customWidth="1"/>
    <col min="3847" max="3847" width="2.33203125" customWidth="1"/>
    <col min="3849" max="3849" width="19" customWidth="1"/>
    <col min="3850" max="3850" width="8.6640625" customWidth="1"/>
    <col min="3852" max="3852" width="3.109375" customWidth="1"/>
    <col min="3853" max="3853" width="8" customWidth="1"/>
    <col min="3854" max="3854" width="12.5546875" bestFit="1" customWidth="1"/>
    <col min="4088" max="4088" width="5.5546875" customWidth="1"/>
    <col min="4091" max="4091" width="8" customWidth="1"/>
    <col min="4097" max="4097" width="13.33203125" customWidth="1"/>
    <col min="4100" max="4100" width="19.5546875" customWidth="1"/>
    <col min="4103" max="4103" width="2.33203125" customWidth="1"/>
    <col min="4105" max="4105" width="19" customWidth="1"/>
    <col min="4106" max="4106" width="8.6640625" customWidth="1"/>
    <col min="4108" max="4108" width="3.109375" customWidth="1"/>
    <col min="4109" max="4109" width="8" customWidth="1"/>
    <col min="4110" max="4110" width="12.5546875" bestFit="1" customWidth="1"/>
    <col min="4344" max="4344" width="5.5546875" customWidth="1"/>
    <col min="4347" max="4347" width="8" customWidth="1"/>
    <col min="4353" max="4353" width="13.33203125" customWidth="1"/>
    <col min="4356" max="4356" width="19.5546875" customWidth="1"/>
    <col min="4359" max="4359" width="2.33203125" customWidth="1"/>
    <col min="4361" max="4361" width="19" customWidth="1"/>
    <col min="4362" max="4362" width="8.6640625" customWidth="1"/>
    <col min="4364" max="4364" width="3.109375" customWidth="1"/>
    <col min="4365" max="4365" width="8" customWidth="1"/>
    <col min="4366" max="4366" width="12.5546875" bestFit="1" customWidth="1"/>
    <col min="4600" max="4600" width="5.5546875" customWidth="1"/>
    <col min="4603" max="4603" width="8" customWidth="1"/>
    <col min="4609" max="4609" width="13.33203125" customWidth="1"/>
    <col min="4612" max="4612" width="19.5546875" customWidth="1"/>
    <col min="4615" max="4615" width="2.33203125" customWidth="1"/>
    <col min="4617" max="4617" width="19" customWidth="1"/>
    <col min="4618" max="4618" width="8.6640625" customWidth="1"/>
    <col min="4620" max="4620" width="3.109375" customWidth="1"/>
    <col min="4621" max="4621" width="8" customWidth="1"/>
    <col min="4622" max="4622" width="12.5546875" bestFit="1" customWidth="1"/>
    <col min="4856" max="4856" width="5.5546875" customWidth="1"/>
    <col min="4859" max="4859" width="8" customWidth="1"/>
    <col min="4865" max="4865" width="13.33203125" customWidth="1"/>
    <col min="4868" max="4868" width="19.5546875" customWidth="1"/>
    <col min="4871" max="4871" width="2.33203125" customWidth="1"/>
    <col min="4873" max="4873" width="19" customWidth="1"/>
    <col min="4874" max="4874" width="8.6640625" customWidth="1"/>
    <col min="4876" max="4876" width="3.109375" customWidth="1"/>
    <col min="4877" max="4877" width="8" customWidth="1"/>
    <col min="4878" max="4878" width="12.5546875" bestFit="1" customWidth="1"/>
    <col min="5112" max="5112" width="5.5546875" customWidth="1"/>
    <col min="5115" max="5115" width="8" customWidth="1"/>
    <col min="5121" max="5121" width="13.33203125" customWidth="1"/>
    <col min="5124" max="5124" width="19.5546875" customWidth="1"/>
    <col min="5127" max="5127" width="2.33203125" customWidth="1"/>
    <col min="5129" max="5129" width="19" customWidth="1"/>
    <col min="5130" max="5130" width="8.6640625" customWidth="1"/>
    <col min="5132" max="5132" width="3.109375" customWidth="1"/>
    <col min="5133" max="5133" width="8" customWidth="1"/>
    <col min="5134" max="5134" width="12.5546875" bestFit="1" customWidth="1"/>
    <col min="5368" max="5368" width="5.5546875" customWidth="1"/>
    <col min="5371" max="5371" width="8" customWidth="1"/>
    <col min="5377" max="5377" width="13.33203125" customWidth="1"/>
    <col min="5380" max="5380" width="19.5546875" customWidth="1"/>
    <col min="5383" max="5383" width="2.33203125" customWidth="1"/>
    <col min="5385" max="5385" width="19" customWidth="1"/>
    <col min="5386" max="5386" width="8.6640625" customWidth="1"/>
    <col min="5388" max="5388" width="3.109375" customWidth="1"/>
    <col min="5389" max="5389" width="8" customWidth="1"/>
    <col min="5390" max="5390" width="12.5546875" bestFit="1" customWidth="1"/>
    <col min="5624" max="5624" width="5.5546875" customWidth="1"/>
    <col min="5627" max="5627" width="8" customWidth="1"/>
    <col min="5633" max="5633" width="13.33203125" customWidth="1"/>
    <col min="5636" max="5636" width="19.5546875" customWidth="1"/>
    <col min="5639" max="5639" width="2.33203125" customWidth="1"/>
    <col min="5641" max="5641" width="19" customWidth="1"/>
    <col min="5642" max="5642" width="8.6640625" customWidth="1"/>
    <col min="5644" max="5644" width="3.109375" customWidth="1"/>
    <col min="5645" max="5645" width="8" customWidth="1"/>
    <col min="5646" max="5646" width="12.5546875" bestFit="1" customWidth="1"/>
    <col min="5880" max="5880" width="5.5546875" customWidth="1"/>
    <col min="5883" max="5883" width="8" customWidth="1"/>
    <col min="5889" max="5889" width="13.33203125" customWidth="1"/>
    <col min="5892" max="5892" width="19.5546875" customWidth="1"/>
    <col min="5895" max="5895" width="2.33203125" customWidth="1"/>
    <col min="5897" max="5897" width="19" customWidth="1"/>
    <col min="5898" max="5898" width="8.6640625" customWidth="1"/>
    <col min="5900" max="5900" width="3.109375" customWidth="1"/>
    <col min="5901" max="5901" width="8" customWidth="1"/>
    <col min="5902" max="5902" width="12.5546875" bestFit="1" customWidth="1"/>
    <col min="6136" max="6136" width="5.5546875" customWidth="1"/>
    <col min="6139" max="6139" width="8" customWidth="1"/>
    <col min="6145" max="6145" width="13.33203125" customWidth="1"/>
    <col min="6148" max="6148" width="19.5546875" customWidth="1"/>
    <col min="6151" max="6151" width="2.33203125" customWidth="1"/>
    <col min="6153" max="6153" width="19" customWidth="1"/>
    <col min="6154" max="6154" width="8.6640625" customWidth="1"/>
    <col min="6156" max="6156" width="3.109375" customWidth="1"/>
    <col min="6157" max="6157" width="8" customWidth="1"/>
    <col min="6158" max="6158" width="12.5546875" bestFit="1" customWidth="1"/>
    <col min="6392" max="6392" width="5.5546875" customWidth="1"/>
    <col min="6395" max="6395" width="8" customWidth="1"/>
    <col min="6401" max="6401" width="13.33203125" customWidth="1"/>
    <col min="6404" max="6404" width="19.5546875" customWidth="1"/>
    <col min="6407" max="6407" width="2.33203125" customWidth="1"/>
    <col min="6409" max="6409" width="19" customWidth="1"/>
    <col min="6410" max="6410" width="8.6640625" customWidth="1"/>
    <col min="6412" max="6412" width="3.109375" customWidth="1"/>
    <col min="6413" max="6413" width="8" customWidth="1"/>
    <col min="6414" max="6414" width="12.5546875" bestFit="1" customWidth="1"/>
    <col min="6648" max="6648" width="5.5546875" customWidth="1"/>
    <col min="6651" max="6651" width="8" customWidth="1"/>
    <col min="6657" max="6657" width="13.33203125" customWidth="1"/>
    <col min="6660" max="6660" width="19.5546875" customWidth="1"/>
    <col min="6663" max="6663" width="2.33203125" customWidth="1"/>
    <col min="6665" max="6665" width="19" customWidth="1"/>
    <col min="6666" max="6666" width="8.6640625" customWidth="1"/>
    <col min="6668" max="6668" width="3.109375" customWidth="1"/>
    <col min="6669" max="6669" width="8" customWidth="1"/>
    <col min="6670" max="6670" width="12.5546875" bestFit="1" customWidth="1"/>
    <col min="6904" max="6904" width="5.5546875" customWidth="1"/>
    <col min="6907" max="6907" width="8" customWidth="1"/>
    <col min="6913" max="6913" width="13.33203125" customWidth="1"/>
    <col min="6916" max="6916" width="19.5546875" customWidth="1"/>
    <col min="6919" max="6919" width="2.33203125" customWidth="1"/>
    <col min="6921" max="6921" width="19" customWidth="1"/>
    <col min="6922" max="6922" width="8.6640625" customWidth="1"/>
    <col min="6924" max="6924" width="3.109375" customWidth="1"/>
    <col min="6925" max="6925" width="8" customWidth="1"/>
    <col min="6926" max="6926" width="12.5546875" bestFit="1" customWidth="1"/>
    <col min="7160" max="7160" width="5.5546875" customWidth="1"/>
    <col min="7163" max="7163" width="8" customWidth="1"/>
    <col min="7169" max="7169" width="13.33203125" customWidth="1"/>
    <col min="7172" max="7172" width="19.5546875" customWidth="1"/>
    <col min="7175" max="7175" width="2.33203125" customWidth="1"/>
    <col min="7177" max="7177" width="19" customWidth="1"/>
    <col min="7178" max="7178" width="8.6640625" customWidth="1"/>
    <col min="7180" max="7180" width="3.109375" customWidth="1"/>
    <col min="7181" max="7181" width="8" customWidth="1"/>
    <col min="7182" max="7182" width="12.5546875" bestFit="1" customWidth="1"/>
    <col min="7416" max="7416" width="5.5546875" customWidth="1"/>
    <col min="7419" max="7419" width="8" customWidth="1"/>
    <col min="7425" max="7425" width="13.33203125" customWidth="1"/>
    <col min="7428" max="7428" width="19.5546875" customWidth="1"/>
    <col min="7431" max="7431" width="2.33203125" customWidth="1"/>
    <col min="7433" max="7433" width="19" customWidth="1"/>
    <col min="7434" max="7434" width="8.6640625" customWidth="1"/>
    <col min="7436" max="7436" width="3.109375" customWidth="1"/>
    <col min="7437" max="7437" width="8" customWidth="1"/>
    <col min="7438" max="7438" width="12.5546875" bestFit="1" customWidth="1"/>
    <col min="7672" max="7672" width="5.5546875" customWidth="1"/>
    <col min="7675" max="7675" width="8" customWidth="1"/>
    <col min="7681" max="7681" width="13.33203125" customWidth="1"/>
    <col min="7684" max="7684" width="19.5546875" customWidth="1"/>
    <col min="7687" max="7687" width="2.33203125" customWidth="1"/>
    <col min="7689" max="7689" width="19" customWidth="1"/>
    <col min="7690" max="7690" width="8.6640625" customWidth="1"/>
    <col min="7692" max="7692" width="3.109375" customWidth="1"/>
    <col min="7693" max="7693" width="8" customWidth="1"/>
    <col min="7694" max="7694" width="12.5546875" bestFit="1" customWidth="1"/>
    <col min="7928" max="7928" width="5.5546875" customWidth="1"/>
    <col min="7931" max="7931" width="8" customWidth="1"/>
    <col min="7937" max="7937" width="13.33203125" customWidth="1"/>
    <col min="7940" max="7940" width="19.5546875" customWidth="1"/>
    <col min="7943" max="7943" width="2.33203125" customWidth="1"/>
    <col min="7945" max="7945" width="19" customWidth="1"/>
    <col min="7946" max="7946" width="8.6640625" customWidth="1"/>
    <col min="7948" max="7948" width="3.109375" customWidth="1"/>
    <col min="7949" max="7949" width="8" customWidth="1"/>
    <col min="7950" max="7950" width="12.5546875" bestFit="1" customWidth="1"/>
    <col min="8184" max="8184" width="5.5546875" customWidth="1"/>
    <col min="8187" max="8187" width="8" customWidth="1"/>
    <col min="8193" max="8193" width="13.33203125" customWidth="1"/>
    <col min="8196" max="8196" width="19.5546875" customWidth="1"/>
    <col min="8199" max="8199" width="2.33203125" customWidth="1"/>
    <col min="8201" max="8201" width="19" customWidth="1"/>
    <col min="8202" max="8202" width="8.6640625" customWidth="1"/>
    <col min="8204" max="8204" width="3.109375" customWidth="1"/>
    <col min="8205" max="8205" width="8" customWidth="1"/>
    <col min="8206" max="8206" width="12.5546875" bestFit="1" customWidth="1"/>
    <col min="8440" max="8440" width="5.5546875" customWidth="1"/>
    <col min="8443" max="8443" width="8" customWidth="1"/>
    <col min="8449" max="8449" width="13.33203125" customWidth="1"/>
    <col min="8452" max="8452" width="19.5546875" customWidth="1"/>
    <col min="8455" max="8455" width="2.33203125" customWidth="1"/>
    <col min="8457" max="8457" width="19" customWidth="1"/>
    <col min="8458" max="8458" width="8.6640625" customWidth="1"/>
    <col min="8460" max="8460" width="3.109375" customWidth="1"/>
    <col min="8461" max="8461" width="8" customWidth="1"/>
    <col min="8462" max="8462" width="12.5546875" bestFit="1" customWidth="1"/>
    <col min="8696" max="8696" width="5.5546875" customWidth="1"/>
    <col min="8699" max="8699" width="8" customWidth="1"/>
    <col min="8705" max="8705" width="13.33203125" customWidth="1"/>
    <col min="8708" max="8708" width="19.5546875" customWidth="1"/>
    <col min="8711" max="8711" width="2.33203125" customWidth="1"/>
    <col min="8713" max="8713" width="19" customWidth="1"/>
    <col min="8714" max="8714" width="8.6640625" customWidth="1"/>
    <col min="8716" max="8716" width="3.109375" customWidth="1"/>
    <col min="8717" max="8717" width="8" customWidth="1"/>
    <col min="8718" max="8718" width="12.5546875" bestFit="1" customWidth="1"/>
    <col min="8952" max="8952" width="5.5546875" customWidth="1"/>
    <col min="8955" max="8955" width="8" customWidth="1"/>
    <col min="8961" max="8961" width="13.33203125" customWidth="1"/>
    <col min="8964" max="8964" width="19.5546875" customWidth="1"/>
    <col min="8967" max="8967" width="2.33203125" customWidth="1"/>
    <col min="8969" max="8969" width="19" customWidth="1"/>
    <col min="8970" max="8970" width="8.6640625" customWidth="1"/>
    <col min="8972" max="8972" width="3.109375" customWidth="1"/>
    <col min="8973" max="8973" width="8" customWidth="1"/>
    <col min="8974" max="8974" width="12.5546875" bestFit="1" customWidth="1"/>
    <col min="9208" max="9208" width="5.5546875" customWidth="1"/>
    <col min="9211" max="9211" width="8" customWidth="1"/>
    <col min="9217" max="9217" width="13.33203125" customWidth="1"/>
    <col min="9220" max="9220" width="19.5546875" customWidth="1"/>
    <col min="9223" max="9223" width="2.33203125" customWidth="1"/>
    <col min="9225" max="9225" width="19" customWidth="1"/>
    <col min="9226" max="9226" width="8.6640625" customWidth="1"/>
    <col min="9228" max="9228" width="3.109375" customWidth="1"/>
    <col min="9229" max="9229" width="8" customWidth="1"/>
    <col min="9230" max="9230" width="12.5546875" bestFit="1" customWidth="1"/>
    <col min="9464" max="9464" width="5.5546875" customWidth="1"/>
    <col min="9467" max="9467" width="8" customWidth="1"/>
    <col min="9473" max="9473" width="13.33203125" customWidth="1"/>
    <col min="9476" max="9476" width="19.5546875" customWidth="1"/>
    <col min="9479" max="9479" width="2.33203125" customWidth="1"/>
    <col min="9481" max="9481" width="19" customWidth="1"/>
    <col min="9482" max="9482" width="8.6640625" customWidth="1"/>
    <col min="9484" max="9484" width="3.109375" customWidth="1"/>
    <col min="9485" max="9485" width="8" customWidth="1"/>
    <col min="9486" max="9486" width="12.5546875" bestFit="1" customWidth="1"/>
    <col min="9720" max="9720" width="5.5546875" customWidth="1"/>
    <col min="9723" max="9723" width="8" customWidth="1"/>
    <col min="9729" max="9729" width="13.33203125" customWidth="1"/>
    <col min="9732" max="9732" width="19.5546875" customWidth="1"/>
    <col min="9735" max="9735" width="2.33203125" customWidth="1"/>
    <col min="9737" max="9737" width="19" customWidth="1"/>
    <col min="9738" max="9738" width="8.6640625" customWidth="1"/>
    <col min="9740" max="9740" width="3.109375" customWidth="1"/>
    <col min="9741" max="9741" width="8" customWidth="1"/>
    <col min="9742" max="9742" width="12.5546875" bestFit="1" customWidth="1"/>
    <col min="9976" max="9976" width="5.5546875" customWidth="1"/>
    <col min="9979" max="9979" width="8" customWidth="1"/>
    <col min="9985" max="9985" width="13.33203125" customWidth="1"/>
    <col min="9988" max="9988" width="19.5546875" customWidth="1"/>
    <col min="9991" max="9991" width="2.33203125" customWidth="1"/>
    <col min="9993" max="9993" width="19" customWidth="1"/>
    <col min="9994" max="9994" width="8.6640625" customWidth="1"/>
    <col min="9996" max="9996" width="3.109375" customWidth="1"/>
    <col min="9997" max="9997" width="8" customWidth="1"/>
    <col min="9998" max="9998" width="12.5546875" bestFit="1" customWidth="1"/>
    <col min="10232" max="10232" width="5.5546875" customWidth="1"/>
    <col min="10235" max="10235" width="8" customWidth="1"/>
    <col min="10241" max="10241" width="13.33203125" customWidth="1"/>
    <col min="10244" max="10244" width="19.5546875" customWidth="1"/>
    <col min="10247" max="10247" width="2.33203125" customWidth="1"/>
    <col min="10249" max="10249" width="19" customWidth="1"/>
    <col min="10250" max="10250" width="8.6640625" customWidth="1"/>
    <col min="10252" max="10252" width="3.109375" customWidth="1"/>
    <col min="10253" max="10253" width="8" customWidth="1"/>
    <col min="10254" max="10254" width="12.5546875" bestFit="1" customWidth="1"/>
    <col min="10488" max="10488" width="5.5546875" customWidth="1"/>
    <col min="10491" max="10491" width="8" customWidth="1"/>
    <col min="10497" max="10497" width="13.33203125" customWidth="1"/>
    <col min="10500" max="10500" width="19.5546875" customWidth="1"/>
    <col min="10503" max="10503" width="2.33203125" customWidth="1"/>
    <col min="10505" max="10505" width="19" customWidth="1"/>
    <col min="10506" max="10506" width="8.6640625" customWidth="1"/>
    <col min="10508" max="10508" width="3.109375" customWidth="1"/>
    <col min="10509" max="10509" width="8" customWidth="1"/>
    <col min="10510" max="10510" width="12.5546875" bestFit="1" customWidth="1"/>
    <col min="10744" max="10744" width="5.5546875" customWidth="1"/>
    <col min="10747" max="10747" width="8" customWidth="1"/>
    <col min="10753" max="10753" width="13.33203125" customWidth="1"/>
    <col min="10756" max="10756" width="19.5546875" customWidth="1"/>
    <col min="10759" max="10759" width="2.33203125" customWidth="1"/>
    <col min="10761" max="10761" width="19" customWidth="1"/>
    <col min="10762" max="10762" width="8.6640625" customWidth="1"/>
    <col min="10764" max="10764" width="3.109375" customWidth="1"/>
    <col min="10765" max="10765" width="8" customWidth="1"/>
    <col min="10766" max="10766" width="12.5546875" bestFit="1" customWidth="1"/>
    <col min="11000" max="11000" width="5.5546875" customWidth="1"/>
    <col min="11003" max="11003" width="8" customWidth="1"/>
    <col min="11009" max="11009" width="13.33203125" customWidth="1"/>
    <col min="11012" max="11012" width="19.5546875" customWidth="1"/>
    <col min="11015" max="11015" width="2.33203125" customWidth="1"/>
    <col min="11017" max="11017" width="19" customWidth="1"/>
    <col min="11018" max="11018" width="8.6640625" customWidth="1"/>
    <col min="11020" max="11020" width="3.109375" customWidth="1"/>
    <col min="11021" max="11021" width="8" customWidth="1"/>
    <col min="11022" max="11022" width="12.5546875" bestFit="1" customWidth="1"/>
    <col min="11256" max="11256" width="5.5546875" customWidth="1"/>
    <col min="11259" max="11259" width="8" customWidth="1"/>
    <col min="11265" max="11265" width="13.33203125" customWidth="1"/>
    <col min="11268" max="11268" width="19.5546875" customWidth="1"/>
    <col min="11271" max="11271" width="2.33203125" customWidth="1"/>
    <col min="11273" max="11273" width="19" customWidth="1"/>
    <col min="11274" max="11274" width="8.6640625" customWidth="1"/>
    <col min="11276" max="11276" width="3.109375" customWidth="1"/>
    <col min="11277" max="11277" width="8" customWidth="1"/>
    <col min="11278" max="11278" width="12.5546875" bestFit="1" customWidth="1"/>
    <col min="11512" max="11512" width="5.5546875" customWidth="1"/>
    <col min="11515" max="11515" width="8" customWidth="1"/>
    <col min="11521" max="11521" width="13.33203125" customWidth="1"/>
    <col min="11524" max="11524" width="19.5546875" customWidth="1"/>
    <col min="11527" max="11527" width="2.33203125" customWidth="1"/>
    <col min="11529" max="11529" width="19" customWidth="1"/>
    <col min="11530" max="11530" width="8.6640625" customWidth="1"/>
    <col min="11532" max="11532" width="3.109375" customWidth="1"/>
    <col min="11533" max="11533" width="8" customWidth="1"/>
    <col min="11534" max="11534" width="12.5546875" bestFit="1" customWidth="1"/>
    <col min="11768" max="11768" width="5.5546875" customWidth="1"/>
    <col min="11771" max="11771" width="8" customWidth="1"/>
    <col min="11777" max="11777" width="13.33203125" customWidth="1"/>
    <col min="11780" max="11780" width="19.5546875" customWidth="1"/>
    <col min="11783" max="11783" width="2.33203125" customWidth="1"/>
    <col min="11785" max="11785" width="19" customWidth="1"/>
    <col min="11786" max="11786" width="8.6640625" customWidth="1"/>
    <col min="11788" max="11788" width="3.109375" customWidth="1"/>
    <col min="11789" max="11789" width="8" customWidth="1"/>
    <col min="11790" max="11790" width="12.5546875" bestFit="1" customWidth="1"/>
    <col min="12024" max="12024" width="5.5546875" customWidth="1"/>
    <col min="12027" max="12027" width="8" customWidth="1"/>
    <col min="12033" max="12033" width="13.33203125" customWidth="1"/>
    <col min="12036" max="12036" width="19.5546875" customWidth="1"/>
    <col min="12039" max="12039" width="2.33203125" customWidth="1"/>
    <col min="12041" max="12041" width="19" customWidth="1"/>
    <col min="12042" max="12042" width="8.6640625" customWidth="1"/>
    <col min="12044" max="12044" width="3.109375" customWidth="1"/>
    <col min="12045" max="12045" width="8" customWidth="1"/>
    <col min="12046" max="12046" width="12.5546875" bestFit="1" customWidth="1"/>
    <col min="12280" max="12280" width="5.5546875" customWidth="1"/>
    <col min="12283" max="12283" width="8" customWidth="1"/>
    <col min="12289" max="12289" width="13.33203125" customWidth="1"/>
    <col min="12292" max="12292" width="19.5546875" customWidth="1"/>
    <col min="12295" max="12295" width="2.33203125" customWidth="1"/>
    <col min="12297" max="12297" width="19" customWidth="1"/>
    <col min="12298" max="12298" width="8.6640625" customWidth="1"/>
    <col min="12300" max="12300" width="3.109375" customWidth="1"/>
    <col min="12301" max="12301" width="8" customWidth="1"/>
    <col min="12302" max="12302" width="12.5546875" bestFit="1" customWidth="1"/>
    <col min="12536" max="12536" width="5.5546875" customWidth="1"/>
    <col min="12539" max="12539" width="8" customWidth="1"/>
    <col min="12545" max="12545" width="13.33203125" customWidth="1"/>
    <col min="12548" max="12548" width="19.5546875" customWidth="1"/>
    <col min="12551" max="12551" width="2.33203125" customWidth="1"/>
    <col min="12553" max="12553" width="19" customWidth="1"/>
    <col min="12554" max="12554" width="8.6640625" customWidth="1"/>
    <col min="12556" max="12556" width="3.109375" customWidth="1"/>
    <col min="12557" max="12557" width="8" customWidth="1"/>
    <col min="12558" max="12558" width="12.5546875" bestFit="1" customWidth="1"/>
    <col min="12792" max="12792" width="5.5546875" customWidth="1"/>
    <col min="12795" max="12795" width="8" customWidth="1"/>
    <col min="12801" max="12801" width="13.33203125" customWidth="1"/>
    <col min="12804" max="12804" width="19.5546875" customWidth="1"/>
    <col min="12807" max="12807" width="2.33203125" customWidth="1"/>
    <col min="12809" max="12809" width="19" customWidth="1"/>
    <col min="12810" max="12810" width="8.6640625" customWidth="1"/>
    <col min="12812" max="12812" width="3.109375" customWidth="1"/>
    <col min="12813" max="12813" width="8" customWidth="1"/>
    <col min="12814" max="12814" width="12.5546875" bestFit="1" customWidth="1"/>
    <col min="13048" max="13048" width="5.5546875" customWidth="1"/>
    <col min="13051" max="13051" width="8" customWidth="1"/>
    <col min="13057" max="13057" width="13.33203125" customWidth="1"/>
    <col min="13060" max="13060" width="19.5546875" customWidth="1"/>
    <col min="13063" max="13063" width="2.33203125" customWidth="1"/>
    <col min="13065" max="13065" width="19" customWidth="1"/>
    <col min="13066" max="13066" width="8.6640625" customWidth="1"/>
    <col min="13068" max="13068" width="3.109375" customWidth="1"/>
    <col min="13069" max="13069" width="8" customWidth="1"/>
    <col min="13070" max="13070" width="12.5546875" bestFit="1" customWidth="1"/>
    <col min="13304" max="13304" width="5.5546875" customWidth="1"/>
    <col min="13307" max="13307" width="8" customWidth="1"/>
    <col min="13313" max="13313" width="13.33203125" customWidth="1"/>
    <col min="13316" max="13316" width="19.5546875" customWidth="1"/>
    <col min="13319" max="13319" width="2.33203125" customWidth="1"/>
    <col min="13321" max="13321" width="19" customWidth="1"/>
    <col min="13322" max="13322" width="8.6640625" customWidth="1"/>
    <col min="13324" max="13324" width="3.109375" customWidth="1"/>
    <col min="13325" max="13325" width="8" customWidth="1"/>
    <col min="13326" max="13326" width="12.5546875" bestFit="1" customWidth="1"/>
    <col min="13560" max="13560" width="5.5546875" customWidth="1"/>
    <col min="13563" max="13563" width="8" customWidth="1"/>
    <col min="13569" max="13569" width="13.33203125" customWidth="1"/>
    <col min="13572" max="13572" width="19.5546875" customWidth="1"/>
    <col min="13575" max="13575" width="2.33203125" customWidth="1"/>
    <col min="13577" max="13577" width="19" customWidth="1"/>
    <col min="13578" max="13578" width="8.6640625" customWidth="1"/>
    <col min="13580" max="13580" width="3.109375" customWidth="1"/>
    <col min="13581" max="13581" width="8" customWidth="1"/>
    <col min="13582" max="13582" width="12.5546875" bestFit="1" customWidth="1"/>
    <col min="13816" max="13816" width="5.5546875" customWidth="1"/>
    <col min="13819" max="13819" width="8" customWidth="1"/>
    <col min="13825" max="13825" width="13.33203125" customWidth="1"/>
    <col min="13828" max="13828" width="19.5546875" customWidth="1"/>
    <col min="13831" max="13831" width="2.33203125" customWidth="1"/>
    <col min="13833" max="13833" width="19" customWidth="1"/>
    <col min="13834" max="13834" width="8.6640625" customWidth="1"/>
    <col min="13836" max="13836" width="3.109375" customWidth="1"/>
    <col min="13837" max="13837" width="8" customWidth="1"/>
    <col min="13838" max="13838" width="12.5546875" bestFit="1" customWidth="1"/>
    <col min="14072" max="14072" width="5.5546875" customWidth="1"/>
    <col min="14075" max="14075" width="8" customWidth="1"/>
    <col min="14081" max="14081" width="13.33203125" customWidth="1"/>
    <col min="14084" max="14084" width="19.5546875" customWidth="1"/>
    <col min="14087" max="14087" width="2.33203125" customWidth="1"/>
    <col min="14089" max="14089" width="19" customWidth="1"/>
    <col min="14090" max="14090" width="8.6640625" customWidth="1"/>
    <col min="14092" max="14092" width="3.109375" customWidth="1"/>
    <col min="14093" max="14093" width="8" customWidth="1"/>
    <col min="14094" max="14094" width="12.5546875" bestFit="1" customWidth="1"/>
    <col min="14328" max="14328" width="5.5546875" customWidth="1"/>
    <col min="14331" max="14331" width="8" customWidth="1"/>
    <col min="14337" max="14337" width="13.33203125" customWidth="1"/>
    <col min="14340" max="14340" width="19.5546875" customWidth="1"/>
    <col min="14343" max="14343" width="2.33203125" customWidth="1"/>
    <col min="14345" max="14345" width="19" customWidth="1"/>
    <col min="14346" max="14346" width="8.6640625" customWidth="1"/>
    <col min="14348" max="14348" width="3.109375" customWidth="1"/>
    <col min="14349" max="14349" width="8" customWidth="1"/>
    <col min="14350" max="14350" width="12.5546875" bestFit="1" customWidth="1"/>
    <col min="14584" max="14584" width="5.5546875" customWidth="1"/>
    <col min="14587" max="14587" width="8" customWidth="1"/>
    <col min="14593" max="14593" width="13.33203125" customWidth="1"/>
    <col min="14596" max="14596" width="19.5546875" customWidth="1"/>
    <col min="14599" max="14599" width="2.33203125" customWidth="1"/>
    <col min="14601" max="14601" width="19" customWidth="1"/>
    <col min="14602" max="14602" width="8.6640625" customWidth="1"/>
    <col min="14604" max="14604" width="3.109375" customWidth="1"/>
    <col min="14605" max="14605" width="8" customWidth="1"/>
    <col min="14606" max="14606" width="12.5546875" bestFit="1" customWidth="1"/>
    <col min="14840" max="14840" width="5.5546875" customWidth="1"/>
    <col min="14843" max="14843" width="8" customWidth="1"/>
    <col min="14849" max="14849" width="13.33203125" customWidth="1"/>
    <col min="14852" max="14852" width="19.5546875" customWidth="1"/>
    <col min="14855" max="14855" width="2.33203125" customWidth="1"/>
    <col min="14857" max="14857" width="19" customWidth="1"/>
    <col min="14858" max="14858" width="8.6640625" customWidth="1"/>
    <col min="14860" max="14860" width="3.109375" customWidth="1"/>
    <col min="14861" max="14861" width="8" customWidth="1"/>
    <col min="14862" max="14862" width="12.5546875" bestFit="1" customWidth="1"/>
    <col min="15096" max="15096" width="5.5546875" customWidth="1"/>
    <col min="15099" max="15099" width="8" customWidth="1"/>
    <col min="15105" max="15105" width="13.33203125" customWidth="1"/>
    <col min="15108" max="15108" width="19.5546875" customWidth="1"/>
    <col min="15111" max="15111" width="2.33203125" customWidth="1"/>
    <col min="15113" max="15113" width="19" customWidth="1"/>
    <col min="15114" max="15114" width="8.6640625" customWidth="1"/>
    <col min="15116" max="15116" width="3.109375" customWidth="1"/>
    <col min="15117" max="15117" width="8" customWidth="1"/>
    <col min="15118" max="15118" width="12.5546875" bestFit="1" customWidth="1"/>
    <col min="15352" max="15352" width="5.5546875" customWidth="1"/>
    <col min="15355" max="15355" width="8" customWidth="1"/>
    <col min="15361" max="15361" width="13.33203125" customWidth="1"/>
    <col min="15364" max="15364" width="19.5546875" customWidth="1"/>
    <col min="15367" max="15367" width="2.33203125" customWidth="1"/>
    <col min="15369" max="15369" width="19" customWidth="1"/>
    <col min="15370" max="15370" width="8.6640625" customWidth="1"/>
    <col min="15372" max="15372" width="3.109375" customWidth="1"/>
    <col min="15373" max="15373" width="8" customWidth="1"/>
    <col min="15374" max="15374" width="12.5546875" bestFit="1" customWidth="1"/>
    <col min="15608" max="15608" width="5.5546875" customWidth="1"/>
    <col min="15611" max="15611" width="8" customWidth="1"/>
    <col min="15617" max="15617" width="13.33203125" customWidth="1"/>
    <col min="15620" max="15620" width="19.5546875" customWidth="1"/>
    <col min="15623" max="15623" width="2.33203125" customWidth="1"/>
    <col min="15625" max="15625" width="19" customWidth="1"/>
    <col min="15626" max="15626" width="8.6640625" customWidth="1"/>
    <col min="15628" max="15628" width="3.109375" customWidth="1"/>
    <col min="15629" max="15629" width="8" customWidth="1"/>
    <col min="15630" max="15630" width="12.5546875" bestFit="1" customWidth="1"/>
    <col min="15864" max="15864" width="5.5546875" customWidth="1"/>
    <col min="15867" max="15867" width="8" customWidth="1"/>
    <col min="15873" max="15873" width="13.33203125" customWidth="1"/>
    <col min="15876" max="15876" width="19.5546875" customWidth="1"/>
    <col min="15879" max="15879" width="2.33203125" customWidth="1"/>
    <col min="15881" max="15881" width="19" customWidth="1"/>
    <col min="15882" max="15882" width="8.6640625" customWidth="1"/>
    <col min="15884" max="15884" width="3.109375" customWidth="1"/>
    <col min="15885" max="15885" width="8" customWidth="1"/>
    <col min="15886" max="15886" width="12.5546875" bestFit="1" customWidth="1"/>
    <col min="16120" max="16120" width="5.5546875" customWidth="1"/>
    <col min="16123" max="16123" width="8" customWidth="1"/>
    <col min="16129" max="16129" width="13.33203125" customWidth="1"/>
    <col min="16132" max="16132" width="19.5546875" customWidth="1"/>
    <col min="16135" max="16135" width="2.33203125" customWidth="1"/>
    <col min="16137" max="16137" width="19" customWidth="1"/>
    <col min="16138" max="16138" width="8.6640625" customWidth="1"/>
    <col min="16140" max="16140" width="3.109375" customWidth="1"/>
    <col min="16141" max="16141" width="8" customWidth="1"/>
    <col min="16142" max="16142" width="12.5546875" bestFit="1" customWidth="1"/>
  </cols>
  <sheetData>
    <row r="1" spans="1:16" ht="18.3" x14ac:dyDescent="0.35">
      <c r="A1" s="1" t="s">
        <v>0</v>
      </c>
      <c r="B1" s="1"/>
      <c r="C1" s="1"/>
      <c r="D1" s="1"/>
      <c r="E1" s="2"/>
      <c r="F1" s="2"/>
      <c r="G1" s="1"/>
      <c r="H1" s="61" t="s">
        <v>1</v>
      </c>
      <c r="I1" s="61"/>
      <c r="J1" s="61"/>
      <c r="K1" s="61"/>
      <c r="L1" s="61"/>
      <c r="M1" s="61"/>
      <c r="N1" s="61"/>
      <c r="O1" s="61"/>
    </row>
    <row r="2" spans="1:16" ht="14.65" customHeight="1" x14ac:dyDescent="0.3">
      <c r="A2" s="3" t="s">
        <v>2</v>
      </c>
      <c r="B2" s="3"/>
      <c r="C2" s="3"/>
      <c r="D2" s="3"/>
      <c r="E2" s="4"/>
      <c r="F2" s="4"/>
      <c r="G2" s="3"/>
      <c r="H2" s="61"/>
      <c r="I2" s="61"/>
      <c r="J2" s="61"/>
      <c r="K2" s="61"/>
      <c r="L2" s="61"/>
      <c r="M2" s="61"/>
      <c r="N2" s="61"/>
      <c r="O2" s="61"/>
    </row>
    <row r="3" spans="1:16" x14ac:dyDescent="0.3">
      <c r="A3" s="3" t="s">
        <v>3</v>
      </c>
      <c r="B3" s="3"/>
      <c r="C3" s="3"/>
      <c r="D3" s="3"/>
      <c r="E3" s="5">
        <f>SUM(E7:E57)</f>
        <v>11100936745</v>
      </c>
      <c r="F3" s="4"/>
      <c r="G3" s="5">
        <f>SUM(G7:G57)</f>
        <v>153150805</v>
      </c>
      <c r="H3" s="5"/>
      <c r="I3" s="5">
        <f>SUM(I7:I57)</f>
        <v>926127410</v>
      </c>
      <c r="J3" s="5">
        <f>SUM(J7:J57)</f>
        <v>12027064155</v>
      </c>
      <c r="K3" s="5"/>
      <c r="L3" s="5">
        <f>SUM(L7:L57)</f>
        <v>926127410</v>
      </c>
      <c r="M3" s="5">
        <f>SUM(M7:M57)</f>
        <v>750348170</v>
      </c>
      <c r="N3" s="5">
        <f>SUM(N7:N57)</f>
        <v>175779240</v>
      </c>
      <c r="O3" s="5">
        <f>SUM(O7:O57)</f>
        <v>22628435</v>
      </c>
      <c r="P3" s="6">
        <f>L3-I3</f>
        <v>0</v>
      </c>
    </row>
    <row r="4" spans="1:16" ht="6.75" customHeight="1" x14ac:dyDescent="0.3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  <c r="N4" s="9"/>
      <c r="O4" s="9"/>
    </row>
    <row r="5" spans="1:16" ht="24.75" customHeight="1" x14ac:dyDescent="0.3">
      <c r="A5" s="53" t="s">
        <v>4</v>
      </c>
      <c r="B5" s="53" t="s">
        <v>5</v>
      </c>
      <c r="C5" s="53" t="s">
        <v>6</v>
      </c>
      <c r="D5" s="37"/>
      <c r="E5" s="57" t="s">
        <v>121</v>
      </c>
      <c r="F5" s="57" t="s">
        <v>8</v>
      </c>
      <c r="G5" s="53" t="s">
        <v>118</v>
      </c>
      <c r="H5" s="55" t="s">
        <v>9</v>
      </c>
      <c r="I5" s="55" t="s">
        <v>10</v>
      </c>
      <c r="J5" s="55" t="s">
        <v>9</v>
      </c>
      <c r="K5" s="59" t="s">
        <v>8</v>
      </c>
      <c r="L5" s="55" t="s">
        <v>119</v>
      </c>
      <c r="M5" s="55" t="s">
        <v>120</v>
      </c>
      <c r="N5" s="55" t="s">
        <v>122</v>
      </c>
      <c r="O5" s="53" t="s">
        <v>11</v>
      </c>
    </row>
    <row r="6" spans="1:16" ht="24.75" customHeight="1" x14ac:dyDescent="0.3">
      <c r="A6" s="54"/>
      <c r="B6" s="54"/>
      <c r="C6" s="54"/>
      <c r="D6" s="11" t="s">
        <v>113</v>
      </c>
      <c r="E6" s="58"/>
      <c r="F6" s="58"/>
      <c r="G6" s="54"/>
      <c r="H6" s="56"/>
      <c r="I6" s="56"/>
      <c r="J6" s="56"/>
      <c r="K6" s="60"/>
      <c r="L6" s="56"/>
      <c r="M6" s="56"/>
      <c r="N6" s="56"/>
      <c r="O6" s="54"/>
    </row>
    <row r="7" spans="1:16" x14ac:dyDescent="0.3">
      <c r="A7" s="12">
        <v>1</v>
      </c>
      <c r="B7" s="13" t="s">
        <v>19</v>
      </c>
      <c r="C7" s="13" t="s">
        <v>20</v>
      </c>
      <c r="D7" s="15">
        <v>50515500</v>
      </c>
      <c r="E7" s="14">
        <f>SUM(D7:D7)+JUL!E7</f>
        <v>393556250</v>
      </c>
      <c r="F7" s="16">
        <f t="shared" ref="F7:F57" si="0">50%*E7</f>
        <v>196778125</v>
      </c>
      <c r="G7" s="17">
        <v>3788663</v>
      </c>
      <c r="H7" s="17">
        <f>E7</f>
        <v>393556250</v>
      </c>
      <c r="I7" s="17">
        <v>26504500</v>
      </c>
      <c r="J7" s="17">
        <f>H7+I7</f>
        <v>420060750</v>
      </c>
      <c r="K7" s="18">
        <f>ROUNDDOWN(J7/2,-3)</f>
        <v>210030000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26504500</v>
      </c>
      <c r="M7" s="17">
        <f>JUL!L7</f>
        <v>22408600</v>
      </c>
      <c r="N7" s="17">
        <f>L7-M7</f>
        <v>4095900</v>
      </c>
      <c r="O7" s="15">
        <f>N7-G7</f>
        <v>307237</v>
      </c>
      <c r="P7" s="19"/>
    </row>
    <row r="8" spans="1:16" ht="14.95" customHeight="1" x14ac:dyDescent="0.3">
      <c r="A8" s="12">
        <v>2</v>
      </c>
      <c r="B8" s="13" t="s">
        <v>21</v>
      </c>
      <c r="C8" s="13" t="s">
        <v>22</v>
      </c>
      <c r="D8" s="15">
        <v>71599913</v>
      </c>
      <c r="E8" s="14">
        <f>SUM(D8:D8)+JUL!E8</f>
        <v>533398646</v>
      </c>
      <c r="F8" s="16">
        <f t="shared" si="0"/>
        <v>266699323</v>
      </c>
      <c r="G8" s="17">
        <v>7039926</v>
      </c>
      <c r="H8" s="17">
        <f t="shared" ref="H8:H57" si="1">E8</f>
        <v>533398646</v>
      </c>
      <c r="I8" s="17">
        <v>41914000</v>
      </c>
      <c r="J8" s="17">
        <f t="shared" ref="J8:J57" si="2">H8+I8</f>
        <v>575312646</v>
      </c>
      <c r="K8" s="18">
        <f t="shared" ref="K8:K57" si="3">ROUNDDOWN(J8/2,-3)</f>
        <v>287656000</v>
      </c>
      <c r="L8" s="17">
        <f t="shared" ref="L8:L57" si="4"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41914000</v>
      </c>
      <c r="M8" s="17">
        <f>JUL!L8</f>
        <v>32037700</v>
      </c>
      <c r="N8" s="17">
        <f t="shared" ref="N8:N57" si="5">L8-M8</f>
        <v>9876300</v>
      </c>
      <c r="O8" s="15">
        <f t="shared" ref="O8:O57" si="6">N8-G8</f>
        <v>2836374</v>
      </c>
      <c r="P8" s="19"/>
    </row>
    <row r="9" spans="1:16" ht="14.95" customHeight="1" x14ac:dyDescent="0.3">
      <c r="A9" s="12">
        <v>3</v>
      </c>
      <c r="B9" s="20" t="s">
        <v>23</v>
      </c>
      <c r="C9" s="13" t="s">
        <v>24</v>
      </c>
      <c r="D9" s="15">
        <v>0</v>
      </c>
      <c r="E9" s="14">
        <f>SUM(D9:D9)+JUL!E9</f>
        <v>0</v>
      </c>
      <c r="F9" s="16">
        <f t="shared" si="0"/>
        <v>0</v>
      </c>
      <c r="G9" s="17">
        <v>0</v>
      </c>
      <c r="H9" s="17">
        <f t="shared" si="1"/>
        <v>0</v>
      </c>
      <c r="I9" s="17">
        <v>0</v>
      </c>
      <c r="J9" s="17">
        <f t="shared" si="2"/>
        <v>0</v>
      </c>
      <c r="K9" s="18">
        <f t="shared" si="3"/>
        <v>0</v>
      </c>
      <c r="L9" s="17">
        <f t="shared" si="4"/>
        <v>0</v>
      </c>
      <c r="M9" s="17">
        <f>JUL!L9</f>
        <v>0</v>
      </c>
      <c r="N9" s="17">
        <f t="shared" si="5"/>
        <v>0</v>
      </c>
      <c r="O9" s="15">
        <f t="shared" si="6"/>
        <v>0</v>
      </c>
      <c r="P9" s="19"/>
    </row>
    <row r="10" spans="1:16" ht="14.95" customHeight="1" x14ac:dyDescent="0.3">
      <c r="A10" s="12">
        <v>4</v>
      </c>
      <c r="B10" s="13" t="s">
        <v>25</v>
      </c>
      <c r="C10" s="13" t="s">
        <v>26</v>
      </c>
      <c r="D10" s="15">
        <v>0</v>
      </c>
      <c r="E10" s="14">
        <f>SUM(D10:D10)+JUL!E10</f>
        <v>0</v>
      </c>
      <c r="F10" s="16">
        <f t="shared" si="0"/>
        <v>0</v>
      </c>
      <c r="G10" s="17">
        <v>0</v>
      </c>
      <c r="H10" s="17">
        <f t="shared" si="1"/>
        <v>0</v>
      </c>
      <c r="I10" s="17">
        <v>0</v>
      </c>
      <c r="J10" s="17">
        <f t="shared" si="2"/>
        <v>0</v>
      </c>
      <c r="K10" s="18">
        <f t="shared" si="3"/>
        <v>0</v>
      </c>
      <c r="L10" s="17">
        <f t="shared" si="4"/>
        <v>0</v>
      </c>
      <c r="M10" s="17">
        <f>JUL!L10</f>
        <v>0</v>
      </c>
      <c r="N10" s="17">
        <f t="shared" si="5"/>
        <v>0</v>
      </c>
      <c r="O10" s="15">
        <f t="shared" si="6"/>
        <v>0</v>
      </c>
      <c r="P10" s="19"/>
    </row>
    <row r="11" spans="1:16" x14ac:dyDescent="0.3">
      <c r="A11" s="12">
        <v>5</v>
      </c>
      <c r="B11" s="13" t="s">
        <v>27</v>
      </c>
      <c r="C11" s="13" t="s">
        <v>28</v>
      </c>
      <c r="D11" s="15">
        <v>0</v>
      </c>
      <c r="E11" s="14">
        <f>SUM(D11:D11)+JUL!E11</f>
        <v>0</v>
      </c>
      <c r="F11" s="16">
        <f t="shared" si="0"/>
        <v>0</v>
      </c>
      <c r="G11" s="17">
        <v>0</v>
      </c>
      <c r="H11" s="17">
        <f t="shared" si="1"/>
        <v>0</v>
      </c>
      <c r="I11" s="17">
        <v>0</v>
      </c>
      <c r="J11" s="17">
        <f t="shared" si="2"/>
        <v>0</v>
      </c>
      <c r="K11" s="18">
        <f t="shared" si="3"/>
        <v>0</v>
      </c>
      <c r="L11" s="17">
        <f t="shared" si="4"/>
        <v>0</v>
      </c>
      <c r="M11" s="17">
        <f>JUL!L11</f>
        <v>0</v>
      </c>
      <c r="N11" s="17">
        <f t="shared" si="5"/>
        <v>0</v>
      </c>
      <c r="O11" s="15">
        <f t="shared" si="6"/>
        <v>0</v>
      </c>
      <c r="P11" s="19"/>
    </row>
    <row r="12" spans="1:16" ht="14.95" customHeight="1" x14ac:dyDescent="0.3">
      <c r="A12" s="12">
        <v>6</v>
      </c>
      <c r="B12" s="13" t="s">
        <v>29</v>
      </c>
      <c r="C12" s="13" t="s">
        <v>30</v>
      </c>
      <c r="D12" s="15">
        <v>0</v>
      </c>
      <c r="E12" s="14">
        <f>SUM(D12:D12)+JUL!E12</f>
        <v>0</v>
      </c>
      <c r="F12" s="16">
        <f t="shared" si="0"/>
        <v>0</v>
      </c>
      <c r="G12" s="17">
        <v>0</v>
      </c>
      <c r="H12" s="17">
        <f t="shared" si="1"/>
        <v>0</v>
      </c>
      <c r="I12" s="17">
        <v>0</v>
      </c>
      <c r="J12" s="17">
        <f t="shared" si="2"/>
        <v>0</v>
      </c>
      <c r="K12" s="18">
        <f t="shared" si="3"/>
        <v>0</v>
      </c>
      <c r="L12" s="17">
        <f t="shared" si="4"/>
        <v>0</v>
      </c>
      <c r="M12" s="17">
        <f>JUL!L12</f>
        <v>0</v>
      </c>
      <c r="N12" s="17">
        <f t="shared" si="5"/>
        <v>0</v>
      </c>
      <c r="O12" s="15">
        <f t="shared" si="6"/>
        <v>0</v>
      </c>
      <c r="P12" s="19"/>
    </row>
    <row r="13" spans="1:16" ht="14.95" customHeight="1" x14ac:dyDescent="0.3">
      <c r="A13" s="12">
        <v>7</v>
      </c>
      <c r="B13" s="13" t="s">
        <v>31</v>
      </c>
      <c r="C13" s="13" t="s">
        <v>32</v>
      </c>
      <c r="D13" s="15">
        <v>31903240</v>
      </c>
      <c r="E13" s="14">
        <f>SUM(D13:D13)+JUL!E13</f>
        <v>216370993</v>
      </c>
      <c r="F13" s="16">
        <f t="shared" si="0"/>
        <v>108185496.5</v>
      </c>
      <c r="G13" s="17">
        <v>2392743</v>
      </c>
      <c r="H13" s="17">
        <f t="shared" si="1"/>
        <v>216370993</v>
      </c>
      <c r="I13" s="17">
        <v>12138100</v>
      </c>
      <c r="J13" s="17">
        <f t="shared" si="2"/>
        <v>228509093</v>
      </c>
      <c r="K13" s="18">
        <f t="shared" si="3"/>
        <v>114254000</v>
      </c>
      <c r="L13" s="17">
        <f t="shared" si="4"/>
        <v>12138100</v>
      </c>
      <c r="M13" s="17">
        <f>JUL!L13</f>
        <v>9551350</v>
      </c>
      <c r="N13" s="17">
        <f t="shared" si="5"/>
        <v>2586750</v>
      </c>
      <c r="O13" s="15">
        <f t="shared" si="6"/>
        <v>194007</v>
      </c>
      <c r="P13" s="19"/>
    </row>
    <row r="14" spans="1:16" ht="14.95" customHeight="1" x14ac:dyDescent="0.3">
      <c r="A14" s="12">
        <v>8</v>
      </c>
      <c r="B14" s="13" t="s">
        <v>33</v>
      </c>
      <c r="C14" s="13" t="s">
        <v>34</v>
      </c>
      <c r="D14" s="15">
        <v>0</v>
      </c>
      <c r="E14" s="14">
        <f>SUM(D14:D14)+JUL!E14</f>
        <v>0</v>
      </c>
      <c r="F14" s="16">
        <f t="shared" si="0"/>
        <v>0</v>
      </c>
      <c r="G14" s="17">
        <v>0</v>
      </c>
      <c r="H14" s="17">
        <f t="shared" si="1"/>
        <v>0</v>
      </c>
      <c r="I14" s="17">
        <v>0</v>
      </c>
      <c r="J14" s="17">
        <f t="shared" si="2"/>
        <v>0</v>
      </c>
      <c r="K14" s="18">
        <f t="shared" si="3"/>
        <v>0</v>
      </c>
      <c r="L14" s="17">
        <f t="shared" si="4"/>
        <v>0</v>
      </c>
      <c r="M14" s="17">
        <f>JUL!L14</f>
        <v>0</v>
      </c>
      <c r="N14" s="17">
        <f t="shared" si="5"/>
        <v>0</v>
      </c>
      <c r="O14" s="15">
        <f t="shared" si="6"/>
        <v>0</v>
      </c>
      <c r="P14" s="19"/>
    </row>
    <row r="15" spans="1:16" ht="14.95" customHeight="1" x14ac:dyDescent="0.3">
      <c r="A15" s="12">
        <v>9</v>
      </c>
      <c r="B15" s="13" t="s">
        <v>35</v>
      </c>
      <c r="C15" s="13" t="s">
        <v>36</v>
      </c>
      <c r="D15" s="15">
        <v>85705349</v>
      </c>
      <c r="E15" s="14">
        <f>SUM(D15:D15)+JUL!E15</f>
        <v>653946289</v>
      </c>
      <c r="F15" s="16">
        <f t="shared" si="0"/>
        <v>326973144.5</v>
      </c>
      <c r="G15" s="17">
        <v>10713169</v>
      </c>
      <c r="H15" s="17">
        <f t="shared" si="1"/>
        <v>653946289</v>
      </c>
      <c r="I15" s="17">
        <v>59135000</v>
      </c>
      <c r="J15" s="17">
        <f t="shared" si="2"/>
        <v>713081289</v>
      </c>
      <c r="K15" s="18">
        <f t="shared" si="3"/>
        <v>356540000</v>
      </c>
      <c r="L15" s="17">
        <f t="shared" si="4"/>
        <v>59135000</v>
      </c>
      <c r="M15" s="17">
        <f>JUL!L15</f>
        <v>46891500</v>
      </c>
      <c r="N15" s="17">
        <f t="shared" si="5"/>
        <v>12243500</v>
      </c>
      <c r="O15" s="15">
        <f t="shared" si="6"/>
        <v>1530331</v>
      </c>
      <c r="P15" s="19"/>
    </row>
    <row r="16" spans="1:16" ht="14.95" customHeight="1" x14ac:dyDescent="0.3">
      <c r="A16" s="12">
        <v>10</v>
      </c>
      <c r="B16" s="13" t="s">
        <v>37</v>
      </c>
      <c r="C16" s="13" t="s">
        <v>38</v>
      </c>
      <c r="D16" s="15">
        <v>460000</v>
      </c>
      <c r="E16" s="14">
        <f>SUM(D16:D16)+JUL!E16</f>
        <v>51622300</v>
      </c>
      <c r="F16" s="16">
        <f t="shared" si="0"/>
        <v>25811150</v>
      </c>
      <c r="G16" s="17">
        <v>11500</v>
      </c>
      <c r="H16" s="17">
        <f t="shared" si="1"/>
        <v>51622300</v>
      </c>
      <c r="I16" s="17">
        <v>1323600</v>
      </c>
      <c r="J16" s="17">
        <f t="shared" si="2"/>
        <v>52945900</v>
      </c>
      <c r="K16" s="18">
        <f t="shared" si="3"/>
        <v>26472000</v>
      </c>
      <c r="L16" s="17">
        <f t="shared" si="4"/>
        <v>1323600</v>
      </c>
      <c r="M16" s="17">
        <f>JUL!L16</f>
        <v>1311850</v>
      </c>
      <c r="N16" s="17">
        <f t="shared" si="5"/>
        <v>11750</v>
      </c>
      <c r="O16" s="15">
        <f t="shared" si="6"/>
        <v>250</v>
      </c>
      <c r="P16" s="19"/>
    </row>
    <row r="17" spans="1:16" ht="14.95" customHeight="1" x14ac:dyDescent="0.3">
      <c r="A17" s="12">
        <v>11</v>
      </c>
      <c r="B17" s="13" t="s">
        <v>39</v>
      </c>
      <c r="C17" s="13" t="s">
        <v>40</v>
      </c>
      <c r="D17" s="15">
        <v>89602935</v>
      </c>
      <c r="E17" s="14">
        <f>SUM(D17:D17)+JUL!E17</f>
        <v>772497799</v>
      </c>
      <c r="F17" s="16">
        <f t="shared" si="0"/>
        <v>386248899.5</v>
      </c>
      <c r="G17" s="17">
        <v>11200367</v>
      </c>
      <c r="H17" s="17">
        <f t="shared" si="1"/>
        <v>772497799</v>
      </c>
      <c r="I17" s="17">
        <v>76071000</v>
      </c>
      <c r="J17" s="17">
        <f t="shared" si="2"/>
        <v>848568799</v>
      </c>
      <c r="K17" s="18">
        <f t="shared" si="3"/>
        <v>424284000</v>
      </c>
      <c r="L17" s="17">
        <f t="shared" si="4"/>
        <v>76071000</v>
      </c>
      <c r="M17" s="17">
        <f>JUL!L17</f>
        <v>63270500</v>
      </c>
      <c r="N17" s="17">
        <f t="shared" si="5"/>
        <v>12800500</v>
      </c>
      <c r="O17" s="15">
        <f t="shared" si="6"/>
        <v>1600133</v>
      </c>
      <c r="P17" s="19"/>
    </row>
    <row r="18" spans="1:16" ht="14.95" customHeight="1" x14ac:dyDescent="0.3">
      <c r="A18" s="12">
        <v>12</v>
      </c>
      <c r="B18" s="13" t="s">
        <v>41</v>
      </c>
      <c r="C18" s="13" t="s">
        <v>42</v>
      </c>
      <c r="D18" s="15">
        <v>43980563</v>
      </c>
      <c r="E18" s="14">
        <f>SUM(D18:D18)+JUL!E18</f>
        <v>454746353</v>
      </c>
      <c r="F18" s="16">
        <f t="shared" si="0"/>
        <v>227373176.5</v>
      </c>
      <c r="G18" s="17">
        <v>3298542</v>
      </c>
      <c r="H18" s="17">
        <f t="shared" si="1"/>
        <v>454746353</v>
      </c>
      <c r="I18" s="17">
        <v>31465900</v>
      </c>
      <c r="J18" s="17">
        <f t="shared" si="2"/>
        <v>486212253</v>
      </c>
      <c r="K18" s="18">
        <f t="shared" si="3"/>
        <v>243106000</v>
      </c>
      <c r="L18" s="17">
        <f t="shared" si="4"/>
        <v>31465900</v>
      </c>
      <c r="M18" s="17">
        <f>JUL!L18</f>
        <v>27899800</v>
      </c>
      <c r="N18" s="17">
        <f t="shared" si="5"/>
        <v>3566100</v>
      </c>
      <c r="O18" s="15">
        <f t="shared" si="6"/>
        <v>267558</v>
      </c>
      <c r="P18" s="19"/>
    </row>
    <row r="19" spans="1:16" ht="14.95" customHeight="1" x14ac:dyDescent="0.3">
      <c r="A19" s="12">
        <v>13</v>
      </c>
      <c r="B19" s="13" t="s">
        <v>43</v>
      </c>
      <c r="C19" s="13" t="s">
        <v>44</v>
      </c>
      <c r="D19" s="15">
        <v>95829425</v>
      </c>
      <c r="E19" s="14">
        <f>SUM(D19:D19)+JUL!E19</f>
        <v>638277819</v>
      </c>
      <c r="F19" s="16">
        <f t="shared" si="0"/>
        <v>319138909.5</v>
      </c>
      <c r="G19" s="17">
        <v>11978678</v>
      </c>
      <c r="H19" s="17">
        <f t="shared" si="1"/>
        <v>638277819</v>
      </c>
      <c r="I19" s="17">
        <v>56896750</v>
      </c>
      <c r="J19" s="17">
        <f t="shared" si="2"/>
        <v>695174569</v>
      </c>
      <c r="K19" s="18">
        <f t="shared" si="3"/>
        <v>347587000</v>
      </c>
      <c r="L19" s="17">
        <f t="shared" si="4"/>
        <v>56896750</v>
      </c>
      <c r="M19" s="17">
        <f>JUL!L19</f>
        <v>43206750</v>
      </c>
      <c r="N19" s="17">
        <f t="shared" si="5"/>
        <v>13690000</v>
      </c>
      <c r="O19" s="15">
        <f t="shared" si="6"/>
        <v>1711322</v>
      </c>
      <c r="P19" s="19"/>
    </row>
    <row r="20" spans="1:16" ht="14.95" customHeight="1" x14ac:dyDescent="0.3">
      <c r="A20" s="12">
        <v>14</v>
      </c>
      <c r="B20" s="13" t="s">
        <v>45</v>
      </c>
      <c r="C20" s="13" t="s">
        <v>46</v>
      </c>
      <c r="D20" s="15">
        <v>59516400</v>
      </c>
      <c r="E20" s="14">
        <f>SUM(D20:D20)+JUL!E20</f>
        <v>757327250</v>
      </c>
      <c r="F20" s="16">
        <f t="shared" si="0"/>
        <v>378663625</v>
      </c>
      <c r="G20" s="17">
        <v>7439550</v>
      </c>
      <c r="H20" s="17">
        <f t="shared" si="1"/>
        <v>757327250</v>
      </c>
      <c r="I20" s="17">
        <v>73903750</v>
      </c>
      <c r="J20" s="17">
        <f t="shared" si="2"/>
        <v>831231000</v>
      </c>
      <c r="K20" s="18">
        <f t="shared" si="3"/>
        <v>415615000</v>
      </c>
      <c r="L20" s="17">
        <f t="shared" si="4"/>
        <v>73903750</v>
      </c>
      <c r="M20" s="17">
        <f>JUL!L20</f>
        <v>65401500</v>
      </c>
      <c r="N20" s="17">
        <f t="shared" si="5"/>
        <v>8502250</v>
      </c>
      <c r="O20" s="15">
        <f t="shared" si="6"/>
        <v>1062700</v>
      </c>
      <c r="P20" s="19"/>
    </row>
    <row r="21" spans="1:16" ht="14.95" customHeight="1" x14ac:dyDescent="0.3">
      <c r="A21" s="12">
        <v>15</v>
      </c>
      <c r="B21" s="13" t="s">
        <v>47</v>
      </c>
      <c r="C21" s="13" t="s">
        <v>48</v>
      </c>
      <c r="D21" s="15">
        <v>61788735</v>
      </c>
      <c r="E21" s="14">
        <f>SUM(D21:D21)+JUL!E21</f>
        <v>432884812</v>
      </c>
      <c r="F21" s="16">
        <f t="shared" si="0"/>
        <v>216442406</v>
      </c>
      <c r="G21" s="17">
        <v>4634155</v>
      </c>
      <c r="H21" s="17">
        <f t="shared" si="1"/>
        <v>432884812</v>
      </c>
      <c r="I21" s="17">
        <v>29693350</v>
      </c>
      <c r="J21" s="17">
        <f t="shared" si="2"/>
        <v>462578162</v>
      </c>
      <c r="K21" s="18">
        <f t="shared" si="3"/>
        <v>231289000</v>
      </c>
      <c r="L21" s="17">
        <f t="shared" si="4"/>
        <v>29693350</v>
      </c>
      <c r="M21" s="17">
        <f>JUL!L21</f>
        <v>24683350</v>
      </c>
      <c r="N21" s="17">
        <f t="shared" si="5"/>
        <v>5010000</v>
      </c>
      <c r="O21" s="15">
        <f t="shared" si="6"/>
        <v>375845</v>
      </c>
      <c r="P21" s="19"/>
    </row>
    <row r="22" spans="1:16" ht="14.95" customHeight="1" x14ac:dyDescent="0.3">
      <c r="A22" s="12">
        <v>16</v>
      </c>
      <c r="B22" s="13" t="s">
        <v>49</v>
      </c>
      <c r="C22" s="13" t="s">
        <v>50</v>
      </c>
      <c r="D22" s="15">
        <v>90740545</v>
      </c>
      <c r="E22" s="14">
        <f>SUM(D22:D22)+JUL!E22</f>
        <v>697522420</v>
      </c>
      <c r="F22" s="16">
        <f t="shared" si="0"/>
        <v>348761210</v>
      </c>
      <c r="G22" s="17">
        <v>11342568</v>
      </c>
      <c r="H22" s="17">
        <f t="shared" si="1"/>
        <v>697522420</v>
      </c>
      <c r="I22" s="17">
        <v>65360250</v>
      </c>
      <c r="J22" s="17">
        <f t="shared" si="2"/>
        <v>762882670</v>
      </c>
      <c r="K22" s="18">
        <f t="shared" si="3"/>
        <v>381441000</v>
      </c>
      <c r="L22" s="17">
        <f t="shared" si="4"/>
        <v>65360250</v>
      </c>
      <c r="M22" s="17">
        <f>JUL!L22</f>
        <v>52397250</v>
      </c>
      <c r="N22" s="17">
        <f t="shared" si="5"/>
        <v>12963000</v>
      </c>
      <c r="O22" s="15">
        <f t="shared" si="6"/>
        <v>1620432</v>
      </c>
      <c r="P22" s="19"/>
    </row>
    <row r="23" spans="1:16" ht="14.95" customHeight="1" x14ac:dyDescent="0.3">
      <c r="A23" s="12">
        <v>17</v>
      </c>
      <c r="B23" s="13" t="s">
        <v>51</v>
      </c>
      <c r="C23" s="13" t="s">
        <v>52</v>
      </c>
      <c r="D23" s="15">
        <v>117099730</v>
      </c>
      <c r="E23" s="14">
        <f>SUM(D23:D23)+JUL!E23</f>
        <v>835550270</v>
      </c>
      <c r="F23" s="16">
        <f t="shared" si="0"/>
        <v>417775135</v>
      </c>
      <c r="G23" s="17">
        <v>14637406</v>
      </c>
      <c r="H23" s="17">
        <f t="shared" si="1"/>
        <v>835550270</v>
      </c>
      <c r="I23" s="17">
        <v>85078500</v>
      </c>
      <c r="J23" s="17">
        <f t="shared" si="2"/>
        <v>920628770</v>
      </c>
      <c r="K23" s="18">
        <f t="shared" si="3"/>
        <v>460314000</v>
      </c>
      <c r="L23" s="17">
        <f t="shared" si="4"/>
        <v>85078500</v>
      </c>
      <c r="M23" s="17">
        <f>JUL!L23</f>
        <v>68350000</v>
      </c>
      <c r="N23" s="17">
        <f t="shared" si="5"/>
        <v>16728500</v>
      </c>
      <c r="O23" s="15">
        <f t="shared" si="6"/>
        <v>2091094</v>
      </c>
      <c r="P23" s="19"/>
    </row>
    <row r="24" spans="1:16" ht="14.95" customHeight="1" x14ac:dyDescent="0.3">
      <c r="A24" s="12">
        <v>18</v>
      </c>
      <c r="B24" s="13" t="s">
        <v>53</v>
      </c>
      <c r="C24" s="13" t="s">
        <v>54</v>
      </c>
      <c r="D24" s="15">
        <v>192109895</v>
      </c>
      <c r="E24" s="14">
        <f>SUM(D24:D24)+JUL!E24</f>
        <v>1329140939</v>
      </c>
      <c r="F24" s="16">
        <f t="shared" si="0"/>
        <v>664570469.5</v>
      </c>
      <c r="G24" s="17">
        <v>28816484</v>
      </c>
      <c r="H24" s="17">
        <f t="shared" si="1"/>
        <v>1329140939</v>
      </c>
      <c r="I24" s="17">
        <v>169848200</v>
      </c>
      <c r="J24" s="17">
        <f t="shared" si="2"/>
        <v>1498989139</v>
      </c>
      <c r="K24" s="18">
        <f t="shared" si="3"/>
        <v>749494000</v>
      </c>
      <c r="L24" s="17">
        <f t="shared" si="4"/>
        <v>169848200</v>
      </c>
      <c r="M24" s="17">
        <f>JUL!L24</f>
        <v>135946400</v>
      </c>
      <c r="N24" s="17">
        <f t="shared" si="5"/>
        <v>33901800</v>
      </c>
      <c r="O24" s="15">
        <f t="shared" si="6"/>
        <v>5085316</v>
      </c>
      <c r="P24" s="19"/>
    </row>
    <row r="25" spans="1:16" ht="14.95" customHeight="1" x14ac:dyDescent="0.3">
      <c r="A25" s="12">
        <v>19</v>
      </c>
      <c r="B25" s="13" t="s">
        <v>55</v>
      </c>
      <c r="C25" s="13" t="s">
        <v>56</v>
      </c>
      <c r="D25" s="15">
        <v>12964399</v>
      </c>
      <c r="E25" s="14">
        <f>SUM(D25:D25)+JUL!E25</f>
        <v>69873057</v>
      </c>
      <c r="F25" s="16">
        <f t="shared" si="0"/>
        <v>34936528.5</v>
      </c>
      <c r="G25" s="17">
        <v>324110</v>
      </c>
      <c r="H25" s="17">
        <f t="shared" si="1"/>
        <v>69873057</v>
      </c>
      <c r="I25" s="17">
        <v>1791600</v>
      </c>
      <c r="J25" s="17">
        <f t="shared" si="2"/>
        <v>71664657</v>
      </c>
      <c r="K25" s="18">
        <f t="shared" si="3"/>
        <v>35832000</v>
      </c>
      <c r="L25" s="17">
        <f t="shared" si="4"/>
        <v>1791600</v>
      </c>
      <c r="M25" s="17">
        <f>JUL!L25</f>
        <v>1459150</v>
      </c>
      <c r="N25" s="17">
        <f t="shared" si="5"/>
        <v>332450</v>
      </c>
      <c r="O25" s="15">
        <f t="shared" si="6"/>
        <v>8340</v>
      </c>
      <c r="P25" s="19"/>
    </row>
    <row r="26" spans="1:16" ht="14.95" customHeight="1" x14ac:dyDescent="0.3">
      <c r="A26" s="12">
        <v>20</v>
      </c>
      <c r="B26" s="13" t="s">
        <v>57</v>
      </c>
      <c r="C26" s="13" t="s">
        <v>58</v>
      </c>
      <c r="D26" s="15">
        <v>15000000</v>
      </c>
      <c r="E26" s="14">
        <f>SUM(D26:D26)+JUL!E26</f>
        <v>149981805</v>
      </c>
      <c r="F26" s="16">
        <f t="shared" si="0"/>
        <v>74990902.5</v>
      </c>
      <c r="G26" s="17">
        <v>1125000</v>
      </c>
      <c r="H26" s="17">
        <f t="shared" si="1"/>
        <v>149981805</v>
      </c>
      <c r="I26" s="17">
        <v>6755200</v>
      </c>
      <c r="J26" s="17">
        <f t="shared" si="2"/>
        <v>156737005</v>
      </c>
      <c r="K26" s="18">
        <f t="shared" si="3"/>
        <v>78368000</v>
      </c>
      <c r="L26" s="17">
        <f t="shared" si="4"/>
        <v>6755200</v>
      </c>
      <c r="M26" s="17">
        <f>JUL!L26</f>
        <v>5539000</v>
      </c>
      <c r="N26" s="17">
        <f t="shared" si="5"/>
        <v>1216200</v>
      </c>
      <c r="O26" s="15">
        <f t="shared" si="6"/>
        <v>91200</v>
      </c>
      <c r="P26" s="19"/>
    </row>
    <row r="27" spans="1:16" ht="14.95" customHeight="1" x14ac:dyDescent="0.3">
      <c r="A27" s="12">
        <v>21</v>
      </c>
      <c r="B27" s="13" t="s">
        <v>59</v>
      </c>
      <c r="C27" s="13" t="s">
        <v>60</v>
      </c>
      <c r="D27" s="15">
        <v>160000</v>
      </c>
      <c r="E27" s="14">
        <f>SUM(D27:D27)+JUL!E27</f>
        <v>837000</v>
      </c>
      <c r="F27" s="16">
        <f t="shared" si="0"/>
        <v>418500</v>
      </c>
      <c r="G27" s="17">
        <v>4000</v>
      </c>
      <c r="H27" s="17">
        <f t="shared" si="1"/>
        <v>837000</v>
      </c>
      <c r="I27" s="17">
        <v>21450</v>
      </c>
      <c r="J27" s="17">
        <f t="shared" si="2"/>
        <v>858450</v>
      </c>
      <c r="K27" s="18">
        <f t="shared" si="3"/>
        <v>429000</v>
      </c>
      <c r="L27" s="17">
        <f t="shared" si="4"/>
        <v>21450</v>
      </c>
      <c r="M27" s="17">
        <f>JUL!L27</f>
        <v>17350</v>
      </c>
      <c r="N27" s="17">
        <f t="shared" si="5"/>
        <v>4100</v>
      </c>
      <c r="O27" s="15">
        <f t="shared" si="6"/>
        <v>100</v>
      </c>
      <c r="P27" s="19"/>
    </row>
    <row r="28" spans="1:16" ht="14.95" customHeight="1" x14ac:dyDescent="0.3">
      <c r="A28" s="12">
        <v>22</v>
      </c>
      <c r="B28" s="13" t="s">
        <v>61</v>
      </c>
      <c r="C28" s="13" t="s">
        <v>62</v>
      </c>
      <c r="D28" s="15">
        <v>6537000</v>
      </c>
      <c r="E28" s="14">
        <f>SUM(D28:D28)+JUL!E28</f>
        <v>67153050</v>
      </c>
      <c r="F28" s="16">
        <f t="shared" si="0"/>
        <v>33576525</v>
      </c>
      <c r="G28" s="17">
        <v>163425</v>
      </c>
      <c r="H28" s="17">
        <f t="shared" si="1"/>
        <v>67153050</v>
      </c>
      <c r="I28" s="17">
        <v>1721850</v>
      </c>
      <c r="J28" s="17">
        <f t="shared" si="2"/>
        <v>68874900</v>
      </c>
      <c r="K28" s="18">
        <f t="shared" si="3"/>
        <v>34437000</v>
      </c>
      <c r="L28" s="17">
        <f t="shared" si="4"/>
        <v>1721850</v>
      </c>
      <c r="M28" s="17">
        <f>JUL!L28</f>
        <v>1554250</v>
      </c>
      <c r="N28" s="17">
        <f t="shared" si="5"/>
        <v>167600</v>
      </c>
      <c r="O28" s="15">
        <f t="shared" si="6"/>
        <v>4175</v>
      </c>
      <c r="P28" s="19"/>
    </row>
    <row r="29" spans="1:16" ht="14.95" customHeight="1" x14ac:dyDescent="0.3">
      <c r="A29" s="12">
        <v>23</v>
      </c>
      <c r="B29" s="13" t="s">
        <v>63</v>
      </c>
      <c r="C29" s="13" t="s">
        <v>64</v>
      </c>
      <c r="D29" s="15">
        <v>64519699</v>
      </c>
      <c r="E29" s="14">
        <f>SUM(D29:D29)+JUL!E29</f>
        <v>455541493</v>
      </c>
      <c r="F29" s="16">
        <f t="shared" si="0"/>
        <v>227770746.5</v>
      </c>
      <c r="G29" s="17">
        <v>4838977</v>
      </c>
      <c r="H29" s="17">
        <f t="shared" si="1"/>
        <v>455541493</v>
      </c>
      <c r="I29" s="17">
        <v>31530250</v>
      </c>
      <c r="J29" s="17">
        <f t="shared" si="2"/>
        <v>487071743</v>
      </c>
      <c r="K29" s="18">
        <f t="shared" si="3"/>
        <v>243535000</v>
      </c>
      <c r="L29" s="17">
        <f t="shared" si="4"/>
        <v>31530250</v>
      </c>
      <c r="M29" s="17">
        <f>JUL!L29</f>
        <v>26299000</v>
      </c>
      <c r="N29" s="17">
        <f t="shared" si="5"/>
        <v>5231250</v>
      </c>
      <c r="O29" s="15">
        <f t="shared" si="6"/>
        <v>392273</v>
      </c>
      <c r="P29" s="19"/>
    </row>
    <row r="30" spans="1:16" ht="14.95" customHeight="1" x14ac:dyDescent="0.3">
      <c r="A30" s="12">
        <v>24</v>
      </c>
      <c r="B30" s="13" t="s">
        <v>65</v>
      </c>
      <c r="C30" s="13" t="s">
        <v>66</v>
      </c>
      <c r="D30" s="15">
        <v>118984754</v>
      </c>
      <c r="E30" s="14">
        <f>SUM(D30:D30)+JUL!E30</f>
        <v>760804275</v>
      </c>
      <c r="F30" s="16">
        <f t="shared" si="0"/>
        <v>380402137.5</v>
      </c>
      <c r="G30" s="17">
        <v>14873094</v>
      </c>
      <c r="H30" s="17">
        <f t="shared" si="1"/>
        <v>760804275</v>
      </c>
      <c r="I30" s="17">
        <v>74400500</v>
      </c>
      <c r="J30" s="17">
        <f t="shared" si="2"/>
        <v>835204775</v>
      </c>
      <c r="K30" s="18">
        <f t="shared" si="3"/>
        <v>417602000</v>
      </c>
      <c r="L30" s="17">
        <f t="shared" si="4"/>
        <v>74400500</v>
      </c>
      <c r="M30" s="17">
        <f>JUL!L30</f>
        <v>57402750</v>
      </c>
      <c r="N30" s="17">
        <f t="shared" si="5"/>
        <v>16997750</v>
      </c>
      <c r="O30" s="15">
        <f t="shared" si="6"/>
        <v>2124656</v>
      </c>
      <c r="P30" s="19"/>
    </row>
    <row r="31" spans="1:16" ht="14.95" customHeight="1" x14ac:dyDescent="0.3">
      <c r="A31" s="12">
        <v>25</v>
      </c>
      <c r="B31" s="13" t="s">
        <v>67</v>
      </c>
      <c r="C31" s="13" t="s">
        <v>68</v>
      </c>
      <c r="D31" s="15">
        <v>24830000</v>
      </c>
      <c r="E31" s="14">
        <f>SUM(D31:D31)+JUL!E31</f>
        <v>168999000</v>
      </c>
      <c r="F31" s="16">
        <f t="shared" si="0"/>
        <v>84499500</v>
      </c>
      <c r="G31" s="17">
        <v>1862250</v>
      </c>
      <c r="H31" s="17">
        <f t="shared" si="1"/>
        <v>168999000</v>
      </c>
      <c r="I31" s="17">
        <v>8297200</v>
      </c>
      <c r="J31" s="17">
        <f t="shared" si="2"/>
        <v>177296200</v>
      </c>
      <c r="K31" s="18">
        <f t="shared" si="3"/>
        <v>88648000</v>
      </c>
      <c r="L31" s="17">
        <f t="shared" si="4"/>
        <v>8297200</v>
      </c>
      <c r="M31" s="17">
        <f>JUL!L31</f>
        <v>6283900</v>
      </c>
      <c r="N31" s="17">
        <f t="shared" si="5"/>
        <v>2013300</v>
      </c>
      <c r="O31" s="15">
        <f t="shared" si="6"/>
        <v>151050</v>
      </c>
      <c r="P31" s="19"/>
    </row>
    <row r="32" spans="1:16" ht="14.95" customHeight="1" x14ac:dyDescent="0.3">
      <c r="A32" s="12">
        <v>26</v>
      </c>
      <c r="B32" s="13" t="s">
        <v>69</v>
      </c>
      <c r="C32" s="13" t="s">
        <v>70</v>
      </c>
      <c r="D32" s="15">
        <v>39754277</v>
      </c>
      <c r="E32" s="14">
        <f>SUM(D32:D32)+JUL!E32</f>
        <v>291554534</v>
      </c>
      <c r="F32" s="16">
        <f t="shared" si="0"/>
        <v>145777267</v>
      </c>
      <c r="G32" s="17">
        <v>2981571</v>
      </c>
      <c r="H32" s="17">
        <f t="shared" si="1"/>
        <v>291554534</v>
      </c>
      <c r="I32" s="17">
        <v>18234100</v>
      </c>
      <c r="J32" s="17">
        <f t="shared" si="2"/>
        <v>309788634</v>
      </c>
      <c r="K32" s="18">
        <f t="shared" si="3"/>
        <v>154894000</v>
      </c>
      <c r="L32" s="17">
        <f t="shared" si="4"/>
        <v>18234100</v>
      </c>
      <c r="M32" s="17">
        <f>JUL!L32</f>
        <v>15010750</v>
      </c>
      <c r="N32" s="17">
        <f t="shared" si="5"/>
        <v>3223350</v>
      </c>
      <c r="O32" s="15">
        <f t="shared" si="6"/>
        <v>241779</v>
      </c>
      <c r="P32" s="19"/>
    </row>
    <row r="33" spans="1:16" ht="14.95" customHeight="1" x14ac:dyDescent="0.3">
      <c r="A33" s="12">
        <v>27</v>
      </c>
      <c r="B33" s="13" t="s">
        <v>71</v>
      </c>
      <c r="C33" s="13" t="s">
        <v>72</v>
      </c>
      <c r="D33" s="15">
        <v>10763700</v>
      </c>
      <c r="E33" s="14">
        <f>SUM(D33:D33)+JUL!E33</f>
        <v>75552300</v>
      </c>
      <c r="F33" s="16">
        <f t="shared" si="0"/>
        <v>37776150</v>
      </c>
      <c r="G33" s="17">
        <v>269093</v>
      </c>
      <c r="H33" s="17">
        <f t="shared" si="1"/>
        <v>75552300</v>
      </c>
      <c r="I33" s="17">
        <v>1937200</v>
      </c>
      <c r="J33" s="17">
        <f t="shared" si="2"/>
        <v>77489500</v>
      </c>
      <c r="K33" s="18">
        <f t="shared" si="3"/>
        <v>38744000</v>
      </c>
      <c r="L33" s="17">
        <f t="shared" si="4"/>
        <v>1937200</v>
      </c>
      <c r="M33" s="17">
        <f>JUL!L33</f>
        <v>1661200</v>
      </c>
      <c r="N33" s="17">
        <f t="shared" si="5"/>
        <v>276000</v>
      </c>
      <c r="O33" s="15">
        <f t="shared" si="6"/>
        <v>6907</v>
      </c>
      <c r="P33" s="19"/>
    </row>
    <row r="34" spans="1:16" ht="14.95" customHeight="1" x14ac:dyDescent="0.3">
      <c r="A34" s="12">
        <v>28</v>
      </c>
      <c r="B34" s="13" t="s">
        <v>73</v>
      </c>
      <c r="C34" s="13" t="s">
        <v>74</v>
      </c>
      <c r="D34" s="15">
        <v>0</v>
      </c>
      <c r="E34" s="14">
        <f>SUM(D34:D34)+JUL!E34</f>
        <v>17091800</v>
      </c>
      <c r="F34" s="16">
        <f t="shared" si="0"/>
        <v>8545900</v>
      </c>
      <c r="G34" s="17">
        <v>0</v>
      </c>
      <c r="H34" s="17">
        <f t="shared" si="1"/>
        <v>17091800</v>
      </c>
      <c r="I34" s="17">
        <v>438250</v>
      </c>
      <c r="J34" s="17">
        <f t="shared" si="2"/>
        <v>17530050</v>
      </c>
      <c r="K34" s="18">
        <f t="shared" si="3"/>
        <v>8765000</v>
      </c>
      <c r="L34" s="17">
        <f t="shared" si="4"/>
        <v>438250</v>
      </c>
      <c r="M34" s="17">
        <f>JUL!L34</f>
        <v>438250</v>
      </c>
      <c r="N34" s="17">
        <f t="shared" si="5"/>
        <v>0</v>
      </c>
      <c r="O34" s="15">
        <f t="shared" si="6"/>
        <v>0</v>
      </c>
      <c r="P34" s="19"/>
    </row>
    <row r="35" spans="1:16" ht="14.95" customHeight="1" x14ac:dyDescent="0.3">
      <c r="A35" s="12">
        <v>29</v>
      </c>
      <c r="B35" s="21" t="s">
        <v>75</v>
      </c>
      <c r="C35" s="13" t="s">
        <v>76</v>
      </c>
      <c r="D35" s="15">
        <v>4185800</v>
      </c>
      <c r="E35" s="14">
        <f>SUM(D35:D35)+JUL!E35</f>
        <v>41174250</v>
      </c>
      <c r="F35" s="16">
        <f t="shared" si="0"/>
        <v>20587125</v>
      </c>
      <c r="G35" s="17">
        <v>104645</v>
      </c>
      <c r="H35" s="17">
        <f t="shared" si="1"/>
        <v>41174250</v>
      </c>
      <c r="I35" s="17">
        <v>1055700</v>
      </c>
      <c r="J35" s="17">
        <f t="shared" si="2"/>
        <v>42229950</v>
      </c>
      <c r="K35" s="18">
        <f t="shared" si="3"/>
        <v>21114000</v>
      </c>
      <c r="L35" s="17">
        <f t="shared" si="4"/>
        <v>1055700</v>
      </c>
      <c r="M35" s="17">
        <f>JUL!L35</f>
        <v>948400</v>
      </c>
      <c r="N35" s="17">
        <f t="shared" si="5"/>
        <v>107300</v>
      </c>
      <c r="O35" s="15">
        <f t="shared" si="6"/>
        <v>2655</v>
      </c>
      <c r="P35" s="19"/>
    </row>
    <row r="36" spans="1:16" ht="14.95" customHeight="1" x14ac:dyDescent="0.3">
      <c r="A36" s="12">
        <v>30</v>
      </c>
      <c r="B36" s="13" t="s">
        <v>77</v>
      </c>
      <c r="C36" s="13" t="s">
        <v>78</v>
      </c>
      <c r="D36" s="15">
        <v>5139950</v>
      </c>
      <c r="E36" s="14">
        <f>SUM(D36:D36)+JUL!E36</f>
        <v>44889583</v>
      </c>
      <c r="F36" s="16">
        <f t="shared" si="0"/>
        <v>22444791.5</v>
      </c>
      <c r="G36" s="17">
        <v>128499</v>
      </c>
      <c r="H36" s="17">
        <f t="shared" si="1"/>
        <v>44889583</v>
      </c>
      <c r="I36" s="17">
        <v>1151000</v>
      </c>
      <c r="J36" s="17">
        <f t="shared" si="2"/>
        <v>46040583</v>
      </c>
      <c r="K36" s="18">
        <f t="shared" si="3"/>
        <v>23020000</v>
      </c>
      <c r="L36" s="17">
        <f t="shared" si="4"/>
        <v>1151000</v>
      </c>
      <c r="M36" s="17">
        <f>JUL!L36</f>
        <v>1019200</v>
      </c>
      <c r="N36" s="17">
        <f t="shared" si="5"/>
        <v>131800</v>
      </c>
      <c r="O36" s="15">
        <f t="shared" si="6"/>
        <v>3301</v>
      </c>
      <c r="P36" s="19"/>
    </row>
    <row r="37" spans="1:16" ht="14.95" customHeight="1" x14ac:dyDescent="0.3">
      <c r="A37" s="12">
        <v>31</v>
      </c>
      <c r="B37" s="13" t="s">
        <v>79</v>
      </c>
      <c r="C37" s="13" t="s">
        <v>80</v>
      </c>
      <c r="D37" s="15">
        <v>2860500</v>
      </c>
      <c r="E37" s="14">
        <f>SUM(D37:D37)+JUL!E37</f>
        <v>35474050</v>
      </c>
      <c r="F37" s="16">
        <f t="shared" si="0"/>
        <v>17737025</v>
      </c>
      <c r="G37" s="17">
        <v>71513</v>
      </c>
      <c r="H37" s="17">
        <f t="shared" si="1"/>
        <v>35474050</v>
      </c>
      <c r="I37" s="17">
        <v>909550</v>
      </c>
      <c r="J37" s="17">
        <f t="shared" si="2"/>
        <v>36383600</v>
      </c>
      <c r="K37" s="18">
        <f t="shared" si="3"/>
        <v>18191000</v>
      </c>
      <c r="L37" s="17">
        <f t="shared" si="4"/>
        <v>909550</v>
      </c>
      <c r="M37" s="17">
        <f>JUL!L37</f>
        <v>836200</v>
      </c>
      <c r="N37" s="17">
        <f t="shared" si="5"/>
        <v>73350</v>
      </c>
      <c r="O37" s="15">
        <f t="shared" si="6"/>
        <v>1837</v>
      </c>
      <c r="P37" s="19"/>
    </row>
    <row r="38" spans="1:16" ht="14.95" customHeight="1" x14ac:dyDescent="0.3">
      <c r="A38" s="12">
        <v>32</v>
      </c>
      <c r="B38" s="13" t="s">
        <v>81</v>
      </c>
      <c r="C38" s="13" t="s">
        <v>82</v>
      </c>
      <c r="D38" s="15">
        <v>0</v>
      </c>
      <c r="E38" s="14">
        <f>SUM(D38:D38)+JUL!E38</f>
        <v>0</v>
      </c>
      <c r="F38" s="16">
        <f t="shared" si="0"/>
        <v>0</v>
      </c>
      <c r="G38" s="17">
        <v>0</v>
      </c>
      <c r="H38" s="17">
        <f t="shared" si="1"/>
        <v>0</v>
      </c>
      <c r="I38" s="17">
        <v>0</v>
      </c>
      <c r="J38" s="17">
        <f t="shared" si="2"/>
        <v>0</v>
      </c>
      <c r="K38" s="18">
        <f t="shared" si="3"/>
        <v>0</v>
      </c>
      <c r="L38" s="17">
        <f t="shared" si="4"/>
        <v>0</v>
      </c>
      <c r="M38" s="17">
        <f>JUL!L38</f>
        <v>0</v>
      </c>
      <c r="N38" s="17">
        <f t="shared" si="5"/>
        <v>0</v>
      </c>
      <c r="O38" s="15">
        <f t="shared" si="6"/>
        <v>0</v>
      </c>
      <c r="P38" s="19"/>
    </row>
    <row r="39" spans="1:16" ht="14.95" customHeight="1" x14ac:dyDescent="0.3">
      <c r="A39" s="12">
        <v>33</v>
      </c>
      <c r="B39" s="13" t="s">
        <v>83</v>
      </c>
      <c r="C39" s="13" t="s">
        <v>84</v>
      </c>
      <c r="D39" s="15">
        <v>5527450</v>
      </c>
      <c r="E39" s="14">
        <f>SUM(D39:D39)+JUL!E39</f>
        <v>44654250</v>
      </c>
      <c r="F39" s="16">
        <f t="shared" si="0"/>
        <v>22327125</v>
      </c>
      <c r="G39" s="17">
        <v>138186</v>
      </c>
      <c r="H39" s="17">
        <f t="shared" si="1"/>
        <v>44654250</v>
      </c>
      <c r="I39" s="17">
        <v>1144950</v>
      </c>
      <c r="J39" s="17">
        <f t="shared" si="2"/>
        <v>45799200</v>
      </c>
      <c r="K39" s="18">
        <f t="shared" si="3"/>
        <v>22899000</v>
      </c>
      <c r="L39" s="17">
        <f t="shared" si="4"/>
        <v>1144950</v>
      </c>
      <c r="M39" s="17">
        <f>JUL!L39</f>
        <v>1003250</v>
      </c>
      <c r="N39" s="17">
        <f t="shared" si="5"/>
        <v>141700</v>
      </c>
      <c r="O39" s="15">
        <f t="shared" si="6"/>
        <v>3514</v>
      </c>
      <c r="P39" s="19"/>
    </row>
    <row r="40" spans="1:16" ht="14.95" customHeight="1" x14ac:dyDescent="0.3">
      <c r="A40" s="12">
        <v>34</v>
      </c>
      <c r="B40" s="13" t="s">
        <v>85</v>
      </c>
      <c r="C40" s="13" t="s">
        <v>86</v>
      </c>
      <c r="D40" s="15">
        <v>9531000</v>
      </c>
      <c r="E40" s="14">
        <f>SUM(D40:D40)+JUL!E40</f>
        <v>57086650</v>
      </c>
      <c r="F40" s="16">
        <f t="shared" si="0"/>
        <v>28543325</v>
      </c>
      <c r="G40" s="17">
        <v>238275</v>
      </c>
      <c r="H40" s="17">
        <f t="shared" si="1"/>
        <v>57086650</v>
      </c>
      <c r="I40" s="17">
        <v>1463750</v>
      </c>
      <c r="J40" s="17">
        <f t="shared" si="2"/>
        <v>58550400</v>
      </c>
      <c r="K40" s="18">
        <f t="shared" si="3"/>
        <v>29275000</v>
      </c>
      <c r="L40" s="17">
        <f t="shared" si="4"/>
        <v>1463750</v>
      </c>
      <c r="M40" s="17">
        <f>JUL!L40</f>
        <v>1219350</v>
      </c>
      <c r="N40" s="17">
        <f t="shared" si="5"/>
        <v>244400</v>
      </c>
      <c r="O40" s="15">
        <f t="shared" si="6"/>
        <v>6125</v>
      </c>
      <c r="P40" s="19"/>
    </row>
    <row r="41" spans="1:16" ht="14.95" customHeight="1" x14ac:dyDescent="0.3">
      <c r="A41" s="12">
        <v>35</v>
      </c>
      <c r="B41" s="13" t="s">
        <v>87</v>
      </c>
      <c r="C41" s="13" t="s">
        <v>88</v>
      </c>
      <c r="D41" s="15">
        <v>7461050</v>
      </c>
      <c r="E41" s="14">
        <f>SUM(D41:D41)+JUL!E41</f>
        <v>66215933</v>
      </c>
      <c r="F41" s="16">
        <f t="shared" si="0"/>
        <v>33107966.5</v>
      </c>
      <c r="G41" s="17">
        <v>186526</v>
      </c>
      <c r="H41" s="17">
        <f t="shared" si="1"/>
        <v>66215933</v>
      </c>
      <c r="I41" s="17">
        <v>1697800</v>
      </c>
      <c r="J41" s="17">
        <f t="shared" si="2"/>
        <v>67913733</v>
      </c>
      <c r="K41" s="18">
        <f t="shared" si="3"/>
        <v>33956000</v>
      </c>
      <c r="L41" s="17">
        <f t="shared" si="4"/>
        <v>1697800</v>
      </c>
      <c r="M41" s="17">
        <f>JUL!L41</f>
        <v>1506500</v>
      </c>
      <c r="N41" s="17">
        <f t="shared" si="5"/>
        <v>191300</v>
      </c>
      <c r="O41" s="15">
        <f t="shared" si="6"/>
        <v>4774</v>
      </c>
      <c r="P41" s="19"/>
    </row>
    <row r="42" spans="1:16" ht="14.95" customHeight="1" x14ac:dyDescent="0.3">
      <c r="A42" s="12">
        <v>36</v>
      </c>
      <c r="B42" s="20" t="s">
        <v>23</v>
      </c>
      <c r="C42" s="13" t="s">
        <v>89</v>
      </c>
      <c r="D42" s="15">
        <v>9414900</v>
      </c>
      <c r="E42" s="14">
        <f>SUM(D42:D42)+JUL!E42</f>
        <v>65985843</v>
      </c>
      <c r="F42" s="16">
        <f t="shared" si="0"/>
        <v>32992921.5</v>
      </c>
      <c r="G42" s="17">
        <v>235373</v>
      </c>
      <c r="H42" s="17">
        <f t="shared" si="1"/>
        <v>65985843</v>
      </c>
      <c r="I42" s="17">
        <v>2040780</v>
      </c>
      <c r="J42" s="17">
        <f t="shared" si="2"/>
        <v>68026623</v>
      </c>
      <c r="K42" s="18">
        <f t="shared" si="3"/>
        <v>34013000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2040780</v>
      </c>
      <c r="M42" s="17">
        <f>JUL!L42</f>
        <v>1749600</v>
      </c>
      <c r="N42" s="17">
        <f t="shared" si="5"/>
        <v>291180</v>
      </c>
      <c r="O42" s="15">
        <f t="shared" si="6"/>
        <v>55807</v>
      </c>
      <c r="P42" s="19"/>
    </row>
    <row r="43" spans="1:16" s="46" customFormat="1" ht="14.95" customHeight="1" x14ac:dyDescent="0.3">
      <c r="A43" s="40">
        <v>37</v>
      </c>
      <c r="B43" s="41" t="s">
        <v>90</v>
      </c>
      <c r="C43" s="41" t="s">
        <v>91</v>
      </c>
      <c r="D43" s="42">
        <v>9341650</v>
      </c>
      <c r="E43" s="43">
        <f>SUM(D43:D43)+JUL!E43</f>
        <v>60595150</v>
      </c>
      <c r="F43" s="16">
        <f t="shared" si="0"/>
        <v>30297575</v>
      </c>
      <c r="G43" s="17">
        <v>233541</v>
      </c>
      <c r="H43" s="17">
        <f t="shared" si="1"/>
        <v>60595150</v>
      </c>
      <c r="I43" s="17">
        <v>1553700</v>
      </c>
      <c r="J43" s="17">
        <f t="shared" si="2"/>
        <v>62148850</v>
      </c>
      <c r="K43" s="18">
        <f t="shared" si="3"/>
        <v>31074000</v>
      </c>
      <c r="L43" s="17">
        <f t="shared" si="4"/>
        <v>1553700</v>
      </c>
      <c r="M43" s="17">
        <f>JUL!L43</f>
        <v>1314150</v>
      </c>
      <c r="N43" s="17">
        <f t="shared" si="5"/>
        <v>239550</v>
      </c>
      <c r="O43" s="15">
        <f t="shared" si="6"/>
        <v>6009</v>
      </c>
      <c r="P43" s="45"/>
    </row>
    <row r="44" spans="1:16" s="46" customFormat="1" ht="14.95" customHeight="1" x14ac:dyDescent="0.3">
      <c r="A44" s="40">
        <v>38</v>
      </c>
      <c r="B44" s="47" t="s">
        <v>23</v>
      </c>
      <c r="C44" s="41" t="s">
        <v>92</v>
      </c>
      <c r="D44" s="42">
        <v>558000</v>
      </c>
      <c r="E44" s="43">
        <f>SUM(D44:D44)+JUL!E44</f>
        <v>2780700</v>
      </c>
      <c r="F44" s="16">
        <f t="shared" si="0"/>
        <v>1390350</v>
      </c>
      <c r="G44" s="17">
        <v>13950</v>
      </c>
      <c r="H44" s="17">
        <f t="shared" si="1"/>
        <v>2780700</v>
      </c>
      <c r="I44" s="17">
        <v>85980</v>
      </c>
      <c r="J44" s="17">
        <f t="shared" si="2"/>
        <v>2866680</v>
      </c>
      <c r="K44" s="18">
        <f t="shared" si="3"/>
        <v>1433000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85980</v>
      </c>
      <c r="M44" s="17">
        <f>JUL!L44</f>
        <v>68700</v>
      </c>
      <c r="N44" s="17">
        <f t="shared" si="5"/>
        <v>17280</v>
      </c>
      <c r="O44" s="15">
        <f t="shared" si="6"/>
        <v>3330</v>
      </c>
      <c r="P44" s="45"/>
    </row>
    <row r="45" spans="1:16" s="46" customFormat="1" ht="14.95" customHeight="1" x14ac:dyDescent="0.3">
      <c r="A45" s="40">
        <v>39</v>
      </c>
      <c r="B45" s="41" t="s">
        <v>53</v>
      </c>
      <c r="C45" s="41" t="s">
        <v>93</v>
      </c>
      <c r="D45" s="42">
        <v>0</v>
      </c>
      <c r="E45" s="43">
        <f>SUM(D45:D45)+JUL!E45</f>
        <v>0</v>
      </c>
      <c r="F45" s="16">
        <f t="shared" si="0"/>
        <v>0</v>
      </c>
      <c r="G45" s="17">
        <v>0</v>
      </c>
      <c r="H45" s="17">
        <f t="shared" si="1"/>
        <v>0</v>
      </c>
      <c r="I45" s="17">
        <v>0</v>
      </c>
      <c r="J45" s="17">
        <f t="shared" si="2"/>
        <v>0</v>
      </c>
      <c r="K45" s="18">
        <f t="shared" si="3"/>
        <v>0</v>
      </c>
      <c r="L45" s="17">
        <f t="shared" si="4"/>
        <v>0</v>
      </c>
      <c r="M45" s="17">
        <f>JUL!L45</f>
        <v>0</v>
      </c>
      <c r="N45" s="17">
        <f t="shared" si="5"/>
        <v>0</v>
      </c>
      <c r="O45" s="15">
        <f t="shared" si="6"/>
        <v>0</v>
      </c>
      <c r="P45" s="45"/>
    </row>
    <row r="46" spans="1:16" s="46" customFormat="1" ht="14.95" customHeight="1" x14ac:dyDescent="0.3">
      <c r="A46" s="40">
        <v>40</v>
      </c>
      <c r="B46" s="41" t="s">
        <v>94</v>
      </c>
      <c r="C46" s="41" t="s">
        <v>95</v>
      </c>
      <c r="D46" s="42">
        <v>37198902</v>
      </c>
      <c r="E46" s="43">
        <f>SUM(D46:D46)+JUL!E46</f>
        <v>281116839</v>
      </c>
      <c r="F46" s="16">
        <f t="shared" si="0"/>
        <v>140558419.5</v>
      </c>
      <c r="G46" s="17">
        <v>2789918</v>
      </c>
      <c r="H46" s="17">
        <f t="shared" si="1"/>
        <v>281116839</v>
      </c>
      <c r="I46" s="17">
        <v>17387800</v>
      </c>
      <c r="J46" s="17">
        <f t="shared" si="2"/>
        <v>298504639</v>
      </c>
      <c r="K46" s="18">
        <f t="shared" si="3"/>
        <v>149252000</v>
      </c>
      <c r="L46" s="17">
        <f t="shared" si="4"/>
        <v>17387800</v>
      </c>
      <c r="M46" s="17">
        <f>JUL!L46</f>
        <v>14371600</v>
      </c>
      <c r="N46" s="17">
        <f t="shared" si="5"/>
        <v>3016200</v>
      </c>
      <c r="O46" s="15">
        <f t="shared" si="6"/>
        <v>226282</v>
      </c>
      <c r="P46" s="45"/>
    </row>
    <row r="47" spans="1:16" s="46" customFormat="1" ht="14.95" customHeight="1" x14ac:dyDescent="0.3">
      <c r="A47" s="40">
        <v>41</v>
      </c>
      <c r="B47" s="47" t="s">
        <v>23</v>
      </c>
      <c r="C47" s="41" t="s">
        <v>96</v>
      </c>
      <c r="D47" s="42">
        <v>0</v>
      </c>
      <c r="E47" s="43">
        <f>SUM(D47:D47)+JUL!E47</f>
        <v>0</v>
      </c>
      <c r="F47" s="16">
        <f t="shared" si="0"/>
        <v>0</v>
      </c>
      <c r="G47" s="17">
        <v>0</v>
      </c>
      <c r="H47" s="17">
        <f t="shared" si="1"/>
        <v>0</v>
      </c>
      <c r="I47" s="17">
        <v>0</v>
      </c>
      <c r="J47" s="17">
        <f t="shared" si="2"/>
        <v>0</v>
      </c>
      <c r="K47" s="18">
        <f t="shared" si="3"/>
        <v>0</v>
      </c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7">
        <f>JUL!L47</f>
        <v>0</v>
      </c>
      <c r="N47" s="17">
        <f t="shared" si="5"/>
        <v>0</v>
      </c>
      <c r="O47" s="15">
        <f t="shared" si="6"/>
        <v>0</v>
      </c>
      <c r="P47" s="45"/>
    </row>
    <row r="48" spans="1:16" s="46" customFormat="1" ht="14.95" customHeight="1" x14ac:dyDescent="0.3">
      <c r="A48" s="40">
        <v>42</v>
      </c>
      <c r="B48" s="41" t="s">
        <v>97</v>
      </c>
      <c r="C48" s="41" t="s">
        <v>98</v>
      </c>
      <c r="D48" s="42">
        <v>0</v>
      </c>
      <c r="E48" s="43">
        <f>SUM(D48:D48)+JUL!E48</f>
        <v>4720300</v>
      </c>
      <c r="F48" s="16">
        <f t="shared" si="0"/>
        <v>2360150</v>
      </c>
      <c r="G48" s="17">
        <v>0</v>
      </c>
      <c r="H48" s="17">
        <f t="shared" si="1"/>
        <v>4720300</v>
      </c>
      <c r="I48" s="17">
        <v>121000</v>
      </c>
      <c r="J48" s="17">
        <f t="shared" si="2"/>
        <v>4841300</v>
      </c>
      <c r="K48" s="18">
        <f t="shared" si="3"/>
        <v>2420000</v>
      </c>
      <c r="L48" s="17">
        <f t="shared" si="4"/>
        <v>121000</v>
      </c>
      <c r="M48" s="17">
        <f>JUL!L48</f>
        <v>121000</v>
      </c>
      <c r="N48" s="17">
        <f t="shared" si="5"/>
        <v>0</v>
      </c>
      <c r="O48" s="15">
        <f t="shared" si="6"/>
        <v>0</v>
      </c>
      <c r="P48" s="45"/>
    </row>
    <row r="49" spans="1:16" s="46" customFormat="1" ht="14.95" customHeight="1" x14ac:dyDescent="0.3">
      <c r="A49" s="40">
        <v>43</v>
      </c>
      <c r="B49" s="41" t="s">
        <v>99</v>
      </c>
      <c r="C49" s="41" t="s">
        <v>100</v>
      </c>
      <c r="D49" s="42">
        <v>3393600</v>
      </c>
      <c r="E49" s="43">
        <f>SUM(D49:D49)+JUL!E49</f>
        <v>41088950</v>
      </c>
      <c r="F49" s="16">
        <f t="shared" si="0"/>
        <v>20544475</v>
      </c>
      <c r="G49" s="17">
        <v>84840</v>
      </c>
      <c r="H49" s="17">
        <f t="shared" si="1"/>
        <v>41088950</v>
      </c>
      <c r="I49" s="17">
        <v>1053550</v>
      </c>
      <c r="J49" s="17">
        <f t="shared" si="2"/>
        <v>42142500</v>
      </c>
      <c r="K49" s="18">
        <f t="shared" si="3"/>
        <v>21071000</v>
      </c>
      <c r="L49" s="17">
        <f t="shared" si="4"/>
        <v>1053550</v>
      </c>
      <c r="M49" s="17">
        <f>JUL!L49</f>
        <v>966500</v>
      </c>
      <c r="N49" s="17">
        <f t="shared" si="5"/>
        <v>87050</v>
      </c>
      <c r="O49" s="15">
        <f t="shared" si="6"/>
        <v>2210</v>
      </c>
      <c r="P49" s="45"/>
    </row>
    <row r="50" spans="1:16" s="46" customFormat="1" ht="14.95" customHeight="1" x14ac:dyDescent="0.3">
      <c r="A50" s="40">
        <v>44</v>
      </c>
      <c r="B50" s="41" t="s">
        <v>101</v>
      </c>
      <c r="C50" s="41" t="s">
        <v>102</v>
      </c>
      <c r="D50" s="42">
        <v>3696050</v>
      </c>
      <c r="E50" s="43">
        <f>SUM(D50:D50)+JUL!E50</f>
        <v>33681100</v>
      </c>
      <c r="F50" s="16">
        <f t="shared" si="0"/>
        <v>16840550</v>
      </c>
      <c r="G50" s="17">
        <v>92401</v>
      </c>
      <c r="H50" s="17">
        <f t="shared" si="1"/>
        <v>33681100</v>
      </c>
      <c r="I50" s="17">
        <v>863600</v>
      </c>
      <c r="J50" s="17">
        <f t="shared" si="2"/>
        <v>34544700</v>
      </c>
      <c r="K50" s="18">
        <f t="shared" si="3"/>
        <v>17272000</v>
      </c>
      <c r="L50" s="17">
        <f t="shared" si="4"/>
        <v>863600</v>
      </c>
      <c r="M50" s="17">
        <f>JUL!L50</f>
        <v>768800</v>
      </c>
      <c r="N50" s="17">
        <f t="shared" si="5"/>
        <v>94800</v>
      </c>
      <c r="O50" s="15">
        <f t="shared" si="6"/>
        <v>2399</v>
      </c>
      <c r="P50" s="45"/>
    </row>
    <row r="51" spans="1:16" s="46" customFormat="1" ht="14.95" customHeight="1" x14ac:dyDescent="0.3">
      <c r="A51" s="40">
        <v>45</v>
      </c>
      <c r="B51" s="47" t="s">
        <v>23</v>
      </c>
      <c r="C51" s="41" t="s">
        <v>103</v>
      </c>
      <c r="D51" s="42">
        <v>4187300</v>
      </c>
      <c r="E51" s="43">
        <f>SUM(D51:D51)+JUL!E51</f>
        <v>39067750</v>
      </c>
      <c r="F51" s="16">
        <f t="shared" si="0"/>
        <v>19533875</v>
      </c>
      <c r="G51" s="17">
        <v>104683</v>
      </c>
      <c r="H51" s="17">
        <f t="shared" si="1"/>
        <v>39067750</v>
      </c>
      <c r="I51" s="17">
        <v>1208220</v>
      </c>
      <c r="J51" s="17">
        <f t="shared" si="2"/>
        <v>40275970</v>
      </c>
      <c r="K51" s="18">
        <f t="shared" si="3"/>
        <v>20137000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1208220</v>
      </c>
      <c r="M51" s="17">
        <f>JUL!L51</f>
        <v>1078740</v>
      </c>
      <c r="N51" s="17">
        <f t="shared" si="5"/>
        <v>129480</v>
      </c>
      <c r="O51" s="15">
        <f t="shared" si="6"/>
        <v>24797</v>
      </c>
      <c r="P51" s="45"/>
    </row>
    <row r="52" spans="1:16" ht="14.95" customHeight="1" x14ac:dyDescent="0.3">
      <c r="A52" s="12">
        <v>46</v>
      </c>
      <c r="B52" s="13" t="s">
        <v>104</v>
      </c>
      <c r="C52" s="13" t="s">
        <v>105</v>
      </c>
      <c r="D52" s="15">
        <v>32693260</v>
      </c>
      <c r="E52" s="14">
        <f>SUM(D52:D52)+JUL!E52</f>
        <v>226166348</v>
      </c>
      <c r="F52" s="16">
        <f t="shared" si="0"/>
        <v>113083174</v>
      </c>
      <c r="G52" s="17">
        <v>2451995</v>
      </c>
      <c r="H52" s="17">
        <f t="shared" si="1"/>
        <v>226166348</v>
      </c>
      <c r="I52" s="17">
        <v>12932350</v>
      </c>
      <c r="J52" s="17">
        <f t="shared" si="2"/>
        <v>239098698</v>
      </c>
      <c r="K52" s="18">
        <f t="shared" si="3"/>
        <v>119549000</v>
      </c>
      <c r="L52" s="17">
        <f t="shared" si="4"/>
        <v>12932350</v>
      </c>
      <c r="M52" s="17">
        <f>JUL!L52</f>
        <v>10281550</v>
      </c>
      <c r="N52" s="17">
        <f t="shared" si="5"/>
        <v>2650800</v>
      </c>
      <c r="O52" s="15">
        <f t="shared" si="6"/>
        <v>198805</v>
      </c>
      <c r="P52" s="19"/>
    </row>
    <row r="53" spans="1:16" ht="13" customHeight="1" x14ac:dyDescent="0.3">
      <c r="A53" s="12">
        <v>47</v>
      </c>
      <c r="B53" s="20" t="s">
        <v>23</v>
      </c>
      <c r="C53" s="13" t="s">
        <v>106</v>
      </c>
      <c r="D53" s="15">
        <v>16418453</v>
      </c>
      <c r="E53" s="14">
        <f>SUM(D53:D53)+JUL!E53</f>
        <v>57953124</v>
      </c>
      <c r="F53" s="16">
        <f t="shared" si="0"/>
        <v>28976562</v>
      </c>
      <c r="G53" s="17">
        <v>410461</v>
      </c>
      <c r="H53" s="17">
        <f t="shared" si="1"/>
        <v>57953124</v>
      </c>
      <c r="I53" s="17">
        <v>1792320</v>
      </c>
      <c r="J53" s="17">
        <f t="shared" si="2"/>
        <v>59745444</v>
      </c>
      <c r="K53" s="18">
        <f t="shared" si="3"/>
        <v>29872000</v>
      </c>
      <c r="L53" s="17">
        <f t="shared" ref="L53:L56" si="7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1792320</v>
      </c>
      <c r="M53" s="17">
        <f>JUL!L53</f>
        <v>1284540</v>
      </c>
      <c r="N53" s="17">
        <f t="shared" si="5"/>
        <v>507780</v>
      </c>
      <c r="O53" s="15">
        <f t="shared" si="6"/>
        <v>97319</v>
      </c>
      <c r="P53" s="19"/>
    </row>
    <row r="54" spans="1:16" x14ac:dyDescent="0.3">
      <c r="A54" s="12">
        <v>48</v>
      </c>
      <c r="B54" s="30"/>
      <c r="C54" s="30" t="s">
        <v>107</v>
      </c>
      <c r="D54" s="15">
        <v>6300817</v>
      </c>
      <c r="E54" s="14">
        <f>SUM(D54:D54)+JUL!E54</f>
        <v>21989871</v>
      </c>
      <c r="F54" s="16">
        <f t="shared" si="0"/>
        <v>10994935.5</v>
      </c>
      <c r="G54" s="17">
        <v>157520</v>
      </c>
      <c r="H54" s="17">
        <f t="shared" si="1"/>
        <v>21989871</v>
      </c>
      <c r="I54" s="17">
        <v>680040</v>
      </c>
      <c r="J54" s="17">
        <f t="shared" si="2"/>
        <v>22669911</v>
      </c>
      <c r="K54" s="18">
        <f t="shared" si="3"/>
        <v>11334000</v>
      </c>
      <c r="L54" s="17">
        <f t="shared" si="7"/>
        <v>680040</v>
      </c>
      <c r="M54" s="17">
        <f>JUL!L54</f>
        <v>485220</v>
      </c>
      <c r="N54" s="17">
        <f t="shared" si="5"/>
        <v>194820</v>
      </c>
      <c r="O54" s="15">
        <f t="shared" si="6"/>
        <v>37300</v>
      </c>
      <c r="P54" s="19"/>
    </row>
    <row r="55" spans="1:16" x14ac:dyDescent="0.3">
      <c r="A55" s="12">
        <v>49</v>
      </c>
      <c r="B55" s="30"/>
      <c r="C55" s="30" t="s">
        <v>108</v>
      </c>
      <c r="D55" s="15">
        <v>3802600</v>
      </c>
      <c r="E55" s="14">
        <f>SUM(D55:D55)+JUL!E55</f>
        <v>22872100</v>
      </c>
      <c r="F55" s="16">
        <f t="shared" si="0"/>
        <v>11436050</v>
      </c>
      <c r="G55" s="17">
        <v>95065</v>
      </c>
      <c r="H55" s="17">
        <f t="shared" si="1"/>
        <v>22872100</v>
      </c>
      <c r="I55" s="17">
        <v>707340</v>
      </c>
      <c r="J55" s="17">
        <f t="shared" si="2"/>
        <v>23579440</v>
      </c>
      <c r="K55" s="18">
        <f t="shared" si="3"/>
        <v>11789000</v>
      </c>
      <c r="L55" s="17">
        <f t="shared" si="7"/>
        <v>707340</v>
      </c>
      <c r="M55" s="17">
        <f>JUL!L55</f>
        <v>589740</v>
      </c>
      <c r="N55" s="17">
        <f t="shared" si="5"/>
        <v>117600</v>
      </c>
      <c r="O55" s="15">
        <f t="shared" si="6"/>
        <v>22535</v>
      </c>
      <c r="P55" s="19"/>
    </row>
    <row r="56" spans="1:16" x14ac:dyDescent="0.3">
      <c r="A56" s="12">
        <v>50</v>
      </c>
      <c r="B56" s="30"/>
      <c r="C56" s="30" t="s">
        <v>109</v>
      </c>
      <c r="D56" s="15">
        <v>4192000</v>
      </c>
      <c r="E56" s="14">
        <f>SUM(D56:D56)+JUL!E56</f>
        <v>24965600</v>
      </c>
      <c r="F56" s="16">
        <f t="shared" si="0"/>
        <v>12482800</v>
      </c>
      <c r="G56" s="17">
        <v>104800</v>
      </c>
      <c r="H56" s="17">
        <f t="shared" si="1"/>
        <v>24965600</v>
      </c>
      <c r="I56" s="17">
        <v>772080</v>
      </c>
      <c r="J56" s="17">
        <f t="shared" si="2"/>
        <v>25737680</v>
      </c>
      <c r="K56" s="18">
        <f t="shared" si="3"/>
        <v>12868000</v>
      </c>
      <c r="L56" s="17">
        <f t="shared" si="7"/>
        <v>772080</v>
      </c>
      <c r="M56" s="17">
        <f>JUL!L56</f>
        <v>642480</v>
      </c>
      <c r="N56" s="17">
        <f t="shared" si="5"/>
        <v>129600</v>
      </c>
      <c r="O56" s="15">
        <f t="shared" si="6"/>
        <v>24800</v>
      </c>
      <c r="P56" s="19"/>
    </row>
    <row r="57" spans="1:16" x14ac:dyDescent="0.3">
      <c r="A57" s="12">
        <v>51</v>
      </c>
      <c r="B57" s="30" t="s">
        <v>110</v>
      </c>
      <c r="C57" s="15" t="s">
        <v>111</v>
      </c>
      <c r="D57" s="31">
        <v>62477900</v>
      </c>
      <c r="E57" s="14">
        <f>SUM(D57:D57)+JUL!E57</f>
        <v>104227900</v>
      </c>
      <c r="F57" s="16">
        <f t="shared" si="0"/>
        <v>52113950</v>
      </c>
      <c r="G57" s="17">
        <v>1773343</v>
      </c>
      <c r="H57" s="17">
        <f t="shared" si="1"/>
        <v>104227900</v>
      </c>
      <c r="I57" s="17">
        <v>3045400</v>
      </c>
      <c r="J57" s="17">
        <f t="shared" si="2"/>
        <v>107273300</v>
      </c>
      <c r="K57" s="18">
        <f t="shared" si="3"/>
        <v>53636000</v>
      </c>
      <c r="L57" s="17">
        <f t="shared" si="4"/>
        <v>3045400</v>
      </c>
      <c r="M57" s="17">
        <f>JUL!L57</f>
        <v>1070500</v>
      </c>
      <c r="N57" s="17">
        <f t="shared" si="5"/>
        <v>1974900</v>
      </c>
      <c r="O57" s="15">
        <f t="shared" si="6"/>
        <v>201557</v>
      </c>
      <c r="P57" s="19"/>
    </row>
    <row r="58" spans="1:16" ht="15.9" x14ac:dyDescent="0.3">
      <c r="A58" s="32" t="s">
        <v>112</v>
      </c>
      <c r="B58" s="32"/>
      <c r="C58" s="32"/>
      <c r="D58" s="33">
        <f t="shared" ref="D58" si="8">SUM(D7:D57)</f>
        <v>1512747241</v>
      </c>
      <c r="E58" s="33">
        <f>SUM(E7:E57)</f>
        <v>11100936745</v>
      </c>
      <c r="F58" s="34"/>
      <c r="G58" s="33">
        <f>SUM(G7:G57)</f>
        <v>153150805</v>
      </c>
      <c r="H58" s="33"/>
      <c r="I58" s="33"/>
      <c r="J58" s="33"/>
      <c r="K58" s="33"/>
      <c r="L58" s="33"/>
      <c r="M58" s="33"/>
      <c r="N58" s="33"/>
      <c r="O58" s="33">
        <f t="shared" ref="O58" si="9">SUM(O7:O57)</f>
        <v>22628435</v>
      </c>
    </row>
  </sheetData>
  <mergeCells count="15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O5:O6"/>
    <mergeCell ref="H1:O2"/>
    <mergeCell ref="M5:M6"/>
    <mergeCell ref="N5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Rekap</vt:lpstr>
      <vt:lpstr>JAN</vt:lpstr>
      <vt:lpstr>FEB</vt:lpstr>
      <vt:lpstr>MAR</vt:lpstr>
      <vt:lpstr>APR</vt:lpstr>
      <vt:lpstr>MEI</vt:lpstr>
      <vt:lpstr>JUN</vt:lpstr>
      <vt:lpstr>JUL</vt:lpstr>
      <vt:lpstr>AGU</vt:lpstr>
      <vt:lpstr>SEP</vt:lpstr>
      <vt:lpstr>OKT</vt:lpstr>
      <vt:lpstr>NOV</vt:lpstr>
      <vt:lpstr>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Pramudita</dc:creator>
  <cp:lastModifiedBy>USER</cp:lastModifiedBy>
  <dcterms:created xsi:type="dcterms:W3CDTF">2022-07-05T09:06:23Z</dcterms:created>
  <dcterms:modified xsi:type="dcterms:W3CDTF">2022-07-08T09:38:57Z</dcterms:modified>
</cp:coreProperties>
</file>