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brian\OneDrive\Desktop\IRMA NURANISA\30. UNIV AISYAH LAMPUNG\KERTAS KERJA\"/>
    </mc:Choice>
  </mc:AlternateContent>
  <xr:revisionPtr revIDLastSave="0" documentId="13_ncr:1_{09A72554-E589-419C-B97E-952379FC4014}" xr6:coauthVersionLast="47" xr6:coauthVersionMax="47" xr10:uidLastSave="{00000000-0000-0000-0000-000000000000}"/>
  <bookViews>
    <workbookView xWindow="-120" yWindow="-120" windowWidth="20730" windowHeight="11040" xr2:uid="{09E91B23-1935-49F5-90D8-02D417520682}"/>
  </bookViews>
  <sheets>
    <sheet name="Balasan" sheetId="1" r:id="rId1"/>
    <sheet name="1.1" sheetId="3" r:id="rId2"/>
    <sheet name="1.2" sheetId="12" r:id="rId3"/>
    <sheet name="2.1" sheetId="6" r:id="rId4"/>
    <sheet name="2.2" sheetId="7" r:id="rId5"/>
    <sheet name="2.3" sheetId="13" r:id="rId6"/>
    <sheet name="2.4" sheetId="15" r:id="rId7"/>
    <sheet name="3" sheetId="11" r:id="rId8"/>
  </sheets>
  <externalReferences>
    <externalReference r:id="rId9"/>
  </externalReferences>
  <definedNames>
    <definedName name="_xlnm._FilterDatabase" localSheetId="7" hidden="1">'3'!$B$4:$F$1770</definedName>
    <definedName name="_xlnm.Print_Area" localSheetId="1">'1.1'!$A$1:$J$30</definedName>
    <definedName name="_xlnm.Print_Area" localSheetId="2">'1.2'!$A$1:$L$54,'1.2'!$A$57:$L$100</definedName>
    <definedName name="_xlnm.Print_Area" localSheetId="3">'2.1'!$A$1:$E$20,'2.1'!$A$23:$F$146,'2.1'!$H$23:$M$146,'2.1'!$P$23:$U$142,'2.1'!$X$23:$AC$143,'2.1'!$AE$23:$AL$142,'2.1'!$AN$23:$AS$149,'2.1'!$AU$23:$AZ$150,'2.1'!$BB$23:$BG$150</definedName>
    <definedName name="_xlnm.Print_Area" localSheetId="0">Balasan!$A$1:$BC$186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107" i="1" l="1"/>
  <c r="K41" i="13" l="1"/>
  <c r="K54" i="13" l="1"/>
  <c r="K15" i="13" l="1"/>
  <c r="K28" i="13"/>
  <c r="K55" i="13" s="1"/>
  <c r="J54" i="13"/>
  <c r="J41" i="13"/>
  <c r="J20" i="13"/>
  <c r="J28" i="13" s="1"/>
  <c r="J7" i="13"/>
  <c r="J15" i="13" s="1"/>
  <c r="J55" i="13" l="1"/>
  <c r="BM178" i="6" l="1"/>
  <c r="E256" i="15" l="1"/>
  <c r="D54" i="13" l="1"/>
  <c r="C46" i="13"/>
  <c r="C54" i="13" s="1"/>
  <c r="D41" i="13"/>
  <c r="C33" i="13"/>
  <c r="C41" i="13" s="1"/>
  <c r="D28" i="13"/>
  <c r="C20" i="13"/>
  <c r="C28" i="13" s="1"/>
  <c r="D15" i="13"/>
  <c r="C7" i="13"/>
  <c r="C15" i="13" s="1"/>
  <c r="D55" i="13" l="1"/>
  <c r="C55" i="13"/>
  <c r="J18" i="3"/>
  <c r="E18" i="3"/>
  <c r="L81" i="12"/>
  <c r="K81" i="12"/>
  <c r="K83" i="12" s="1"/>
  <c r="I81" i="12"/>
  <c r="H81" i="12"/>
  <c r="G76" i="12"/>
  <c r="G74" i="12"/>
  <c r="B74" i="12"/>
  <c r="G72" i="12"/>
  <c r="G81" i="12" s="1"/>
  <c r="B72" i="12"/>
  <c r="H39" i="12"/>
  <c r="H40" i="12" s="1"/>
  <c r="H41" i="12" s="1"/>
  <c r="H42" i="12" s="1"/>
  <c r="H43" i="12" s="1"/>
  <c r="D39" i="12"/>
  <c r="F36" i="12"/>
  <c r="F35" i="12"/>
  <c r="H34" i="12"/>
  <c r="D34" i="12"/>
  <c r="B78" i="12" s="1"/>
  <c r="H29" i="12"/>
  <c r="H30" i="12" s="1"/>
  <c r="H31" i="12" s="1"/>
  <c r="D29" i="12"/>
  <c r="B76" i="12" s="1"/>
  <c r="H25" i="12"/>
  <c r="H26" i="12" s="1"/>
  <c r="H27" i="12" s="1"/>
  <c r="H24" i="12"/>
  <c r="D24" i="12"/>
  <c r="H20" i="12"/>
  <c r="H21" i="12" s="1"/>
  <c r="H22" i="12" s="1"/>
  <c r="D20" i="12"/>
  <c r="H35" i="12" l="1"/>
  <c r="H36" i="12" s="1"/>
  <c r="H37" i="12" s="1"/>
  <c r="F78" i="12" s="1"/>
  <c r="J78" i="12" s="1"/>
  <c r="H32" i="12"/>
  <c r="F76" i="12"/>
  <c r="J76" i="12" s="1"/>
  <c r="F72" i="12"/>
  <c r="F74" i="12"/>
  <c r="J74" i="12" s="1"/>
  <c r="F81" i="12" l="1"/>
  <c r="J81" i="12" s="1"/>
  <c r="J72" i="12"/>
  <c r="AV122" i="1" l="1"/>
  <c r="AN121" i="1"/>
  <c r="AQ87" i="1"/>
  <c r="BT189" i="6"/>
  <c r="BS152" i="6"/>
  <c r="AI137" i="6"/>
  <c r="AJ137" i="6" s="1"/>
  <c r="AI136" i="6"/>
  <c r="AJ136" i="6" s="1"/>
  <c r="AI135" i="6"/>
  <c r="AJ135" i="6" s="1"/>
  <c r="AI134" i="6"/>
  <c r="AJ134" i="6" s="1"/>
  <c r="AI133" i="6"/>
  <c r="AJ133" i="6" s="1"/>
  <c r="AI132" i="6"/>
  <c r="AJ132" i="6" s="1"/>
  <c r="AI131" i="6"/>
  <c r="AJ131" i="6" s="1"/>
  <c r="AJ130" i="6"/>
  <c r="AI129" i="6"/>
  <c r="AJ129" i="6" s="1"/>
  <c r="AI128" i="6"/>
  <c r="AJ128" i="6" s="1"/>
  <c r="AI127" i="6"/>
  <c r="AJ127" i="6" s="1"/>
  <c r="AI126" i="6"/>
  <c r="AJ126" i="6" s="1"/>
  <c r="AI125" i="6"/>
  <c r="AJ125" i="6" s="1"/>
  <c r="AI124" i="6"/>
  <c r="AJ124" i="6" s="1"/>
  <c r="AI123" i="6"/>
  <c r="AJ123" i="6" s="1"/>
  <c r="AI122" i="6"/>
  <c r="AJ122" i="6" s="1"/>
  <c r="AI121" i="6"/>
  <c r="AJ121" i="6" s="1"/>
  <c r="AI120" i="6"/>
  <c r="AJ120" i="6" s="1"/>
  <c r="AI119" i="6"/>
  <c r="AJ119" i="6" s="1"/>
  <c r="AI118" i="6"/>
  <c r="AJ118" i="6" s="1"/>
  <c r="AI117" i="6"/>
  <c r="AJ117" i="6" s="1"/>
  <c r="AI116" i="6"/>
  <c r="AJ116" i="6" s="1"/>
  <c r="AI115" i="6"/>
  <c r="AJ115" i="6" s="1"/>
  <c r="AI114" i="6"/>
  <c r="AJ114" i="6" s="1"/>
  <c r="AI113" i="6"/>
  <c r="AJ113" i="6" s="1"/>
  <c r="AI112" i="6"/>
  <c r="AJ112" i="6" s="1"/>
  <c r="AI111" i="6"/>
  <c r="AJ111" i="6" s="1"/>
  <c r="AI110" i="6"/>
  <c r="AJ110" i="6" s="1"/>
  <c r="AI109" i="6"/>
  <c r="AJ109" i="6" s="1"/>
  <c r="AI108" i="6"/>
  <c r="AJ108" i="6" s="1"/>
  <c r="AI107" i="6"/>
  <c r="AJ107" i="6" s="1"/>
  <c r="AI106" i="6"/>
  <c r="AJ106" i="6" s="1"/>
  <c r="AI105" i="6"/>
  <c r="AJ105" i="6" s="1"/>
  <c r="AI104" i="6"/>
  <c r="AJ104" i="6" s="1"/>
  <c r="AI103" i="6"/>
  <c r="AJ103" i="6" s="1"/>
  <c r="AI102" i="6"/>
  <c r="AJ102" i="6" s="1"/>
  <c r="AI101" i="6"/>
  <c r="AJ101" i="6" s="1"/>
  <c r="AI100" i="6"/>
  <c r="AJ100" i="6" s="1"/>
  <c r="AI99" i="6"/>
  <c r="AJ99" i="6" s="1"/>
  <c r="AI98" i="6"/>
  <c r="AJ98" i="6" s="1"/>
  <c r="AI97" i="6"/>
  <c r="AJ97" i="6" s="1"/>
  <c r="AI96" i="6"/>
  <c r="AJ96" i="6" s="1"/>
  <c r="AI95" i="6"/>
  <c r="AJ95" i="6" s="1"/>
  <c r="AI94" i="6"/>
  <c r="AJ94" i="6" s="1"/>
  <c r="AI93" i="6"/>
  <c r="AJ93" i="6" s="1"/>
  <c r="AI92" i="6"/>
  <c r="AJ92" i="6" s="1"/>
  <c r="AI91" i="6"/>
  <c r="AJ91" i="6" s="1"/>
  <c r="AI90" i="6"/>
  <c r="AJ90" i="6" s="1"/>
  <c r="AI89" i="6"/>
  <c r="AJ89" i="6" s="1"/>
  <c r="AI88" i="6"/>
  <c r="AJ88" i="6" s="1"/>
  <c r="AI87" i="6"/>
  <c r="AJ87" i="6" s="1"/>
  <c r="AI86" i="6"/>
  <c r="AJ86" i="6" s="1"/>
  <c r="AI85" i="6"/>
  <c r="AJ85" i="6" s="1"/>
  <c r="AI84" i="6"/>
  <c r="AJ84" i="6" s="1"/>
  <c r="AI83" i="6"/>
  <c r="AJ83" i="6" s="1"/>
  <c r="AI82" i="6"/>
  <c r="AJ82" i="6" s="1"/>
  <c r="AI81" i="6"/>
  <c r="AJ81" i="6" s="1"/>
  <c r="AI80" i="6"/>
  <c r="AJ80" i="6" s="1"/>
  <c r="AI79" i="6"/>
  <c r="AJ79" i="6" s="1"/>
  <c r="AI78" i="6"/>
  <c r="AJ78" i="6" s="1"/>
  <c r="AI77" i="6"/>
  <c r="AJ77" i="6" s="1"/>
  <c r="AI76" i="6"/>
  <c r="AJ76" i="6" s="1"/>
  <c r="AI75" i="6"/>
  <c r="AJ75" i="6" s="1"/>
  <c r="AI74" i="6"/>
  <c r="AJ74" i="6" s="1"/>
  <c r="AI73" i="6"/>
  <c r="AJ73" i="6" s="1"/>
  <c r="AI72" i="6"/>
  <c r="AJ72" i="6" s="1"/>
  <c r="AI71" i="6"/>
  <c r="AJ71" i="6" s="1"/>
  <c r="AI70" i="6"/>
  <c r="AJ70" i="6" s="1"/>
  <c r="AI69" i="6"/>
  <c r="AJ69" i="6" s="1"/>
  <c r="AI68" i="6"/>
  <c r="AJ68" i="6" s="1"/>
  <c r="AI67" i="6"/>
  <c r="AJ67" i="6" s="1"/>
  <c r="AI66" i="6"/>
  <c r="AJ66" i="6" s="1"/>
  <c r="AI65" i="6"/>
  <c r="AJ65" i="6" s="1"/>
  <c r="AI64" i="6"/>
  <c r="AJ64" i="6" s="1"/>
  <c r="AI63" i="6"/>
  <c r="AJ63" i="6" s="1"/>
  <c r="AI62" i="6"/>
  <c r="AJ62" i="6" s="1"/>
  <c r="AI61" i="6"/>
  <c r="AJ61" i="6" s="1"/>
  <c r="AI60" i="6"/>
  <c r="AJ60" i="6" s="1"/>
  <c r="AI59" i="6"/>
  <c r="AJ59" i="6" s="1"/>
  <c r="AI58" i="6"/>
  <c r="AJ58" i="6" s="1"/>
  <c r="AI57" i="6"/>
  <c r="AJ57" i="6" s="1"/>
  <c r="AI56" i="6"/>
  <c r="AJ56" i="6" s="1"/>
  <c r="AI55" i="6"/>
  <c r="AJ55" i="6" s="1"/>
  <c r="AI54" i="6"/>
  <c r="AJ54" i="6" s="1"/>
  <c r="AI53" i="6"/>
  <c r="AJ53" i="6" s="1"/>
  <c r="AI52" i="6"/>
  <c r="AJ52" i="6" s="1"/>
  <c r="AI51" i="6"/>
  <c r="AJ51" i="6" s="1"/>
  <c r="AI50" i="6"/>
  <c r="AJ50" i="6" s="1"/>
  <c r="AI49" i="6"/>
  <c r="AJ49" i="6" s="1"/>
  <c r="AI48" i="6"/>
  <c r="AJ48" i="6" s="1"/>
  <c r="AI47" i="6"/>
  <c r="AJ47" i="6" s="1"/>
  <c r="AI46" i="6"/>
  <c r="AJ46" i="6" s="1"/>
  <c r="AI45" i="6"/>
  <c r="AJ45" i="6" s="1"/>
  <c r="AI44" i="6"/>
  <c r="AJ44" i="6" s="1"/>
  <c r="AI43" i="6"/>
  <c r="AJ43" i="6" s="1"/>
  <c r="AI42" i="6"/>
  <c r="AJ42" i="6" s="1"/>
  <c r="AI41" i="6"/>
  <c r="AJ41" i="6" s="1"/>
  <c r="AI40" i="6"/>
  <c r="AJ40" i="6" s="1"/>
  <c r="AI39" i="6"/>
  <c r="AJ39" i="6" s="1"/>
  <c r="AI38" i="6"/>
  <c r="AJ38" i="6" s="1"/>
  <c r="AI37" i="6"/>
  <c r="AJ37" i="6" s="1"/>
  <c r="AI36" i="6"/>
  <c r="AJ36" i="6" s="1"/>
  <c r="AI35" i="6"/>
  <c r="AJ35" i="6" s="1"/>
  <c r="AI34" i="6"/>
  <c r="AJ34" i="6" s="1"/>
  <c r="AI33" i="6"/>
  <c r="AJ33" i="6" s="1"/>
  <c r="AI32" i="6"/>
  <c r="AJ32" i="6" s="1"/>
  <c r="AI31" i="6"/>
  <c r="AJ31" i="6" s="1"/>
  <c r="AI30" i="6"/>
  <c r="AJ30" i="6" s="1"/>
  <c r="AI29" i="6"/>
  <c r="AJ29" i="6" s="1"/>
  <c r="AI28" i="6"/>
  <c r="AJ28" i="6" s="1"/>
  <c r="AI27" i="6"/>
  <c r="AJ27" i="6" s="1"/>
  <c r="E18" i="6"/>
  <c r="D18" i="6"/>
  <c r="B18" i="6"/>
  <c r="AH168" i="1" l="1"/>
  <c r="AH172" i="1" s="1"/>
  <c r="AX76" i="1" l="1"/>
  <c r="AO77" i="1"/>
  <c r="AE77" i="1"/>
  <c r="AX67" i="1"/>
  <c r="AX68" i="1"/>
  <c r="AX69" i="1"/>
  <c r="AX70" i="1"/>
  <c r="AX71" i="1"/>
  <c r="AX72" i="1"/>
  <c r="AX73" i="1"/>
  <c r="AX74" i="1"/>
  <c r="AX75" i="1"/>
  <c r="AX66" i="1"/>
  <c r="AX65" i="1"/>
  <c r="AX77" i="1" l="1"/>
  <c r="AQ40" i="1" l="1"/>
  <c r="AQ39" i="1"/>
  <c r="AR26" i="1"/>
  <c r="O151" i="1"/>
  <c r="AQ41" i="1" l="1"/>
  <c r="V60" i="1" l="1"/>
  <c r="AA12" i="1" l="1"/>
  <c r="E1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jerem</author>
  </authors>
  <commentList>
    <comment ref="E664" authorId="0" shapeId="0" xr:uid="{7BFF22FA-99EB-4992-952F-2FDB9237BC3C}">
      <text>
        <r>
          <rPr>
            <b/>
            <sz val="9"/>
            <color indexed="81"/>
            <rFont val="Tahoma"/>
            <family val="2"/>
          </rPr>
          <t>jerem:</t>
        </r>
        <r>
          <rPr>
            <sz val="9"/>
            <color indexed="81"/>
            <rFont val="Tahoma"/>
            <family val="2"/>
          </rPr>
          <t xml:space="preserve">
di data kosong, tapi totalnya udah sama</t>
        </r>
      </text>
    </comment>
    <comment ref="E704" authorId="0" shapeId="0" xr:uid="{AA3DC193-6043-45B2-AFD5-4D1A47847D77}">
      <text>
        <r>
          <rPr>
            <b/>
            <sz val="9"/>
            <color indexed="81"/>
            <rFont val="Tahoma"/>
            <family val="2"/>
          </rPr>
          <t>jerem:</t>
        </r>
        <r>
          <rPr>
            <sz val="9"/>
            <color indexed="81"/>
            <rFont val="Tahoma"/>
            <family val="2"/>
          </rPr>
          <t xml:space="preserve">
di arsip 405.000</t>
        </r>
      </text>
    </comment>
  </commentList>
</comments>
</file>

<file path=xl/sharedStrings.xml><?xml version="1.0" encoding="utf-8"?>
<sst xmlns="http://schemas.openxmlformats.org/spreadsheetml/2006/main" count="10078" uniqueCount="787">
  <si>
    <t>TAHUN PAJAK : 2019</t>
  </si>
  <si>
    <t>A.</t>
  </si>
  <si>
    <t>1</t>
  </si>
  <si>
    <t>No.</t>
  </si>
  <si>
    <t>Tahun Pajak</t>
  </si>
  <si>
    <t>Jumlah Nilai Bunga Pinjaman Cfm SPT Tahunan Lampiran II</t>
  </si>
  <si>
    <t>Jumlah Nilai Objek Pajak Terkait Bunga</t>
  </si>
  <si>
    <t>Biaya Bunga</t>
  </si>
  <si>
    <t>NPWP : 02.896.830.3-325.000</t>
  </si>
  <si>
    <t>Terdapat selisih nilai Bunga Pinjaman yang dilaporkan pada SPT Tahunan PPh Badan dengan total nilai DPP/Objek Pajak terkait bunga yang dilaporkan pada SPT Masa PPh Pasal 23/26 dan/atau PPh Pasal 4 (2)</t>
  </si>
  <si>
    <t>No</t>
  </si>
  <si>
    <t>Nilai Objek Pajak Terkait Bunga (Cfm SPT Masa PPh 23/26)</t>
  </si>
  <si>
    <t>Nilai Objek Pajak Terkait Bunga (Cfm SPT Masa PPh 4 (2))</t>
  </si>
  <si>
    <t>Jumlah Hutang</t>
  </si>
  <si>
    <t>Nama Bank</t>
  </si>
  <si>
    <t>PT. BSM II</t>
  </si>
  <si>
    <t>PT. BSM I</t>
  </si>
  <si>
    <t>2</t>
  </si>
  <si>
    <t>Beban Bunga</t>
  </si>
  <si>
    <t>NAMA WAJIB PAJAK : YAYASAN AISYAH LAMPUNG</t>
  </si>
  <si>
    <t>KPP PRATAMA NATAR</t>
  </si>
  <si>
    <t>Kami menolak ekualisasi biaya bunga pinjaman dengan objek pajak terkait bunga dalam SPT Masa PPh Pasal 23/26 ataupun SPT Masa PPh Pasal 4 ayat (2). Berdasarkan UU PPh Pasal 23 ayat 4 menyatakan bahwa pemotongan pajak untuk PPh Pasal 23/26 tidak dilakukan atas penghasilan yang dibayar atau terutang terhadap bank.</t>
  </si>
  <si>
    <t>Total</t>
  </si>
  <si>
    <t xml:space="preserve">Kami juga menolak adanya koreksi biaya bunga yang diperoleh dari hasil analisis DER yang terlalu besar, yaitu sebesar 270 : 1. </t>
  </si>
  <si>
    <t>PT BSM I</t>
  </si>
  <si>
    <t>PT BSM II</t>
  </si>
  <si>
    <t>B.</t>
  </si>
  <si>
    <t>Terdapat potensi PPh Pasal 21 atas Gaji yang belum dilakukan penyetoran.</t>
  </si>
  <si>
    <t>Selisih Biaya Gaji</t>
  </si>
  <si>
    <t>Biaya Gaji Berdasarkan SPT Masa PPh Pasal 21</t>
  </si>
  <si>
    <t>Biaya Gaji Karyawan Berdasarkan Laporan Keuangan</t>
  </si>
  <si>
    <t>Umur Bangunan</t>
  </si>
  <si>
    <t>20 tahun</t>
  </si>
  <si>
    <t>Biaya Bunga Pinjaman Fiskal 2019</t>
  </si>
  <si>
    <t>Biaya tersebut merupakan gaji karyawan Yayasan Aisyah Lampung tahun 2019 dengan rincian penghasilan karyawan sebagai berikut.</t>
  </si>
  <si>
    <t>Bulan</t>
  </si>
  <si>
    <t>Jan</t>
  </si>
  <si>
    <t>Feb</t>
  </si>
  <si>
    <t>Mar</t>
  </si>
  <si>
    <t>Apr</t>
  </si>
  <si>
    <t>Mei</t>
  </si>
  <si>
    <t>Jun</t>
  </si>
  <si>
    <t>Jul</t>
  </si>
  <si>
    <t>Agu</t>
  </si>
  <si>
    <t>Sep</t>
  </si>
  <si>
    <t>Okt</t>
  </si>
  <si>
    <t>Nov</t>
  </si>
  <si>
    <t>Des</t>
  </si>
  <si>
    <t>Januari</t>
  </si>
  <si>
    <t>Februari</t>
  </si>
  <si>
    <t>Maret</t>
  </si>
  <si>
    <t>April</t>
  </si>
  <si>
    <t>Juni</t>
  </si>
  <si>
    <t>Juli</t>
  </si>
  <si>
    <t>Agustus</t>
  </si>
  <si>
    <t>September</t>
  </si>
  <si>
    <t>Oktober</t>
  </si>
  <si>
    <t>November</t>
  </si>
  <si>
    <t>Desember</t>
  </si>
  <si>
    <t>Kami telah melakukan pemotongan atas gaji karyawan yang telah melebihi PTKP dengan rincian sebagai berikut.</t>
  </si>
  <si>
    <t>PPh Pasal 21 Dipotong</t>
  </si>
  <si>
    <t>Atas seluruh penghasilan karyawan tetap Yayasan Aisyah Lampung yang belum dilaporkan, akan dilakukan pelaporan dalam SPT Masa PPh 21 pada setiap Masa Pajak 2019. Untuk penghasilan karyawan yang kurang dilaporkan dalam SPT Masa PPh Pasal 21 Masa Pajak Desember 2019, akan dilaporkan dalam pembetulan SPT Masa PPh 21 Pembetulan I Masa Desember 2019.</t>
  </si>
  <si>
    <t>Rincian beban gaji karyawan terlampir dalam lampiran 2.1</t>
  </si>
  <si>
    <t>C.</t>
  </si>
  <si>
    <t>Biaya Jasa vs DPP PPh Masa Pasal 23/26</t>
  </si>
  <si>
    <t>Biaya Gaji vs DPP PPh Pasal 21</t>
  </si>
  <si>
    <t>Terdapat potensi PPh Pasal 23 atas Jasa Tukang yang belum dilakukan pemotongan</t>
  </si>
  <si>
    <t>Potensi PPh 23 atas Tukang</t>
  </si>
  <si>
    <t>Pembayaran Gaji Tukang Berdasarkan Laporan Keuangan</t>
  </si>
  <si>
    <t>Rincian biaya upah tukang terlampir dalam lampiran 3</t>
  </si>
  <si>
    <t>Biaya Bunga yang Dikapitalisasi</t>
  </si>
  <si>
    <t>Total Penghasilan diatas PTKP</t>
  </si>
  <si>
    <t>Total Penghasilan Dibawah PTKP</t>
  </si>
  <si>
    <t>Total Gaji Karyawan</t>
  </si>
  <si>
    <t>TOTAL</t>
  </si>
  <si>
    <t>Nama</t>
  </si>
  <si>
    <t>Nama Pegawai</t>
  </si>
  <si>
    <t>3</t>
  </si>
  <si>
    <t>Masa Pajak</t>
  </si>
  <si>
    <t>Jumlah Penghasilan</t>
  </si>
  <si>
    <t>Jenis Pajak</t>
  </si>
  <si>
    <t>Nominal</t>
  </si>
  <si>
    <t>PPh Badan</t>
  </si>
  <si>
    <t>PPh Pasal 21</t>
  </si>
  <si>
    <t>PPh Pasal 23</t>
  </si>
  <si>
    <t>PPh Pasal 26</t>
  </si>
  <si>
    <t>PPh Pasal 4 (2)</t>
  </si>
  <si>
    <t>Atas perhatian dan kerjasamanya, kami ucapkan terima kasih.</t>
  </si>
  <si>
    <t>Hormat kami,</t>
  </si>
  <si>
    <t xml:space="preserve">Beban Gaji Karyawan : </t>
  </si>
  <si>
    <t>Gaji transfer - dibawah PTKP</t>
  </si>
  <si>
    <t>Gaji transfer - diatas PTKP</t>
  </si>
  <si>
    <t>Gaji Tunai - dibawah PTKP</t>
  </si>
  <si>
    <t>Total gaji dibawah PTKP</t>
  </si>
  <si>
    <t>BULAN JANUARI 2019</t>
  </si>
  <si>
    <t>BULAN FEBRUARI 2019</t>
  </si>
  <si>
    <t>BULAN MARET 2019</t>
  </si>
  <si>
    <t>BULAN APRIL 2019</t>
  </si>
  <si>
    <t>BULAN MEI 2019</t>
  </si>
  <si>
    <t>BULAN JUNI 2019</t>
  </si>
  <si>
    <t>BULAN JULI 2019</t>
  </si>
  <si>
    <t>BULAN  AGUSTUS 2019</t>
  </si>
  <si>
    <t>BULAN  SEPTEMBER 2019</t>
  </si>
  <si>
    <t>BULAN  OKTOBER 2019</t>
  </si>
  <si>
    <t>BULAN  NOVEMBER  2019</t>
  </si>
  <si>
    <t>BULAN  DESEMBER  2019</t>
  </si>
  <si>
    <t>BULAN</t>
  </si>
  <si>
    <t>NAMA</t>
  </si>
  <si>
    <t>NOMINAL</t>
  </si>
  <si>
    <t>NO REKENING</t>
  </si>
  <si>
    <t>KETERANGAN</t>
  </si>
  <si>
    <t>GAJI</t>
  </si>
  <si>
    <t>THR</t>
  </si>
  <si>
    <t>TOTAL GAJI</t>
  </si>
  <si>
    <t>01-2019</t>
  </si>
  <si>
    <t>Abdullah</t>
  </si>
  <si>
    <t>7121718396</t>
  </si>
  <si>
    <t>TRANSFER</t>
  </si>
  <si>
    <t>02-2019</t>
  </si>
  <si>
    <t>Hardono</t>
  </si>
  <si>
    <t>7125323515</t>
  </si>
  <si>
    <t>03-2019</t>
  </si>
  <si>
    <t>04-2019</t>
  </si>
  <si>
    <t>05-2019</t>
  </si>
  <si>
    <t>06-2019</t>
  </si>
  <si>
    <t>Zulkifli, ST, M.Kom</t>
  </si>
  <si>
    <t>07-2019</t>
  </si>
  <si>
    <t>Afiska Prima Dewi</t>
  </si>
  <si>
    <t>7122099835</t>
  </si>
  <si>
    <t>Yenny Marthalena</t>
  </si>
  <si>
    <t>7125323582</t>
  </si>
  <si>
    <t>08-2019</t>
  </si>
  <si>
    <t>Komala Sari</t>
  </si>
  <si>
    <t>09-2019</t>
  </si>
  <si>
    <t>Hardono,S.Kep.Ners.M,Kep</t>
  </si>
  <si>
    <t>10-2019</t>
  </si>
  <si>
    <t>Zulkifli, S.kom.M.Kom</t>
  </si>
  <si>
    <t>7122100043</t>
  </si>
  <si>
    <t>11-2019</t>
  </si>
  <si>
    <t>12-2019</t>
  </si>
  <si>
    <t>Alifiyanti M</t>
  </si>
  <si>
    <t>7122102399</t>
  </si>
  <si>
    <t>Surmiasih</t>
  </si>
  <si>
    <t>Ardinata</t>
  </si>
  <si>
    <t>Alfiyanti M</t>
  </si>
  <si>
    <t>Yenny Marthalena, SE.MM</t>
  </si>
  <si>
    <t>7132597124</t>
  </si>
  <si>
    <t>Amali Rika P</t>
  </si>
  <si>
    <t>7121861601</t>
  </si>
  <si>
    <t>Inggit Primadevi</t>
  </si>
  <si>
    <t>Feri Kameliawati, S.Kep.Ns.M.kes</t>
  </si>
  <si>
    <t>7135572548</t>
  </si>
  <si>
    <t>Aminudin</t>
  </si>
  <si>
    <t>7122102372</t>
  </si>
  <si>
    <t>Maulia Isnaini</t>
  </si>
  <si>
    <t>Nur Aminudin, M.T.I</t>
  </si>
  <si>
    <t>Andi Feliansyah</t>
  </si>
  <si>
    <t>7122102674</t>
  </si>
  <si>
    <t>Nopi Anggista Puteri</t>
  </si>
  <si>
    <t>Surmiasih, S.Kep.Ners.,M.Kes</t>
  </si>
  <si>
    <t>Hamid Mukhlish,M.Psi</t>
  </si>
  <si>
    <t>anggi kusuma</t>
  </si>
  <si>
    <t>712635024</t>
  </si>
  <si>
    <t>Feri Agustriyani</t>
  </si>
  <si>
    <t>Dian Arif Wahyudi, S.Kep., Ners.MAN</t>
  </si>
  <si>
    <t>Anita Mirzana</t>
  </si>
  <si>
    <t>7122097794</t>
  </si>
  <si>
    <t>Ani Kristianingsih, SST.M.Kes</t>
  </si>
  <si>
    <t>Eka Tri Wulandari, S.ST, M.Keb</t>
  </si>
  <si>
    <t>Annisa Karimah</t>
  </si>
  <si>
    <t>7122102968</t>
  </si>
  <si>
    <t>Feri Kameliawati</t>
  </si>
  <si>
    <t>Rini Palupi</t>
  </si>
  <si>
    <t>7121635024</t>
  </si>
  <si>
    <t>Siti Maesaroh,SST.M.Kes</t>
  </si>
  <si>
    <t>7135608321</t>
  </si>
  <si>
    <t>any kristianingsih</t>
  </si>
  <si>
    <t>7121622151</t>
  </si>
  <si>
    <t>Ardinata, S.Kep.Ners</t>
  </si>
  <si>
    <t>Apriati Indartinah</t>
  </si>
  <si>
    <t>7122097689</t>
  </si>
  <si>
    <t>Inggit Primadevi, S.ST.,</t>
  </si>
  <si>
    <t>Sutrisno, S.Kep., Ners.MAN</t>
  </si>
  <si>
    <t>Aprilia Triaristina,M.,Pd</t>
  </si>
  <si>
    <t>7122103287</t>
  </si>
  <si>
    <t>Siti Maysaroh</t>
  </si>
  <si>
    <t>Siti Rohani</t>
  </si>
  <si>
    <t>Maulia Isnaini, S.ST.,</t>
  </si>
  <si>
    <t>7122103247</t>
  </si>
  <si>
    <t>Riska Hediya Putri</t>
  </si>
  <si>
    <t>Nopi Anggista Putri,S.ST.,</t>
  </si>
  <si>
    <t>Ardiyanto</t>
  </si>
  <si>
    <t>7122102337</t>
  </si>
  <si>
    <t>Eka Tri Wulandari</t>
  </si>
  <si>
    <t>Rini Palupi,S,.Kep.Ners</t>
  </si>
  <si>
    <t>Aris Prastiyo</t>
  </si>
  <si>
    <t>7122099932</t>
  </si>
  <si>
    <t>yona desti sagita</t>
  </si>
  <si>
    <t>Vicko Suswidiantoro, S.Farm.Apt</t>
  </si>
  <si>
    <t>bambang baskoro</t>
  </si>
  <si>
    <t>7122102313</t>
  </si>
  <si>
    <t>Nur alfi Fauziah</t>
  </si>
  <si>
    <t>Tri Adi Nugroho</t>
  </si>
  <si>
    <t>Bambang Supriadi</t>
  </si>
  <si>
    <t>7122102895</t>
  </si>
  <si>
    <t>Psiari Kusuma Wardani</t>
  </si>
  <si>
    <t>Feri Agustriyani, S.Kep., Ners</t>
  </si>
  <si>
    <t>Linda Puspita,S.ST.,M.Kes</t>
  </si>
  <si>
    <t>Dea Saharani</t>
  </si>
  <si>
    <t>7122096623</t>
  </si>
  <si>
    <t>henny anggraini</t>
  </si>
  <si>
    <t>7128412551</t>
  </si>
  <si>
    <t>linda puspita</t>
  </si>
  <si>
    <t>Rini Wahyuni</t>
  </si>
  <si>
    <t>Ikhwan Amirudin,S,Kep Ners.M.Kep</t>
  </si>
  <si>
    <t>7131758132</t>
  </si>
  <si>
    <t>Desi Kumalasari</t>
  </si>
  <si>
    <t>7122103026</t>
  </si>
  <si>
    <t>Mareza Yolanda Umar</t>
  </si>
  <si>
    <t>Delva Silvia</t>
  </si>
  <si>
    <t>Septika Yani Veronika</t>
  </si>
  <si>
    <t>Wisnu Probo Wijayanto,S.Kep.Ners.MAN</t>
  </si>
  <si>
    <t>Desti Kurnia Putri</t>
  </si>
  <si>
    <t>7122097457</t>
  </si>
  <si>
    <t>Wisnu Probo Wijayanto</t>
  </si>
  <si>
    <t>Dewi Ferawati</t>
  </si>
  <si>
    <t>7122102216</t>
  </si>
  <si>
    <t>Riona Sanjaya</t>
  </si>
  <si>
    <t>Eva Yunitasari</t>
  </si>
  <si>
    <t>Wiwi Febrianti,S.Gz,M.Si</t>
  </si>
  <si>
    <t>Siti Rohani, SST.M.kes</t>
  </si>
  <si>
    <t>Diah Wahyuni,M.Sc</t>
  </si>
  <si>
    <t>7122097956</t>
  </si>
  <si>
    <t>Isnaidi Guswantoro</t>
  </si>
  <si>
    <t>Riska Hediya Putri, S.Kep., Ners.M.Kep</t>
  </si>
  <si>
    <t>7135589707</t>
  </si>
  <si>
    <t>dian arif wahyudi</t>
  </si>
  <si>
    <t>7122102402</t>
  </si>
  <si>
    <t>Nurhasanah,M.Hum</t>
  </si>
  <si>
    <t>Tri Adi Nugroho, S.Kom.MPH</t>
  </si>
  <si>
    <t>Dwi Feriyanto, S.T. M ,Pd</t>
  </si>
  <si>
    <t>Dwi Oktarosada</t>
  </si>
  <si>
    <t>7122102755</t>
  </si>
  <si>
    <t>Yuni  Sulistiawati</t>
  </si>
  <si>
    <t>Mareza Yolanda Umar,M.,Kes</t>
  </si>
  <si>
    <t>Dwi Yana Ayu ANdini</t>
  </si>
  <si>
    <t>7122103263</t>
  </si>
  <si>
    <t>Sutrisno</t>
  </si>
  <si>
    <t>Hamid Mukhlis,Mpsi</t>
  </si>
  <si>
    <t>Yetty Dwi Fara</t>
  </si>
  <si>
    <t>Desi Kumalasari,M.Kes</t>
  </si>
  <si>
    <t>Echo Widiyanto</t>
  </si>
  <si>
    <t>7122102507</t>
  </si>
  <si>
    <t>Yona Desni Sagita, S.ST.,M.Kes</t>
  </si>
  <si>
    <t>Egidius Dwi Wahyuni Prabowo</t>
  </si>
  <si>
    <t>Psiari Kusuma Wardani,M.,Kes</t>
  </si>
  <si>
    <t>7122102388</t>
  </si>
  <si>
    <t>7123622469</t>
  </si>
  <si>
    <t>7135644549</t>
  </si>
  <si>
    <t>Erman Putranto</t>
  </si>
  <si>
    <t>7122099185</t>
  </si>
  <si>
    <t>Rini Wahyuni,SST,M.Kes</t>
  </si>
  <si>
    <t>7135672119</t>
  </si>
  <si>
    <t>7122102224</t>
  </si>
  <si>
    <t>Hellen Febriyanti, S.ST.,M.Kes</t>
  </si>
  <si>
    <t>7135552709</t>
  </si>
  <si>
    <t>Fahlul Rizki</t>
  </si>
  <si>
    <t>7121591938</t>
  </si>
  <si>
    <t>Wiwi Febriani</t>
  </si>
  <si>
    <t>Fariski Januardi</t>
  </si>
  <si>
    <t>7122099894</t>
  </si>
  <si>
    <t>7128429667</t>
  </si>
  <si>
    <t>Aminuddin,S.I.Pust</t>
  </si>
  <si>
    <t>Fatria Yuli Yanti</t>
  </si>
  <si>
    <t>7122102569</t>
  </si>
  <si>
    <t>Fatma Indriana Fuaida</t>
  </si>
  <si>
    <t>Ikhwan Amirudin.S.Kep.Ns</t>
  </si>
  <si>
    <t>2240000361</t>
  </si>
  <si>
    <t>Helen Febriyanti</t>
  </si>
  <si>
    <t>Ramadhana Komala</t>
  </si>
  <si>
    <t>Nur Alfi Fauziah, S.ST.M.Tr.Keb</t>
  </si>
  <si>
    <t>7135616685</t>
  </si>
  <si>
    <t>7122103255</t>
  </si>
  <si>
    <t>Septika Yani Veronika, S.ST.M.Tr.Keb</t>
  </si>
  <si>
    <t>Anggi  Kusuma, S.Kep., Ners.M.Kep</t>
  </si>
  <si>
    <t>7135616577</t>
  </si>
  <si>
    <t>Feri Nur Setia Budi</t>
  </si>
  <si>
    <t>7122100407</t>
  </si>
  <si>
    <t>Giri Susanto</t>
  </si>
  <si>
    <t>Ningsiah,S.Kom</t>
  </si>
  <si>
    <t>Fitriana</t>
  </si>
  <si>
    <t>7122099142</t>
  </si>
  <si>
    <t>romza afiriandi</t>
  </si>
  <si>
    <t>Galuh Irawan</t>
  </si>
  <si>
    <t>7122102526</t>
  </si>
  <si>
    <t>Tri Agus Setiadi</t>
  </si>
  <si>
    <t>Ningsiah</t>
  </si>
  <si>
    <t>Eva Yunita Sari.S.Kep.Ners.,M.Kep</t>
  </si>
  <si>
    <t>7122102658</t>
  </si>
  <si>
    <t>Puspita Ayu Lesrari,SE</t>
  </si>
  <si>
    <t>7135589645</t>
  </si>
  <si>
    <t>gunarti</t>
  </si>
  <si>
    <t>7122099215</t>
  </si>
  <si>
    <t>Tuti Handayani</t>
  </si>
  <si>
    <t>Yetty Dwi Fara, S.ST., M.Tr.Keb</t>
  </si>
  <si>
    <t>Riona Sanjaya, S.ST.,M.Tr.Keb</t>
  </si>
  <si>
    <t>7122102283</t>
  </si>
  <si>
    <t>7122100248</t>
  </si>
  <si>
    <t>Giri Susanto, S.Kep.Ners</t>
  </si>
  <si>
    <t>Yuni sulistiawati, S,ST, M. Tr.Keb</t>
  </si>
  <si>
    <t>Tahta Herdian Andika, S.kom, M.T.I</t>
  </si>
  <si>
    <t>Hariyo Hardiningrat</t>
  </si>
  <si>
    <t>7122102941</t>
  </si>
  <si>
    <t>7122102992</t>
  </si>
  <si>
    <t>7131758183</t>
  </si>
  <si>
    <t>7122099789</t>
  </si>
  <si>
    <t>Supriadi</t>
  </si>
  <si>
    <t>Anita Mirzana,S.Kom</t>
  </si>
  <si>
    <t>Hendra P Wicaksono</t>
  </si>
  <si>
    <t>7122100299</t>
  </si>
  <si>
    <t>Wahid Sofian</t>
  </si>
  <si>
    <t>7122102178</t>
  </si>
  <si>
    <t>Yunita Nurmalasari</t>
  </si>
  <si>
    <t>Defy Gustianing, S.pd,. M.Pd</t>
  </si>
  <si>
    <t>7122098065</t>
  </si>
  <si>
    <t>Alifiyanti Muharramah, S.GZ.MGz</t>
  </si>
  <si>
    <t>Feri Nur Setia Budi,A.Md.Kom</t>
  </si>
  <si>
    <t>Dwi Oktarosada,M.Pd</t>
  </si>
  <si>
    <t>7122102771</t>
  </si>
  <si>
    <t>Ipan Irawan</t>
  </si>
  <si>
    <t>Supriyadi</t>
  </si>
  <si>
    <t>Agustinus Eko Setiawan, S.kom.M.Kom</t>
  </si>
  <si>
    <t>7122100124</t>
  </si>
  <si>
    <t>Neni Okvita</t>
  </si>
  <si>
    <t>7132137964</t>
  </si>
  <si>
    <t>Riska Nur Suci Ayu, S.ST.M.Gz</t>
  </si>
  <si>
    <t>7122096321</t>
  </si>
  <si>
    <t>7122100116</t>
  </si>
  <si>
    <t>Bela Septiana, S.M</t>
  </si>
  <si>
    <t>Romza afriadi,S. Kep</t>
  </si>
  <si>
    <t>Afiska Prima Dewi,S.GZ.M.Kes</t>
  </si>
  <si>
    <t>Subni, M.Pd.I</t>
  </si>
  <si>
    <t>7122102615</t>
  </si>
  <si>
    <t>lita nurmala</t>
  </si>
  <si>
    <t>Hafsah Mukaromah, S.Kom</t>
  </si>
  <si>
    <t>Annisa Karimah,S.E.I</t>
  </si>
  <si>
    <t>7122097317</t>
  </si>
  <si>
    <t>M. Gufroni</t>
  </si>
  <si>
    <t>Fatmah Indriana Fuaida</t>
  </si>
  <si>
    <t>Delva Silvia. S.Kom</t>
  </si>
  <si>
    <t>7122099282</t>
  </si>
  <si>
    <t>Vicko Suswidiantoro</t>
  </si>
  <si>
    <t>Dewi Ferawati,S.I.Pust</t>
  </si>
  <si>
    <t>Ramadhana Komala, S.Gz., M.Si</t>
  </si>
  <si>
    <t>7122102925</t>
  </si>
  <si>
    <t>Wike Sri Yohana</t>
  </si>
  <si>
    <t>7121591825</t>
  </si>
  <si>
    <t>Miyanto</t>
  </si>
  <si>
    <t>Repa Yuliono</t>
  </si>
  <si>
    <t>Imam Samsudin, S.Kom</t>
  </si>
  <si>
    <t>7122102267</t>
  </si>
  <si>
    <t>Dwi Yana Ayu Andini,S.Kom</t>
  </si>
  <si>
    <t>7122097387</t>
  </si>
  <si>
    <t>Dea Saharani, S. Tr. Keb</t>
  </si>
  <si>
    <t>Desti Kurnia Putri, S.Kep.</t>
  </si>
  <si>
    <t>7122102728</t>
  </si>
  <si>
    <t>Ikna Awaliyani, S.kom</t>
  </si>
  <si>
    <t>7135552806</t>
  </si>
  <si>
    <t>7122102844</t>
  </si>
  <si>
    <t>Amali Rica Pratiwi,S.Gz</t>
  </si>
  <si>
    <t>7122102801</t>
  </si>
  <si>
    <t>Bambang Baskoro, S.Kep.Ners</t>
  </si>
  <si>
    <t>Fatria Yuli Yanti, A.Md</t>
  </si>
  <si>
    <t>7122102429</t>
  </si>
  <si>
    <t>Poniman</t>
  </si>
  <si>
    <t>7135550706</t>
  </si>
  <si>
    <t>7122099967</t>
  </si>
  <si>
    <t>7132575937</t>
  </si>
  <si>
    <t>Dita Saptasari,S.Kom</t>
  </si>
  <si>
    <t>7123754508</t>
  </si>
  <si>
    <t>7121766517</t>
  </si>
  <si>
    <t>Puspita Ayu Lestari</t>
  </si>
  <si>
    <t>Fahlul Rizki,S.Kom</t>
  </si>
  <si>
    <t>7122100469</t>
  </si>
  <si>
    <t>Fatma Indriana Fuaidah, S.Tr.Keb</t>
  </si>
  <si>
    <t>7121616119</t>
  </si>
  <si>
    <t>reni astuti</t>
  </si>
  <si>
    <t>Wahid Sofian, S.Kep.Ners</t>
  </si>
  <si>
    <t>7122102631</t>
  </si>
  <si>
    <t>Yunita Nurmala Sari</t>
  </si>
  <si>
    <t>7122134517</t>
  </si>
  <si>
    <t>7122102488</t>
  </si>
  <si>
    <t>Neni Okvita, S.Tr.Keb</t>
  </si>
  <si>
    <t>7122102879</t>
  </si>
  <si>
    <t>Vicko Suswidiantoro,S.Farm.Apt</t>
  </si>
  <si>
    <t>Muhammad Gufroni, A.Md.Kep</t>
  </si>
  <si>
    <t>7122097549</t>
  </si>
  <si>
    <t>7121592066</t>
  </si>
  <si>
    <t>Roli Sandi</t>
  </si>
  <si>
    <t>7122102698</t>
  </si>
  <si>
    <t>Sabarna</t>
  </si>
  <si>
    <t>7122102585</t>
  </si>
  <si>
    <t>7122102623</t>
  </si>
  <si>
    <t>7122102364</t>
  </si>
  <si>
    <t>Saifudien Hanief</t>
  </si>
  <si>
    <t>7122103239</t>
  </si>
  <si>
    <t>Rini Astuti</t>
  </si>
  <si>
    <t>7122103018</t>
  </si>
  <si>
    <t>Kiki Rizki Amelia, S.Kom. M.T.I</t>
  </si>
  <si>
    <t>7122102984</t>
  </si>
  <si>
    <t>Hendra p wijaksono,Amd.KG</t>
  </si>
  <si>
    <t>Siti Maysaroh,S.Gz</t>
  </si>
  <si>
    <t>7122102647</t>
  </si>
  <si>
    <t>7122102259</t>
  </si>
  <si>
    <t>sulastri</t>
  </si>
  <si>
    <t>Susgiyanto</t>
  </si>
  <si>
    <t>7122102194</t>
  </si>
  <si>
    <t>Sunarsih</t>
  </si>
  <si>
    <t>Ahmadi Sholihin</t>
  </si>
  <si>
    <t>7122102348</t>
  </si>
  <si>
    <t>Lita Nurmala</t>
  </si>
  <si>
    <t>7122102836</t>
  </si>
  <si>
    <t>Andi feliansyah</t>
  </si>
  <si>
    <t>7122399669</t>
  </si>
  <si>
    <t>Susgianto</t>
  </si>
  <si>
    <t>Dony Roy Alfino</t>
  </si>
  <si>
    <t>7122099487</t>
  </si>
  <si>
    <t>7128281497</t>
  </si>
  <si>
    <t>Ega Rizki Pengestu</t>
  </si>
  <si>
    <t>7122103271</t>
  </si>
  <si>
    <t>Egidius Dwi Wahyu Prabowo</t>
  </si>
  <si>
    <t>7135683827</t>
  </si>
  <si>
    <t>7122102798</t>
  </si>
  <si>
    <t>Bambang supriyadi</t>
  </si>
  <si>
    <t>7122102558</t>
  </si>
  <si>
    <t>7019512708</t>
  </si>
  <si>
    <t>Syaifudien Hanief</t>
  </si>
  <si>
    <t>7121591997</t>
  </si>
  <si>
    <t>7122102445</t>
  </si>
  <si>
    <t>7122134282</t>
  </si>
  <si>
    <t>7122102291</t>
  </si>
  <si>
    <t>7122067763</t>
  </si>
  <si>
    <t>Andriawan</t>
  </si>
  <si>
    <t>Muhamad Aminnudin</t>
  </si>
  <si>
    <t>Echo  widiyanto</t>
  </si>
  <si>
    <t>Vicko</t>
  </si>
  <si>
    <t>TUNAI</t>
  </si>
  <si>
    <t>Gunarti</t>
  </si>
  <si>
    <t>Edi Purnomo</t>
  </si>
  <si>
    <t>Zulkifli</t>
  </si>
  <si>
    <t>Ahmad Solihin</t>
  </si>
  <si>
    <t>Sulastri</t>
  </si>
  <si>
    <t>Fatma Indriana</t>
  </si>
  <si>
    <t>Ikna Awaliyani</t>
  </si>
  <si>
    <t>Defy Gustianing</t>
  </si>
  <si>
    <t>Endah Ambarwati</t>
  </si>
  <si>
    <t>Sri W</t>
  </si>
  <si>
    <t>Hafsah Mukaramah</t>
  </si>
  <si>
    <t>Ahmad Sholihin</t>
  </si>
  <si>
    <t>Nur Aminuddin</t>
  </si>
  <si>
    <t>Hafsah Mukaromah</t>
  </si>
  <si>
    <t>Panca Roni</t>
  </si>
  <si>
    <t>M. Aminuddin</t>
  </si>
  <si>
    <t>7135550927</t>
  </si>
  <si>
    <t>Drg. Mondang (AMC)</t>
  </si>
  <si>
    <t>Dr. Mondang</t>
  </si>
  <si>
    <t>Bela Septiana</t>
  </si>
  <si>
    <t>Bella Septiana</t>
  </si>
  <si>
    <t>Imaduddin Ahmad Jaya</t>
  </si>
  <si>
    <t>Hilda Revi Jayanti</t>
  </si>
  <si>
    <t>Drg. Mondang</t>
  </si>
  <si>
    <t>Rizka Nur Suci Ayu</t>
  </si>
  <si>
    <t>Esa Mutiara</t>
  </si>
  <si>
    <t>Panca Roni Syamturi</t>
  </si>
  <si>
    <t>Nur Aminudin</t>
  </si>
  <si>
    <t>Hesti Apala</t>
  </si>
  <si>
    <t>M. Ukasah</t>
  </si>
  <si>
    <t>Soni</t>
  </si>
  <si>
    <t>Irfan Saputra</t>
  </si>
  <si>
    <t>Riska Nur Suci Ayu</t>
  </si>
  <si>
    <t>Hikmah Ifayanti</t>
  </si>
  <si>
    <t>Nadya Dwita</t>
  </si>
  <si>
    <t>Rully Afrita</t>
  </si>
  <si>
    <t>Ravita Indiyani</t>
  </si>
  <si>
    <t>Ravita Indriyani</t>
  </si>
  <si>
    <t>Umi Khairun Nisa</t>
  </si>
  <si>
    <t>Komalasari,SST,M.Keb</t>
  </si>
  <si>
    <t>Kiki Rizki Amelia, S.Kom., M.T.I</t>
  </si>
  <si>
    <t>Aziz Naufal Dzakir</t>
  </si>
  <si>
    <t>Nabila Aisyah Romadhona</t>
  </si>
  <si>
    <t>Nila Qurniasih</t>
  </si>
  <si>
    <t>Iis Tri Utami</t>
  </si>
  <si>
    <t>Dwi Feriyanto</t>
  </si>
  <si>
    <t>Doni Indrawan</t>
  </si>
  <si>
    <t>Dita Septasari, S.Kom</t>
  </si>
  <si>
    <t>Agustinus Eko Setiawan</t>
  </si>
  <si>
    <t>Ridwan Asidik</t>
  </si>
  <si>
    <t>Tahta Herdian Andika</t>
  </si>
  <si>
    <t>Iis Tri</t>
  </si>
  <si>
    <t>Ega Rizki Pangestu</t>
  </si>
  <si>
    <t>Kiki Rizki Amelia</t>
  </si>
  <si>
    <t>Devieka Rhama Dhany</t>
  </si>
  <si>
    <t>Deni Deswantoro</t>
  </si>
  <si>
    <t>Desti Ambar</t>
  </si>
  <si>
    <t>Ega Riski Pangestu</t>
  </si>
  <si>
    <t>Nadya Dwita Fatma Sari</t>
  </si>
  <si>
    <t>Rizka Nur Suci Ayu, S.S.T., M.Gz</t>
  </si>
  <si>
    <t>Defy Gustianing, S.Pd., M.Pd</t>
  </si>
  <si>
    <t>Imam Samsudin</t>
  </si>
  <si>
    <t>Komalasari</t>
  </si>
  <si>
    <t>Nurhayati</t>
  </si>
  <si>
    <t>Tahta Herdian</t>
  </si>
  <si>
    <t>Novita sari</t>
  </si>
  <si>
    <t>Aisyah Riris</t>
  </si>
  <si>
    <t>Demikian penjelasan yang kami paparkan terkait dengan Surat Permintaan Penjelasan atas Data dan/atau Keterangan (SP2DK) Nomor SP2DK-2154/WPJ.28/KP.06/2022 tanggal 10 Maret 2022.</t>
  </si>
  <si>
    <t>Pringsewu, 29 Juli 2023</t>
  </si>
  <si>
    <t>Ketua Yayasan Aisyah Lampung</t>
  </si>
  <si>
    <t>Dengan demikian, tidak terdapat kurang bayar atas PPh Badan Pasal 29. Atas segala kesalahan penyajian komponen laporan keuangan yang terlampir dalam SPT akan kami lakukan pembetulan dalam SPT Tahunan Badan 2019 Pembetulan I.</t>
  </si>
  <si>
    <t>Atas rencana realisasi dari sisa lebih tersebut akan kami lampirkan saat pelaporan SPT Tahunan PPh Badan 2019 Pembetulan I.</t>
  </si>
  <si>
    <t>Rencana realisasi sisa lebih terlampir dalam lampiran 1.2</t>
  </si>
  <si>
    <t>Berikut kesimpulan atas setiap poin yang dibahas pada  SP2DK-2154/WPJ.28/KP.06/2022 tanggal 10 Maret 2022. Kami Setuju akan melakukan pembayaran/penyetoran, pelaporan dan/atau pembetulan atas PPh Terutang dengan rincian sebagai berikut.</t>
  </si>
  <si>
    <t>Rincian pokok dan bunga pinjaman terlampir dalam lampiran 1.1</t>
  </si>
  <si>
    <t>Biaya tersebut merupakan gaji pengurus yayasan Yayasan Aisyah Lampung tahun 2019 dengan rincian penghasilan dan pemotongan PPh Pasal 21 sebagai berikut.</t>
  </si>
  <si>
    <t>4</t>
  </si>
  <si>
    <t>5</t>
  </si>
  <si>
    <t>6</t>
  </si>
  <si>
    <t>7</t>
  </si>
  <si>
    <t>8</t>
  </si>
  <si>
    <t>9</t>
  </si>
  <si>
    <t>10</t>
  </si>
  <si>
    <t>11</t>
  </si>
  <si>
    <t>12</t>
  </si>
  <si>
    <t>Dengan demikian, tidak terdapat potensi PPh Pasal 23 atas pembayaran tukang. Atas gaji tukang yang belum terlapor dalam SPT Masa PPh Pasal 21 akan kami laporkan dalam SPT Masa PPh Pasal 23/26 Tahun Pajak 2019 Pembetulan I.</t>
  </si>
  <si>
    <t>Nama Akun</t>
  </si>
  <si>
    <t>Jenis Pembayaran</t>
  </si>
  <si>
    <t>BPJS Karyawan</t>
  </si>
  <si>
    <t>BPJS Mahasiswa</t>
  </si>
  <si>
    <t>Nilai Pembayaran</t>
  </si>
  <si>
    <t>Koreksi Fiskal</t>
  </si>
  <si>
    <t>BPJS Karyawan dan Mahasiswa</t>
  </si>
  <si>
    <t>Beban BPJS Karyawan dan Mahasiswa dirincikan sebagai berikut.</t>
  </si>
  <si>
    <t>Tanggal</t>
  </si>
  <si>
    <t>Jumlah Hari</t>
  </si>
  <si>
    <t>Bruto</t>
  </si>
  <si>
    <t>Alamat</t>
  </si>
  <si>
    <t>Gun</t>
  </si>
  <si>
    <t>Pringsewu</t>
  </si>
  <si>
    <t>Tekat</t>
  </si>
  <si>
    <t>Joni</t>
  </si>
  <si>
    <t>Supri</t>
  </si>
  <si>
    <t>Agus</t>
  </si>
  <si>
    <t>Feri</t>
  </si>
  <si>
    <t>Waris</t>
  </si>
  <si>
    <t>Turyani</t>
  </si>
  <si>
    <t>Edi K</t>
  </si>
  <si>
    <t>Edi B</t>
  </si>
  <si>
    <t>Muji</t>
  </si>
  <si>
    <t>Turimen</t>
  </si>
  <si>
    <t>Budi</t>
  </si>
  <si>
    <t>Bejo</t>
  </si>
  <si>
    <t>Febri</t>
  </si>
  <si>
    <t>Nasip</t>
  </si>
  <si>
    <t>Ngadino</t>
  </si>
  <si>
    <t>Yadi</t>
  </si>
  <si>
    <t>Novi</t>
  </si>
  <si>
    <t>Eko</t>
  </si>
  <si>
    <t>Pengawas II</t>
  </si>
  <si>
    <t>Kepala Tukang</t>
  </si>
  <si>
    <t>Tabah</t>
  </si>
  <si>
    <t>Reza</t>
  </si>
  <si>
    <t>Dedi</t>
  </si>
  <si>
    <t>Lan</t>
  </si>
  <si>
    <t>Barno</t>
  </si>
  <si>
    <t>Ngadimin</t>
  </si>
  <si>
    <t>Jaer</t>
  </si>
  <si>
    <t>Yuli</t>
  </si>
  <si>
    <t>Samsul</t>
  </si>
  <si>
    <t>Raju</t>
  </si>
  <si>
    <t>Alex</t>
  </si>
  <si>
    <t>Saiman</t>
  </si>
  <si>
    <t>Suryani</t>
  </si>
  <si>
    <t>Amsul</t>
  </si>
  <si>
    <t>Memen</t>
  </si>
  <si>
    <t>Rano</t>
  </si>
  <si>
    <t>Kopras</t>
  </si>
  <si>
    <t>Selamet</t>
  </si>
  <si>
    <t>Turimin</t>
  </si>
  <si>
    <t>Suyoko</t>
  </si>
  <si>
    <t>Sunarko</t>
  </si>
  <si>
    <t>Amin Pratikno</t>
  </si>
  <si>
    <t>Tomy</t>
  </si>
  <si>
    <t>Erik</t>
  </si>
  <si>
    <t>Ari</t>
  </si>
  <si>
    <t>Mail</t>
  </si>
  <si>
    <t>Yanto</t>
  </si>
  <si>
    <t>Tomi</t>
  </si>
  <si>
    <t>Feri B</t>
  </si>
  <si>
    <t xml:space="preserve">Sunarko </t>
  </si>
  <si>
    <t>Emen</t>
  </si>
  <si>
    <t>Erix</t>
  </si>
  <si>
    <t>Ari La</t>
  </si>
  <si>
    <t>Feri A</t>
  </si>
  <si>
    <t>Pian</t>
  </si>
  <si>
    <t xml:space="preserve">Rano </t>
  </si>
  <si>
    <t>Hardi</t>
  </si>
  <si>
    <t>Ipan</t>
  </si>
  <si>
    <t>Polin</t>
  </si>
  <si>
    <t>Dika</t>
  </si>
  <si>
    <t>Hari</t>
  </si>
  <si>
    <t>Wanto</t>
  </si>
  <si>
    <t>Kijo</t>
  </si>
  <si>
    <t>Suroto</t>
  </si>
  <si>
    <t>Maial</t>
  </si>
  <si>
    <t>Dani</t>
  </si>
  <si>
    <t>Zainal</t>
  </si>
  <si>
    <t>Yono</t>
  </si>
  <si>
    <t>Ilham</t>
  </si>
  <si>
    <t>Aryono</t>
  </si>
  <si>
    <t>Rijal</t>
  </si>
  <si>
    <t>Paino</t>
  </si>
  <si>
    <t>Sigit</t>
  </si>
  <si>
    <t>Hartono</t>
  </si>
  <si>
    <t>Erwin</t>
  </si>
  <si>
    <t>Aris</t>
  </si>
  <si>
    <t>Robi</t>
  </si>
  <si>
    <t>Maryono</t>
  </si>
  <si>
    <t>Rizal</t>
  </si>
  <si>
    <t>Suwardi</t>
  </si>
  <si>
    <t>Bagio</t>
  </si>
  <si>
    <t>Total Bayar</t>
  </si>
  <si>
    <t>Pembayaran Pokok</t>
  </si>
  <si>
    <t>Margin Bunga</t>
  </si>
  <si>
    <t>Tgl</t>
  </si>
  <si>
    <t>Pembayaran Cicilan dan Bunga Pinjaman</t>
  </si>
  <si>
    <t>Nama WP</t>
  </si>
  <si>
    <t>:</t>
  </si>
  <si>
    <t>Yayasan Aisyah Lampung</t>
  </si>
  <si>
    <t>NPWP</t>
  </si>
  <si>
    <t>02.896.830.3.325.000</t>
  </si>
  <si>
    <t>Jl. Ahmad Yani No. 1A Tambahrejo, Gadingrejo, Pringsewu</t>
  </si>
  <si>
    <t>KLU</t>
  </si>
  <si>
    <t>Dasar Hukum</t>
  </si>
  <si>
    <t>PMK NOMOR 80/PMK.03/2009</t>
  </si>
  <si>
    <t>PMK NOMOR 68/PMK.03/2020</t>
  </si>
  <si>
    <t>Pada tahun pajak 2019 Wajib Pajak Yayasan Aisyah Lampung memperoleh sisa lebih sebagai berikut:</t>
  </si>
  <si>
    <t>Tahun Pajak 2015 :</t>
  </si>
  <si>
    <t>Tahun Pajak 2016 :</t>
  </si>
  <si>
    <t>Tahun Pajak 2017 :</t>
  </si>
  <si>
    <t>Tahun Pajak 2018 :</t>
  </si>
  <si>
    <t>Tahun Pajak 2019 :</t>
  </si>
  <si>
    <t>Sisa lebih tersebut ditanamkan kembali dalam bentuk pembangunan dan pengadaan sarana dan prasarana kegiatan pendidikan dan/atau penelitian dan pengembangan dengan rincian sebagai berikut:</t>
  </si>
  <si>
    <t>Rencana Penggunaan Sisa Lebih FY 2019</t>
  </si>
  <si>
    <t>Sisa Lebih yang Diterima/
Diperoleh</t>
  </si>
  <si>
    <t>Rencana Penggunaan Sisa Lebih</t>
  </si>
  <si>
    <t>Penggunaan Sisa Lebih</t>
  </si>
  <si>
    <t>Tahun</t>
  </si>
  <si>
    <t>Jumlah</t>
  </si>
  <si>
    <t>Estimasi Jumlah</t>
  </si>
  <si>
    <t>Jumlah Sisa Lebih yang digunakan (Rp)</t>
  </si>
  <si>
    <t>Referensi data</t>
  </si>
  <si>
    <t>1. Pembangunan Gedung Belajar 3</t>
  </si>
  <si>
    <t>Ditanamkan dalam bentuk pembangunan sarana dan prasarana</t>
  </si>
  <si>
    <t>2. Pembangunan Gedung B</t>
  </si>
  <si>
    <t>3. Pembangunan Gedung Lab Terpadu</t>
  </si>
  <si>
    <t>4. Pembangunan Gedung A</t>
  </si>
  <si>
    <t>1. Pembangunan Gedung E</t>
  </si>
  <si>
    <t>ambil dari beban pembangunan material dan jasa di 2017 DQ3</t>
  </si>
  <si>
    <t>2. Pembangunan Gedung Aisyah Medical Center</t>
  </si>
  <si>
    <t>3. Pembangunan Gedung Aisyah Mart</t>
  </si>
  <si>
    <t>4. Pembangunan Gedung C</t>
  </si>
  <si>
    <t>5. Pembangunan Gedung D</t>
  </si>
  <si>
    <t>Lampung, ... Juli 2023</t>
  </si>
  <si>
    <t>Pimpinan Yayasan</t>
  </si>
  <si>
    <t>Sukarni, S.SiT. M. Kes</t>
  </si>
  <si>
    <t>Laporan Penggunaan Sisa Lebih Tahun Pajak 2019</t>
  </si>
  <si>
    <t>Penyediaan Sisa Lebih Untuk Ditanamkan Kembali Selama 4 Tahun</t>
  </si>
  <si>
    <t>Penggunaan Sisa Lebih untuk Pembangunan dan
Pengadaan Sarana dan Prasarana Kegiatan Pendidikan
dan/atau Penelitian dan Pengembangan</t>
  </si>
  <si>
    <t>Jumlah Penggunaan Sisa Lebih</t>
  </si>
  <si>
    <t>Sisa Lebih Yang Belum Ditanamkan Kembali</t>
  </si>
  <si>
    <t>Sisa Lebih Yang Melewati Jangka Waktu Penanaman Kembali Dalam Jangka Waktu 4 Tahun</t>
  </si>
  <si>
    <t>Bentuk penanaman sisa lebih *)</t>
  </si>
  <si>
    <t>Tahun Pertama</t>
  </si>
  <si>
    <t>Tahun Kedua</t>
  </si>
  <si>
    <t>Tahun Ketiga</t>
  </si>
  <si>
    <t>Tahun Keempat</t>
  </si>
  <si>
    <t>(Rp)</t>
  </si>
  <si>
    <t>(1)</t>
  </si>
  <si>
    <t>(2)</t>
  </si>
  <si>
    <t>(3)</t>
  </si>
  <si>
    <t>(4)</t>
  </si>
  <si>
    <t>(5)</t>
  </si>
  <si>
    <t>(6)</t>
  </si>
  <si>
    <t>(7)</t>
  </si>
  <si>
    <t>(8) = (4) + (5)
+ (6) + (7)</t>
  </si>
  <si>
    <t>(9) = (2) - (8)</t>
  </si>
  <si>
    <t>(10)</t>
  </si>
  <si>
    <t>Sarana dan prasarana yang digunakan sendiri</t>
  </si>
  <si>
    <t>(a)</t>
  </si>
  <si>
    <t>(b)</t>
  </si>
  <si>
    <t>Sisa lebih yang masih dapat ditanamkan kembali (a) - (b)</t>
  </si>
  <si>
    <t>Lampung, 14 Juli 2023</t>
  </si>
  <si>
    <t>Sukarni, SST, M. Kes</t>
  </si>
  <si>
    <t xml:space="preserve">Keterangan: </t>
  </si>
  <si>
    <t xml:space="preserve">*) Diisi sesuai penggunaan sisa lebih: </t>
  </si>
  <si>
    <t>- Sarana dan prasarana yang digunakan sendiri</t>
  </si>
  <si>
    <t>- Sarana dan prasarana yang diberikan kepada Badan atau Lembaga lain; atau</t>
  </si>
  <si>
    <t>- Ditanamkan dalam Dana Abadi</t>
  </si>
  <si>
    <t>Beban gaji karyawan dengan penghasilan diatas PTKP terlampir dalam lampiran 2.2</t>
  </si>
  <si>
    <t>Gaji</t>
  </si>
  <si>
    <t xml:space="preserve">PPh 21 </t>
  </si>
  <si>
    <t>DAFTAR PEMOTONGAN PPH 21 GAJI KARYAWAN</t>
  </si>
  <si>
    <t>Besar Gaji Bruto + THR</t>
  </si>
  <si>
    <t>Pemotongan PPh 21</t>
  </si>
  <si>
    <t>Pak Isnaidi</t>
  </si>
  <si>
    <t>Bu Fitriana</t>
  </si>
  <si>
    <t>Bu Sukarni</t>
  </si>
  <si>
    <t>Bu Endang</t>
  </si>
  <si>
    <t>DAFTAR PEMOTONGAN PPH 21 GAJI YAYASAN</t>
  </si>
  <si>
    <t xml:space="preserve">Nomor  </t>
  </si>
  <si>
    <t xml:space="preserve">Perihal   </t>
  </si>
  <si>
    <t xml:space="preserve">: </t>
  </si>
  <si>
    <t>Surat Balasan Penjelasan atas Data dan/atau Keterangan</t>
  </si>
  <si>
    <t xml:space="preserve">Tanggal  </t>
  </si>
  <si>
    <t>10 Maret 2022</t>
  </si>
  <si>
    <t>Berdasarkan SP2DK Nomor Nomor SP2DK-2154/WPJ.28/KP.06/2022 tanggal 10 Maret 2022, terdapat beberapa indikasi temuan petugas pajak. Berikut tanggapan Wajib Pajak dari beberapa temuan tersebut.</t>
  </si>
  <si>
    <t>Kami melakukan koreksi atas biaya bunga pinjaman dalam pembetulan SPT Tahunan Badan 2019 namun dengan perhitungan yang berbeda. Pembebanan biaya bunga pinjaman fiskal dilakukan dengan perhitungan berikut.</t>
  </si>
  <si>
    <t>Daftar Penerimaan Honor Dosen Tidak Tetap Universitas Aisyah Pringsewu 2019</t>
  </si>
  <si>
    <t>Jumlah Pertemuan</t>
  </si>
  <si>
    <t>Jumlah Honor</t>
  </si>
  <si>
    <t>Dian Novita,M.Kep,Sp.KMB</t>
  </si>
  <si>
    <t>Dr.Aprina,S.Kep,M.Kes</t>
  </si>
  <si>
    <t>Sucia,M.Kes</t>
  </si>
  <si>
    <t>Putri Oktavia,M.Pdi</t>
  </si>
  <si>
    <t>Yuri Fitrian,M.Si</t>
  </si>
  <si>
    <t>Ubaidah,S.T</t>
  </si>
  <si>
    <t>Siti Sa'idah</t>
  </si>
  <si>
    <t>Febra Anjar Kesuma</t>
  </si>
  <si>
    <t>dr. Catur Ari Wibowo</t>
  </si>
  <si>
    <t xml:space="preserve">Nuryanto </t>
  </si>
  <si>
    <t>Rizal Hidayat</t>
  </si>
  <si>
    <t>Imam Bajuri</t>
  </si>
  <si>
    <t>Nurul Khusna Hadiyati</t>
  </si>
  <si>
    <t>Isbiantoro</t>
  </si>
  <si>
    <t>Edy Syamsuri</t>
  </si>
  <si>
    <t>Ayu Noviana</t>
  </si>
  <si>
    <t>Imam Subekti</t>
  </si>
  <si>
    <t>Amrulloh Khusain</t>
  </si>
  <si>
    <t>Rochmad Apriyanto</t>
  </si>
  <si>
    <t>Suhartono</t>
  </si>
  <si>
    <t>Subni</t>
  </si>
  <si>
    <t>Ani Kristianingsih</t>
  </si>
  <si>
    <t>Nurhasanah</t>
  </si>
  <si>
    <t>Yetty Anggraini</t>
  </si>
  <si>
    <t>Nur Alfi Fauziah</t>
  </si>
  <si>
    <t>Hellen Febrianti</t>
  </si>
  <si>
    <t xml:space="preserve">Yuni Sulistiawati </t>
  </si>
  <si>
    <t>Eka Triwulandari</t>
  </si>
  <si>
    <t>Yona Desni Sagita</t>
  </si>
  <si>
    <t>dr. Nofli</t>
  </si>
  <si>
    <t>dr. Rico</t>
  </si>
  <si>
    <t>Masrur</t>
  </si>
  <si>
    <t>Ahmad Satria</t>
  </si>
  <si>
    <t>Defy Gustaining</t>
  </si>
  <si>
    <t>Rahmatika Kayis</t>
  </si>
  <si>
    <t>Rika Damayanti</t>
  </si>
  <si>
    <t>Titi Astuti</t>
  </si>
  <si>
    <t>Pringsewu, Lampung</t>
  </si>
  <si>
    <t>Rekapan Upah Tukang</t>
  </si>
  <si>
    <t>Dengan demikian, tidak terdapat PPh 21 terutang yang perlu dibayarkan Yayasan Aisyah Lampung atas honor dosen luar.</t>
  </si>
  <si>
    <t>Imran</t>
  </si>
  <si>
    <t>Anisa</t>
  </si>
  <si>
    <t>Ria Anita</t>
  </si>
  <si>
    <t>Terdapat biaya bunga pinjaman yang salah dilaporkan dalam SPT Tahunan 1771 Tahun Pajak 2019, yang mana berdasarkan angka audit, biaya bunga tersebut adalah sebesar Rp863.070.072. Keseluruhan biaya bunga pinjaman yang dibebankan Yayasan Aisyah Lampung merupakan bunga bank yang dibayarkan kepada PT Bank Syariah Mandiri dengan rincian sebagai berikut :</t>
  </si>
  <si>
    <t>Berdasarkan Kontrak Pinjaman Yayasan Aisyah Lampung pada PT Bank Syariah Mandiri dengan nomor kontrak 20/005-3/SP3/RWB II, pinjaman tersebut merupakan pinjaman yang ditujukan untuk dana penunjang pembangunan gedung di Yayasan Aisyah Lampung. Dengan demikian, biaya bunga pinjaman termasuk pengeluaran atas pembangunan gedung yang nilainya dikapitalisasi dalam aset bangunan dalam proses penyelesaian.</t>
  </si>
  <si>
    <t>Atas koreksi biaya bunga dan pembetulan komponen dalam SPT Tahunan PPh Badan 2019, kami mendapati terdapat surplus pada 2019 sebesar Rp5.000.000.000. Berdasarkan UU PPh Pasal 4 ayat 3 huruf m sisa lebih yang diterima atau diperoleh badan atau lembaga nirlaba yang bergerak dalam bidang pendidikan yang ditanamkan kembali dalam bentuk sarana dan prasarana kegiatan pendidikan dan/atau penelitian dan pengembangan, dalam jangka waktu paling lama 4 (empat) tahun dapat dikecualikan dari objek pajak penghasilan.</t>
  </si>
  <si>
    <t>Kami menolak adanya selisih biaya gaji sebesar Rp2.524.505.000. Terdapat kesalahan saji dalam laporan keuangan yang dilampirkan dalam SPT Tahunan Badan 2019. Biaya gaji terdiri dari gaji karyawan, gaji yayasan, biaya BPJS, dan honor dosen luar.</t>
  </si>
  <si>
    <t>Beban gaji yayasan terlampir dalam lampiran 2.3</t>
  </si>
  <si>
    <t>Bagi pegawai, pembayaran tersebut telah diperhitungkan dalam komponen gaji karyawan yang diperhitungkan dalam pemotongan PPh Pasal 21. Bagi yayasan, biaya tersebut merupakan biaya yang dapat dibebankan. Namun, BPJS yang dibayarkan Yayasan Aisyah Lampung untuk mahasiswa tergolong sebagai biaya yang tidak dapat dibebankan secara fiskal, sehingga atas pembayaran biaya BPJS Mahasiswa yang dilakukan oleh Yayasan Aisyah Lampung akan dilakukan koreksi fiskal dalam pelaporan SPT Tahunan PPh Badan 2019 Pembetulan I.</t>
  </si>
  <si>
    <t xml:space="preserve">Biaya tukang adalah biaya gaji tukang yang dikapitalisasi dalam Bangunan Dalam Proses. Tukang adalah Wajib Pajak Orang Pribadi tenaga kerja lepas yang dipekerjakan secara swakelola oleh Yayasan Aisyah Lampung untuk melaksanakan pembangunan gedung yayasan. Ph Pasal 21. Semua tukang memperoleh upah dibawah Rp450.000 per hari kerja, sehingga upah tersebut tidak dilakukan pemotongan PPh Pasal 21. </t>
  </si>
  <si>
    <t>Honor dosen luar adalah honor yang diperhitungkan dalam pemotongan PPh Pasal 21. Oleh karena honor yang diterima dosen dan pengajar kurang dari Rp450.000,- per hari dan kumulatif per bulan kurang dari Rp4.500.000,-, maka atas honor dosen luar tidak dilakukan pemotongan PPh Pasal 21.</t>
  </si>
  <si>
    <r>
      <rPr>
        <b/>
        <sz val="11"/>
        <color theme="1"/>
        <rFont val="Calibri"/>
        <family val="2"/>
        <scheme val="minor"/>
      </rPr>
      <t>Pertama,</t>
    </r>
    <r>
      <rPr>
        <sz val="11"/>
        <color theme="1"/>
        <rFont val="Calibri"/>
        <family val="2"/>
        <scheme val="minor"/>
      </rPr>
      <t xml:space="preserve"> biaya gaji karyawan dalam laporan keuangan audit adalah sebesar Rp3.642.876.626,-</t>
    </r>
  </si>
  <si>
    <r>
      <rPr>
        <b/>
        <sz val="11"/>
        <color theme="1"/>
        <rFont val="Calibri"/>
        <family val="2"/>
        <scheme val="minor"/>
      </rPr>
      <t>Kedua,</t>
    </r>
    <r>
      <rPr>
        <sz val="11"/>
        <color theme="1"/>
        <rFont val="Calibri"/>
        <family val="2"/>
        <scheme val="minor"/>
      </rPr>
      <t xml:space="preserve"> biaya gaji yayasan dalam laporan keuangan audit adalah sebesar Rp696.948.500,-</t>
    </r>
  </si>
  <si>
    <r>
      <rPr>
        <b/>
        <sz val="11"/>
        <color theme="1"/>
        <rFont val="Calibri"/>
        <family val="2"/>
        <scheme val="minor"/>
      </rPr>
      <t>Ketiga,</t>
    </r>
    <r>
      <rPr>
        <sz val="11"/>
        <color theme="1"/>
        <rFont val="Calibri"/>
        <family val="2"/>
        <scheme val="minor"/>
      </rPr>
      <t xml:space="preserve"> biaya BPJS Karyawan dan Mahasiswa adalah biaya pembayaran untuk BPJS karyawan dan mahasiswa yang dibayarkan oleh Yayasan Aisyah Lampung.</t>
    </r>
  </si>
  <si>
    <r>
      <rPr>
        <b/>
        <sz val="11"/>
        <color theme="1"/>
        <rFont val="Calibri"/>
        <family val="2"/>
        <scheme val="minor"/>
      </rPr>
      <t>Keempat,</t>
    </r>
    <r>
      <rPr>
        <sz val="11"/>
        <color theme="1"/>
        <rFont val="Calibri"/>
        <family val="2"/>
        <scheme val="minor"/>
      </rPr>
      <t xml:space="preserve"> biaya honor dosen luar adalah honor yang dibayarkan kepada dosen tidak tetap di Yayasan Aisyah Lampung sebesar Rp201.960.000,-. Dosen luar juga termasuk pengajar tahsin untuk mahasiswa maupun pegawai Yayasan Aisyah Lampung. Dosen dan pengajar ini diberikan honor setiap bulannya berdasarkan banyaknya pertemuan per hari kerja.</t>
    </r>
  </si>
  <si>
    <r>
      <t xml:space="preserve">Kami menolak adanya potensi PPh Pasal 23 atas gaji tukang yang dibayarkan oleh Yayasan Aisyah Lampung. Berdasarkan UU PPh Pasal 23 ayat 1 huruf c angka (2), pemberi penghasilan wajib melakukan pemotongan sebesar 2% atas imbalan sehubungan dengan jasa teknik, jasa manajemen, jasa konstruksi, jasa konsultan, dan jasa lain </t>
    </r>
    <r>
      <rPr>
        <b/>
        <sz val="11"/>
        <color theme="1"/>
        <rFont val="Calibri"/>
        <family val="2"/>
        <scheme val="minor"/>
      </rPr>
      <t>selain jasa yang telah dipotong PPh Pasal 21.</t>
    </r>
  </si>
  <si>
    <t>Atas kesalahan saji laporan keuangan yang dilampirkan dalam SPT PPh Badan 2019, kami akan melakukan pembetulan SPT PPh Tahunan Badan 2019 Pembetulan I dengan melaporkan dan melampirkan Laporan Keuangan yang telah diaudit. Koreksi fiskal mengakibatkan surplus Yayasan Aisyah Lampung meningkat yang akan dilampirkan dalam Rencana Realisasi Sisa Lebih Yayasan Aisyah Lampung.</t>
  </si>
  <si>
    <t>DATA GAJI KARYAWAN DAN STAF DOSEN UNIVERSITAS AISYAH PRINGSEWU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</si>
</sst>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43" formatCode="_-* #,##0.00_-;\-* #,##0.00_-;_-* &quot;-&quot;??_-;_-@_-"/>
    <numFmt numFmtId="164" formatCode="_-* #,##0_-;\-* #,##0_-;_-* &quot;-&quot;??_-;_-@_-"/>
    <numFmt numFmtId="165" formatCode="_([$Rp-421]* #,##0_);_([$Rp-421]* \(#,##0\);_([$Rp-421]* &quot;-&quot;_);_(@_)"/>
    <numFmt numFmtId="166" formatCode="_(* #,##0_);_(* \(#,##0\);_(* &quot;-&quot;??_);_(@_)"/>
  </numFmts>
  <fonts count="28" x14ac:knownFonts="1">
    <font>
      <sz val="11"/>
      <color theme="1"/>
      <name val="Calibri"/>
      <family val="2"/>
      <charset val="1"/>
      <scheme val="minor"/>
    </font>
    <font>
      <sz val="11"/>
      <color theme="1"/>
      <name val="Calibri"/>
      <family val="2"/>
      <charset val="1"/>
      <scheme val="minor"/>
    </font>
    <font>
      <sz val="8"/>
      <name val="Calibri"/>
      <family val="2"/>
      <charset val="1"/>
      <scheme val="minor"/>
    </font>
    <font>
      <b/>
      <sz val="11"/>
      <color theme="1"/>
      <name val="Calibri"/>
      <family val="2"/>
      <scheme val="minor"/>
    </font>
    <font>
      <b/>
      <sz val="11"/>
      <color theme="1"/>
      <name val="Arial"/>
      <family val="2"/>
    </font>
    <font>
      <b/>
      <sz val="11"/>
      <name val="Arial"/>
      <family val="2"/>
    </font>
    <font>
      <b/>
      <sz val="11"/>
      <color theme="1"/>
      <name val="Calibri"/>
      <family val="2"/>
    </font>
    <font>
      <b/>
      <sz val="10"/>
      <color theme="1"/>
      <name val="Arial"/>
      <family val="2"/>
    </font>
    <font>
      <sz val="11"/>
      <color theme="1"/>
      <name val="Calibri"/>
      <family val="2"/>
    </font>
    <font>
      <b/>
      <sz val="10"/>
      <name val="Arial"/>
      <family val="2"/>
    </font>
    <font>
      <sz val="11"/>
      <color rgb="FFFF0000"/>
      <name val="Calibri"/>
      <family val="2"/>
      <scheme val="minor"/>
    </font>
    <font>
      <sz val="11"/>
      <color theme="1"/>
      <name val="Calibri"/>
      <family val="2"/>
      <scheme val="minor"/>
    </font>
    <font>
      <sz val="10"/>
      <name val="Arial"/>
      <family val="2"/>
    </font>
    <font>
      <b/>
      <sz val="11"/>
      <color rgb="FFFF0000"/>
      <name val="Calibri"/>
      <family val="2"/>
      <scheme val="minor"/>
    </font>
    <font>
      <b/>
      <sz val="9"/>
      <color indexed="81"/>
      <name val="Tahoma"/>
      <family val="2"/>
    </font>
    <font>
      <sz val="9"/>
      <color indexed="81"/>
      <name val="Tahoma"/>
      <family val="2"/>
    </font>
    <font>
      <b/>
      <sz val="10"/>
      <color theme="1"/>
      <name val="Segoe UI"/>
      <family val="2"/>
    </font>
    <font>
      <sz val="10"/>
      <color theme="1"/>
      <name val="Segoe UI"/>
      <family val="2"/>
    </font>
    <font>
      <b/>
      <sz val="12"/>
      <color theme="1"/>
      <name val="Calibri"/>
      <family val="2"/>
      <scheme val="minor"/>
    </font>
    <font>
      <sz val="11"/>
      <color theme="1"/>
      <name val="Times New Roman"/>
      <family val="1"/>
    </font>
    <font>
      <sz val="12"/>
      <name val="Times New Roman"/>
      <family val="1"/>
    </font>
    <font>
      <sz val="11"/>
      <name val="Times New Roman"/>
      <family val="1"/>
    </font>
    <font>
      <b/>
      <sz val="11"/>
      <color theme="1"/>
      <name val="Times New Roman"/>
      <family val="1"/>
    </font>
    <font>
      <sz val="11"/>
      <name val="Calibri"/>
      <family val="2"/>
      <scheme val="minor"/>
    </font>
    <font>
      <sz val="10"/>
      <name val="Arial"/>
      <family val="2"/>
    </font>
    <font>
      <b/>
      <u/>
      <sz val="11"/>
      <color theme="1"/>
      <name val="Calibri"/>
      <family val="2"/>
      <scheme val="minor"/>
    </font>
    <font>
      <i/>
      <sz val="11"/>
      <color theme="1"/>
      <name val="Calibri"/>
      <family val="2"/>
      <scheme val="minor"/>
    </font>
    <font>
      <sz val="12"/>
      <color rgb="FF6F7885"/>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3" tint="0.59999389629810485"/>
        <bgColor indexed="64"/>
      </patternFill>
    </fill>
  </fills>
  <borders count="19">
    <border>
      <left/>
      <right/>
      <top/>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6">
    <xf numFmtId="0" fontId="0" fillId="0" borderId="0"/>
    <xf numFmtId="43"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0" fontId="11" fillId="0" borderId="0"/>
    <xf numFmtId="43" fontId="1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1" fontId="12"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0" fillId="0" borderId="0"/>
    <xf numFmtId="0" fontId="24" fillId="0" borderId="0" applyNumberFormat="0" applyFont="0" applyFill="0" applyBorder="0" applyAlignment="0" applyProtection="0">
      <alignment vertical="top"/>
    </xf>
    <xf numFmtId="43" fontId="12" fillId="0" borderId="0" applyFont="0" applyFill="0" applyBorder="0" applyAlignment="0" applyProtection="0"/>
  </cellStyleXfs>
  <cellXfs count="504">
    <xf numFmtId="0" fontId="0" fillId="0" borderId="0" xfId="0"/>
    <xf numFmtId="0" fontId="0" fillId="0" borderId="10" xfId="0" applyBorder="1"/>
    <xf numFmtId="164" fontId="0" fillId="0" borderId="0" xfId="1" applyNumberFormat="1" applyFont="1"/>
    <xf numFmtId="0" fontId="3" fillId="0" borderId="11" xfId="0" applyFont="1" applyBorder="1"/>
    <xf numFmtId="0" fontId="0" fillId="0" borderId="12" xfId="0" applyBorder="1"/>
    <xf numFmtId="164" fontId="3" fillId="0" borderId="13" xfId="1" applyNumberFormat="1" applyFont="1" applyBorder="1"/>
    <xf numFmtId="0" fontId="0" fillId="0" borderId="0" xfId="0" applyAlignment="1">
      <alignment wrapText="1"/>
    </xf>
    <xf numFmtId="0" fontId="0" fillId="0" borderId="4" xfId="0" applyBorder="1"/>
    <xf numFmtId="164" fontId="0" fillId="0" borderId="0" xfId="1" applyNumberFormat="1" applyFont="1" applyBorder="1"/>
    <xf numFmtId="164" fontId="0" fillId="0" borderId="5" xfId="1" applyNumberFormat="1" applyFont="1" applyBorder="1"/>
    <xf numFmtId="164" fontId="0" fillId="0" borderId="0" xfId="0" applyNumberFormat="1"/>
    <xf numFmtId="0" fontId="0" fillId="0" borderId="0" xfId="1" applyNumberFormat="1" applyFont="1" applyFill="1" applyBorder="1" applyAlignment="1">
      <alignment horizontal="center" vertical="center"/>
    </xf>
    <xf numFmtId="164" fontId="0" fillId="0" borderId="0" xfId="1" applyNumberFormat="1" applyFont="1" applyFill="1" applyBorder="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165" fontId="0" fillId="0" borderId="0" xfId="0" applyNumberFormat="1"/>
    <xf numFmtId="0" fontId="3" fillId="0" borderId="4" xfId="0" applyFont="1" applyBorder="1"/>
    <xf numFmtId="164" fontId="3" fillId="0" borderId="0" xfId="1" applyNumberFormat="1" applyFont="1" applyBorder="1"/>
    <xf numFmtId="164" fontId="3" fillId="0" borderId="0" xfId="1" applyNumberFormat="1" applyFont="1"/>
    <xf numFmtId="164" fontId="3" fillId="0" borderId="5" xfId="1" applyNumberFormat="1" applyFont="1" applyBorder="1"/>
    <xf numFmtId="0" fontId="3" fillId="0" borderId="0" xfId="0" applyFont="1"/>
    <xf numFmtId="0" fontId="0" fillId="0" borderId="6" xfId="0" applyBorder="1"/>
    <xf numFmtId="0" fontId="0" fillId="0" borderId="7" xfId="0" applyBorder="1"/>
    <xf numFmtId="164" fontId="0" fillId="0" borderId="7" xfId="0" applyNumberFormat="1" applyBorder="1"/>
    <xf numFmtId="164" fontId="3" fillId="0" borderId="8" xfId="1" applyNumberFormat="1" applyFont="1" applyBorder="1"/>
    <xf numFmtId="164" fontId="3" fillId="0" borderId="0" xfId="0" applyNumberFormat="1" applyFont="1"/>
    <xf numFmtId="0" fontId="4" fillId="0" borderId="0" xfId="0" applyFont="1"/>
    <xf numFmtId="0" fontId="5" fillId="0" borderId="0" xfId="0" applyFont="1"/>
    <xf numFmtId="0" fontId="5" fillId="0" borderId="0" xfId="0" applyFont="1" applyAlignment="1">
      <alignment horizontal="center"/>
    </xf>
    <xf numFmtId="0" fontId="4" fillId="0" borderId="0" xfId="0" applyFont="1" applyAlignment="1">
      <alignment horizontal="center"/>
    </xf>
    <xf numFmtId="164" fontId="5" fillId="0" borderId="0" xfId="1" applyNumberFormat="1" applyFont="1" applyAlignment="1">
      <alignment horizontal="center"/>
    </xf>
    <xf numFmtId="0" fontId="8" fillId="0" borderId="0" xfId="0" applyFont="1" applyAlignment="1">
      <alignment vertical="top"/>
    </xf>
    <xf numFmtId="0" fontId="0" fillId="0" borderId="0" xfId="0" applyAlignment="1">
      <alignment vertical="top"/>
    </xf>
    <xf numFmtId="0" fontId="8" fillId="0" borderId="14" xfId="0" applyFont="1" applyBorder="1" applyAlignment="1">
      <alignment vertical="top"/>
    </xf>
    <xf numFmtId="0" fontId="8" fillId="0" borderId="14" xfId="0" applyFont="1" applyBorder="1"/>
    <xf numFmtId="0" fontId="8" fillId="0" borderId="14" xfId="0" applyFont="1" applyBorder="1" applyAlignment="1">
      <alignment horizontal="center"/>
    </xf>
    <xf numFmtId="0" fontId="8" fillId="0" borderId="14" xfId="0" applyFont="1" applyBorder="1" applyAlignment="1">
      <alignment horizontal="center" vertical="top"/>
    </xf>
    <xf numFmtId="0" fontId="0" fillId="0" borderId="10" xfId="0" applyBorder="1" applyAlignment="1">
      <alignment vertical="top"/>
    </xf>
    <xf numFmtId="0" fontId="0" fillId="0" borderId="10" xfId="0" applyBorder="1" applyProtection="1">
      <protection locked="0"/>
    </xf>
    <xf numFmtId="164" fontId="0" fillId="0" borderId="10" xfId="1" applyNumberFormat="1" applyFont="1" applyBorder="1" applyProtection="1">
      <protection locked="0"/>
    </xf>
    <xf numFmtId="0" fontId="0" fillId="0" borderId="10" xfId="0" applyBorder="1" applyAlignment="1" applyProtection="1">
      <alignment horizontal="center"/>
      <protection locked="0"/>
    </xf>
    <xf numFmtId="0" fontId="0" fillId="0" borderId="10" xfId="0" applyBorder="1" applyAlignment="1" applyProtection="1">
      <alignment horizontal="center" vertical="top"/>
      <protection locked="0"/>
    </xf>
    <xf numFmtId="0" fontId="0" fillId="0" borderId="10" xfId="0" applyBorder="1" applyAlignment="1" applyProtection="1">
      <alignment vertical="top"/>
      <protection locked="0"/>
    </xf>
    <xf numFmtId="164" fontId="0" fillId="0" borderId="10" xfId="1" applyNumberFormat="1" applyFont="1" applyBorder="1" applyAlignment="1" applyProtection="1">
      <alignment vertical="top"/>
      <protection locked="0"/>
    </xf>
    <xf numFmtId="165" fontId="0" fillId="0" borderId="10" xfId="0" applyNumberFormat="1" applyBorder="1" applyProtection="1">
      <protection locked="0"/>
    </xf>
    <xf numFmtId="0" fontId="3" fillId="0" borderId="10" xfId="0" applyFont="1" applyBorder="1" applyAlignment="1" applyProtection="1">
      <alignment horizontal="center" vertical="center"/>
      <protection locked="0"/>
    </xf>
    <xf numFmtId="0" fontId="9" fillId="0" borderId="10" xfId="0" applyFont="1" applyBorder="1" applyAlignment="1">
      <alignment horizontal="center" vertical="center"/>
    </xf>
    <xf numFmtId="164" fontId="3" fillId="0" borderId="10" xfId="1" applyNumberFormat="1" applyFont="1" applyBorder="1" applyAlignment="1" applyProtection="1">
      <alignment horizontal="center" vertical="center"/>
      <protection locked="0"/>
    </xf>
    <xf numFmtId="164" fontId="8" fillId="0" borderId="14" xfId="1" applyNumberFormat="1" applyFont="1" applyBorder="1"/>
    <xf numFmtId="164" fontId="0" fillId="0" borderId="10" xfId="1" applyNumberFormat="1" applyFont="1" applyBorder="1" applyAlignment="1" applyProtection="1">
      <alignment horizontal="center" vertical="top"/>
      <protection locked="0"/>
    </xf>
    <xf numFmtId="0" fontId="10" fillId="0" borderId="10" xfId="0" applyFont="1" applyBorder="1" applyAlignment="1" applyProtection="1">
      <alignment horizontal="center"/>
      <protection locked="0"/>
    </xf>
    <xf numFmtId="164" fontId="8" fillId="0" borderId="14" xfId="1" applyNumberFormat="1" applyFont="1" applyBorder="1" applyAlignment="1">
      <alignment horizontal="center" vertical="top"/>
    </xf>
    <xf numFmtId="164" fontId="0" fillId="0" borderId="10" xfId="1" applyNumberFormat="1" applyFont="1" applyBorder="1"/>
    <xf numFmtId="164" fontId="0" fillId="0" borderId="10" xfId="1" applyNumberFormat="1" applyFont="1" applyFill="1" applyBorder="1" applyProtection="1">
      <protection locked="0"/>
    </xf>
    <xf numFmtId="0" fontId="11" fillId="0" borderId="10" xfId="0" applyFont="1" applyBorder="1"/>
    <xf numFmtId="164" fontId="11" fillId="0" borderId="10" xfId="1" applyNumberFormat="1" applyFont="1" applyBorder="1"/>
    <xf numFmtId="0" fontId="8" fillId="0" borderId="15" xfId="0" applyFont="1" applyBorder="1" applyAlignment="1">
      <alignment vertical="top"/>
    </xf>
    <xf numFmtId="0" fontId="8" fillId="0" borderId="15" xfId="0" applyFont="1" applyBorder="1"/>
    <xf numFmtId="164" fontId="8" fillId="0" borderId="15" xfId="1" applyNumberFormat="1" applyFont="1" applyBorder="1"/>
    <xf numFmtId="0" fontId="8" fillId="0" borderId="15" xfId="0" applyFont="1" applyBorder="1" applyAlignment="1">
      <alignment horizontal="center" vertical="top"/>
    </xf>
    <xf numFmtId="0" fontId="8" fillId="0" borderId="10" xfId="0" applyFont="1" applyBorder="1"/>
    <xf numFmtId="0" fontId="8" fillId="0" borderId="10" xfId="0" applyFont="1" applyBorder="1" applyAlignment="1">
      <alignment horizontal="center" vertical="top"/>
    </xf>
    <xf numFmtId="164" fontId="3" fillId="0" borderId="10" xfId="1" applyNumberFormat="1" applyFont="1" applyBorder="1"/>
    <xf numFmtId="164" fontId="8" fillId="0" borderId="10" xfId="1" applyNumberFormat="1" applyFont="1" applyBorder="1"/>
    <xf numFmtId="0" fontId="11" fillId="0" borderId="0" xfId="0" applyFont="1"/>
    <xf numFmtId="164" fontId="11" fillId="0" borderId="0" xfId="1" applyNumberFormat="1" applyFont="1"/>
    <xf numFmtId="14" fontId="0" fillId="0" borderId="0" xfId="0" applyNumberFormat="1"/>
    <xf numFmtId="0" fontId="12" fillId="0" borderId="0" xfId="0" applyFont="1"/>
    <xf numFmtId="164" fontId="11" fillId="0" borderId="10" xfId="1" applyNumberFormat="1" applyFont="1" applyFill="1" applyBorder="1"/>
    <xf numFmtId="0" fontId="3" fillId="0" borderId="10" xfId="0" applyFont="1" applyBorder="1" applyAlignment="1">
      <alignment vertical="top"/>
    </xf>
    <xf numFmtId="164" fontId="3" fillId="0" borderId="10" xfId="1" applyNumberFormat="1" applyFont="1" applyBorder="1" applyAlignment="1">
      <alignment horizontal="center" vertical="top"/>
    </xf>
    <xf numFmtId="0" fontId="0" fillId="0" borderId="10" xfId="0" applyBorder="1" applyAlignment="1">
      <alignment horizontal="center" vertical="top"/>
    </xf>
    <xf numFmtId="0" fontId="8" fillId="0" borderId="16" xfId="0" applyFont="1" applyBorder="1" applyAlignment="1">
      <alignment vertical="top"/>
    </xf>
    <xf numFmtId="0" fontId="6" fillId="0" borderId="16" xfId="0" applyFont="1" applyBorder="1" applyAlignment="1">
      <alignment vertical="top"/>
    </xf>
    <xf numFmtId="164" fontId="6" fillId="0" borderId="16" xfId="1" applyNumberFormat="1" applyFont="1" applyBorder="1" applyAlignment="1">
      <alignment horizontal="center" vertical="top"/>
    </xf>
    <xf numFmtId="0" fontId="8" fillId="0" borderId="16" xfId="0" applyFont="1" applyBorder="1" applyAlignment="1">
      <alignment horizontal="center" vertical="top"/>
    </xf>
    <xf numFmtId="0" fontId="8" fillId="0" borderId="10" xfId="0" applyFont="1" applyBorder="1" applyAlignment="1">
      <alignment vertical="top"/>
    </xf>
    <xf numFmtId="0" fontId="6" fillId="0" borderId="10" xfId="0" applyFont="1" applyBorder="1" applyAlignment="1">
      <alignment vertical="top"/>
    </xf>
    <xf numFmtId="164" fontId="6" fillId="0" borderId="10" xfId="1" applyNumberFormat="1" applyFont="1" applyBorder="1" applyAlignment="1">
      <alignment horizontal="center" vertical="top"/>
    </xf>
    <xf numFmtId="0" fontId="12" fillId="0" borderId="0" xfId="0" applyFont="1" applyAlignment="1">
      <alignment horizontal="centerContinuous"/>
    </xf>
    <xf numFmtId="0" fontId="0" fillId="0" borderId="0" xfId="0" applyProtection="1">
      <protection locked="0"/>
    </xf>
    <xf numFmtId="164" fontId="0" fillId="0" borderId="0" xfId="1" applyNumberFormat="1" applyFont="1" applyProtection="1">
      <protection locked="0"/>
    </xf>
    <xf numFmtId="0" fontId="0" fillId="0" borderId="0" xfId="0" applyAlignment="1" applyProtection="1">
      <alignment horizontal="center" vertical="top"/>
      <protection locked="0"/>
    </xf>
    <xf numFmtId="0" fontId="3" fillId="0" borderId="0" xfId="0" applyFont="1" applyAlignment="1">
      <alignment vertical="top"/>
    </xf>
    <xf numFmtId="0" fontId="0" fillId="0" borderId="0" xfId="0" applyAlignment="1">
      <alignment horizontal="center" vertical="top"/>
    </xf>
    <xf numFmtId="165" fontId="0" fillId="0" borderId="0" xfId="0" applyNumberFormat="1" applyProtection="1">
      <protection locked="0"/>
    </xf>
    <xf numFmtId="0" fontId="12" fillId="0" borderId="10" xfId="0" applyFont="1" applyBorder="1"/>
    <xf numFmtId="0" fontId="3" fillId="0" borderId="10" xfId="0" applyFont="1" applyBorder="1"/>
    <xf numFmtId="14" fontId="3" fillId="0" borderId="0" xfId="0" applyNumberFormat="1" applyFont="1"/>
    <xf numFmtId="164" fontId="0" fillId="0" borderId="10" xfId="1" applyNumberFormat="1" applyFont="1" applyFill="1" applyBorder="1"/>
    <xf numFmtId="164" fontId="3" fillId="0" borderId="10" xfId="1" applyNumberFormat="1" applyFont="1" applyFill="1" applyBorder="1"/>
    <xf numFmtId="14" fontId="13" fillId="0" borderId="0" xfId="0" applyNumberFormat="1" applyFont="1"/>
    <xf numFmtId="164" fontId="13" fillId="0" borderId="0" xfId="1" applyNumberFormat="1" applyFont="1"/>
    <xf numFmtId="0" fontId="0" fillId="0" borderId="2" xfId="0" applyBorder="1"/>
    <xf numFmtId="0" fontId="11" fillId="0" borderId="0" xfId="4"/>
    <xf numFmtId="0" fontId="3" fillId="0" borderId="10" xfId="4" applyFont="1" applyBorder="1" applyAlignment="1">
      <alignment horizontal="center" vertical="center"/>
    </xf>
    <xf numFmtId="14" fontId="11" fillId="0" borderId="10" xfId="4" applyNumberFormat="1" applyBorder="1"/>
    <xf numFmtId="0" fontId="11" fillId="0" borderId="10" xfId="4" applyBorder="1"/>
    <xf numFmtId="164" fontId="0" fillId="0" borderId="10" xfId="5" applyNumberFormat="1" applyFont="1" applyBorder="1"/>
    <xf numFmtId="0" fontId="10" fillId="0" borderId="10" xfId="4" applyFont="1" applyBorder="1"/>
    <xf numFmtId="164" fontId="10" fillId="0" borderId="10" xfId="5" applyNumberFormat="1" applyFont="1" applyBorder="1"/>
    <xf numFmtId="164" fontId="3" fillId="0" borderId="10" xfId="0" applyNumberFormat="1" applyFont="1" applyBorder="1"/>
    <xf numFmtId="0" fontId="19" fillId="0" borderId="0" xfId="0" applyFont="1" applyAlignment="1">
      <alignment horizontal="left" vertical="top" wrapText="1"/>
    </xf>
    <xf numFmtId="0" fontId="19" fillId="0" borderId="0" xfId="0" applyFont="1" applyAlignment="1">
      <alignment horizontal="left" vertical="top"/>
    </xf>
    <xf numFmtId="41" fontId="19" fillId="0" borderId="0" xfId="12" applyFont="1" applyAlignment="1">
      <alignment horizontal="center" vertical="top" wrapText="1"/>
    </xf>
    <xf numFmtId="166" fontId="19" fillId="0" borderId="0" xfId="1" applyNumberFormat="1" applyFont="1" applyAlignment="1">
      <alignment horizontal="center" vertical="top" wrapText="1"/>
    </xf>
    <xf numFmtId="14" fontId="21" fillId="0" borderId="0" xfId="13" quotePrefix="1" applyNumberFormat="1" applyFont="1" applyAlignment="1">
      <alignment horizontal="left" vertical="center"/>
    </xf>
    <xf numFmtId="0" fontId="19" fillId="0" borderId="0" xfId="0" applyFont="1" applyAlignment="1">
      <alignment horizontal="center" vertical="top"/>
    </xf>
    <xf numFmtId="43" fontId="19" fillId="0" borderId="0" xfId="1" applyFont="1" applyAlignment="1">
      <alignment horizontal="left" vertical="top"/>
    </xf>
    <xf numFmtId="0" fontId="19" fillId="0" borderId="0" xfId="0" applyFont="1" applyAlignment="1">
      <alignment horizontal="center" vertical="top" wrapText="1"/>
    </xf>
    <xf numFmtId="43" fontId="19" fillId="0" borderId="0" xfId="1" applyFont="1" applyFill="1" applyBorder="1" applyAlignment="1">
      <alignment horizontal="left" vertical="top"/>
    </xf>
    <xf numFmtId="20" fontId="19" fillId="0" borderId="0" xfId="0" applyNumberFormat="1" applyFont="1" applyAlignment="1">
      <alignment horizontal="left" vertical="top"/>
    </xf>
    <xf numFmtId="0" fontId="22" fillId="0" borderId="0" xfId="0" applyFont="1" applyAlignment="1">
      <alignment horizontal="left" vertical="top"/>
    </xf>
    <xf numFmtId="0" fontId="19" fillId="0" borderId="0" xfId="0" applyFont="1" applyAlignment="1">
      <alignment horizontal="left" vertical="center" wrapText="1"/>
    </xf>
    <xf numFmtId="0" fontId="19" fillId="0" borderId="0" xfId="0" applyFont="1" applyAlignment="1">
      <alignment horizontal="center" vertical="center"/>
    </xf>
    <xf numFmtId="0" fontId="22" fillId="2" borderId="10" xfId="0" applyFont="1" applyFill="1" applyBorder="1" applyAlignment="1">
      <alignment horizontal="center" vertical="center" wrapText="1"/>
    </xf>
    <xf numFmtId="0" fontId="22" fillId="2" borderId="10" xfId="0" applyFont="1" applyFill="1" applyBorder="1" applyAlignment="1">
      <alignment horizontal="center" vertical="center"/>
    </xf>
    <xf numFmtId="166" fontId="22" fillId="2" borderId="17" xfId="1" applyNumberFormat="1" applyFont="1" applyFill="1" applyBorder="1" applyAlignment="1">
      <alignment horizontal="center" vertical="center"/>
    </xf>
    <xf numFmtId="41" fontId="22" fillId="2" borderId="10" xfId="12" applyFont="1" applyFill="1" applyBorder="1" applyAlignment="1">
      <alignment horizontal="center" vertical="center" wrapText="1"/>
    </xf>
    <xf numFmtId="41" fontId="19" fillId="0" borderId="18" xfId="12" applyFont="1" applyBorder="1" applyAlignment="1">
      <alignment horizontal="left" vertical="center" wrapText="1"/>
    </xf>
    <xf numFmtId="166" fontId="19" fillId="0" borderId="17" xfId="1" applyNumberFormat="1" applyFont="1" applyBorder="1" applyAlignment="1">
      <alignment horizontal="center" vertical="center"/>
    </xf>
    <xf numFmtId="0" fontId="19" fillId="0" borderId="10" xfId="0" applyFont="1" applyBorder="1" applyAlignment="1">
      <alignment horizontal="center" vertical="center"/>
    </xf>
    <xf numFmtId="41" fontId="19" fillId="0" borderId="10" xfId="12" applyFont="1" applyBorder="1" applyAlignment="1">
      <alignment horizontal="center" vertical="center" wrapText="1"/>
    </xf>
    <xf numFmtId="166" fontId="19" fillId="0" borderId="10" xfId="0" applyNumberFormat="1" applyFont="1" applyBorder="1" applyAlignment="1">
      <alignment horizontal="left" vertical="top"/>
    </xf>
    <xf numFmtId="41" fontId="22" fillId="0" borderId="7" xfId="12" applyFont="1" applyBorder="1" applyAlignment="1">
      <alignment horizontal="center" vertical="center"/>
    </xf>
    <xf numFmtId="41" fontId="22" fillId="0" borderId="8" xfId="12" applyFont="1" applyBorder="1" applyAlignment="1">
      <alignment horizontal="center" vertical="center"/>
    </xf>
    <xf numFmtId="0" fontId="22" fillId="0" borderId="17" xfId="0" applyFont="1" applyBorder="1" applyAlignment="1">
      <alignment horizontal="center" vertical="center" wrapText="1"/>
    </xf>
    <xf numFmtId="164" fontId="22" fillId="0" borderId="17" xfId="0" applyNumberFormat="1" applyFont="1" applyBorder="1" applyAlignment="1">
      <alignment horizontal="center" vertical="center"/>
    </xf>
    <xf numFmtId="41" fontId="19" fillId="0" borderId="10" xfId="12" applyFont="1" applyFill="1" applyBorder="1" applyAlignment="1">
      <alignment horizontal="center" vertical="top"/>
    </xf>
    <xf numFmtId="41" fontId="19" fillId="0" borderId="6" xfId="12" applyFont="1" applyBorder="1" applyAlignment="1">
      <alignment horizontal="center" vertical="center"/>
    </xf>
    <xf numFmtId="166" fontId="19" fillId="0" borderId="6" xfId="0" applyNumberFormat="1" applyFont="1" applyBorder="1" applyAlignment="1">
      <alignment horizontal="left" vertical="top"/>
    </xf>
    <xf numFmtId="41" fontId="19" fillId="0" borderId="18" xfId="12" applyFont="1" applyFill="1" applyBorder="1" applyAlignment="1">
      <alignment horizontal="left" vertical="center" wrapText="1"/>
    </xf>
    <xf numFmtId="166" fontId="19" fillId="0" borderId="17" xfId="1" applyNumberFormat="1" applyFont="1" applyFill="1" applyBorder="1" applyAlignment="1">
      <alignment horizontal="left" vertical="top"/>
    </xf>
    <xf numFmtId="0" fontId="19" fillId="0" borderId="10" xfId="0" applyFont="1" applyBorder="1" applyAlignment="1">
      <alignment horizontal="center" vertical="top"/>
    </xf>
    <xf numFmtId="0" fontId="19" fillId="0" borderId="12" xfId="12" applyNumberFormat="1" applyFont="1" applyFill="1" applyBorder="1" applyAlignment="1">
      <alignment vertical="top"/>
    </xf>
    <xf numFmtId="0" fontId="19" fillId="0" borderId="13" xfId="12" applyNumberFormat="1" applyFont="1" applyFill="1" applyBorder="1" applyAlignment="1">
      <alignment vertical="top"/>
    </xf>
    <xf numFmtId="41" fontId="19" fillId="0" borderId="0" xfId="0" applyNumberFormat="1" applyFont="1" applyAlignment="1">
      <alignment horizontal="center" vertical="top"/>
    </xf>
    <xf numFmtId="166" fontId="19" fillId="0" borderId="10" xfId="1" applyNumberFormat="1" applyFont="1" applyFill="1" applyBorder="1" applyAlignment="1">
      <alignment horizontal="left" vertical="top"/>
    </xf>
    <xf numFmtId="0" fontId="19" fillId="3" borderId="10" xfId="0" applyFont="1" applyFill="1" applyBorder="1" applyAlignment="1">
      <alignment vertical="top" wrapText="1"/>
    </xf>
    <xf numFmtId="164" fontId="22" fillId="3" borderId="13" xfId="0" applyNumberFormat="1" applyFont="1" applyFill="1" applyBorder="1" applyAlignment="1">
      <alignment vertical="top" wrapText="1"/>
    </xf>
    <xf numFmtId="0" fontId="22" fillId="3" borderId="10" xfId="0" applyFont="1" applyFill="1" applyBorder="1" applyAlignment="1">
      <alignment vertical="top"/>
    </xf>
    <xf numFmtId="41" fontId="22" fillId="3" borderId="10" xfId="0" applyNumberFormat="1" applyFont="1" applyFill="1" applyBorder="1" applyAlignment="1">
      <alignment horizontal="left" vertical="top"/>
    </xf>
    <xf numFmtId="0" fontId="19" fillId="3" borderId="11" xfId="12" applyNumberFormat="1" applyFont="1" applyFill="1" applyBorder="1" applyAlignment="1">
      <alignment vertical="top"/>
    </xf>
    <xf numFmtId="0" fontId="19" fillId="3" borderId="12" xfId="12" applyNumberFormat="1" applyFont="1" applyFill="1" applyBorder="1" applyAlignment="1">
      <alignment vertical="top"/>
    </xf>
    <xf numFmtId="0" fontId="19" fillId="3" borderId="13" xfId="12" applyNumberFormat="1" applyFont="1" applyFill="1" applyBorder="1" applyAlignment="1">
      <alignment vertical="top"/>
    </xf>
    <xf numFmtId="41" fontId="19" fillId="0" borderId="0" xfId="12" applyFont="1" applyAlignment="1">
      <alignment horizontal="left" vertical="top" wrapText="1"/>
    </xf>
    <xf numFmtId="41" fontId="22" fillId="0" borderId="0" xfId="12" applyFont="1" applyAlignment="1">
      <alignment horizontal="center" vertical="top"/>
    </xf>
    <xf numFmtId="41" fontId="22" fillId="0" borderId="0" xfId="12" applyFont="1" applyFill="1" applyAlignment="1">
      <alignment horizontal="center" vertical="top"/>
    </xf>
    <xf numFmtId="41" fontId="19" fillId="0" borderId="0" xfId="12" quotePrefix="1" applyFont="1" applyAlignment="1">
      <alignment horizontal="left" vertical="top"/>
    </xf>
    <xf numFmtId="41" fontId="19" fillId="0" borderId="0" xfId="12" applyFont="1" applyAlignment="1">
      <alignment horizontal="left" vertical="top"/>
    </xf>
    <xf numFmtId="41" fontId="19" fillId="0" borderId="0" xfId="12" applyFont="1" applyAlignment="1">
      <alignment horizontal="center" vertical="top"/>
    </xf>
    <xf numFmtId="166" fontId="19" fillId="0" borderId="0" xfId="1" applyNumberFormat="1" applyFont="1" applyAlignment="1">
      <alignment horizontal="center" vertical="top"/>
    </xf>
    <xf numFmtId="0" fontId="22" fillId="0" borderId="0" xfId="0" applyFont="1" applyAlignment="1">
      <alignment horizontal="center" vertical="top"/>
    </xf>
    <xf numFmtId="166" fontId="22" fillId="2" borderId="10" xfId="1" applyNumberFormat="1" applyFont="1" applyFill="1" applyBorder="1" applyAlignment="1">
      <alignment horizontal="center" vertical="center" wrapText="1"/>
    </xf>
    <xf numFmtId="0" fontId="19" fillId="0" borderId="10" xfId="0" applyFont="1" applyBorder="1" applyAlignment="1">
      <alignment horizontal="center" vertical="center" wrapText="1"/>
    </xf>
    <xf numFmtId="166" fontId="19" fillId="0" borderId="10" xfId="1" applyNumberFormat="1" applyFont="1" applyBorder="1" applyAlignment="1">
      <alignment horizontal="center" vertical="center" wrapText="1"/>
    </xf>
    <xf numFmtId="0" fontId="19" fillId="0" borderId="10" xfId="0" quotePrefix="1" applyFont="1" applyBorder="1" applyAlignment="1">
      <alignment horizontal="center" vertical="center"/>
    </xf>
    <xf numFmtId="166" fontId="19" fillId="0" borderId="10" xfId="1" quotePrefix="1" applyNumberFormat="1" applyFont="1" applyBorder="1" applyAlignment="1">
      <alignment horizontal="center" vertical="center"/>
    </xf>
    <xf numFmtId="41" fontId="19" fillId="0" borderId="10" xfId="12" quotePrefix="1" applyFont="1" applyBorder="1" applyAlignment="1">
      <alignment horizontal="center" vertical="center"/>
    </xf>
    <xf numFmtId="41" fontId="19" fillId="0" borderId="10" xfId="12" quotePrefix="1" applyFont="1" applyBorder="1" applyAlignment="1">
      <alignment horizontal="center" vertical="center" wrapText="1"/>
    </xf>
    <xf numFmtId="41" fontId="19" fillId="0" borderId="17" xfId="12" applyFont="1" applyBorder="1" applyAlignment="1">
      <alignment horizontal="left" vertical="top"/>
    </xf>
    <xf numFmtId="166" fontId="19" fillId="0" borderId="10" xfId="1" applyNumberFormat="1" applyFont="1" applyBorder="1" applyAlignment="1">
      <alignment horizontal="left" vertical="top"/>
    </xf>
    <xf numFmtId="41" fontId="19" fillId="0" borderId="10" xfId="12" applyFont="1" applyBorder="1" applyAlignment="1">
      <alignment horizontal="center" vertical="top" wrapText="1"/>
    </xf>
    <xf numFmtId="41" fontId="19" fillId="0" borderId="11" xfId="12" applyFont="1" applyBorder="1" applyAlignment="1">
      <alignment horizontal="left" vertical="top"/>
    </xf>
    <xf numFmtId="41" fontId="19" fillId="0" borderId="13" xfId="12" applyFont="1" applyBorder="1" applyAlignment="1">
      <alignment horizontal="left" vertical="top"/>
    </xf>
    <xf numFmtId="166" fontId="19" fillId="0" borderId="13" xfId="1" applyNumberFormat="1" applyFont="1" applyBorder="1" applyAlignment="1">
      <alignment horizontal="left" vertical="top"/>
    </xf>
    <xf numFmtId="41" fontId="19" fillId="0" borderId="9" xfId="12" applyFont="1" applyBorder="1" applyAlignment="1">
      <alignment horizontal="left" vertical="top"/>
    </xf>
    <xf numFmtId="0" fontId="19" fillId="0" borderId="10" xfId="0" applyFont="1" applyBorder="1" applyAlignment="1">
      <alignment horizontal="center" vertical="top" wrapText="1"/>
    </xf>
    <xf numFmtId="166" fontId="19" fillId="0" borderId="10" xfId="1" applyNumberFormat="1" applyFont="1" applyBorder="1" applyAlignment="1">
      <alignment horizontal="center" vertical="top" wrapText="1"/>
    </xf>
    <xf numFmtId="0" fontId="22" fillId="0" borderId="10" xfId="0" applyFont="1" applyBorder="1" applyAlignment="1">
      <alignment horizontal="center" vertical="top" wrapText="1"/>
    </xf>
    <xf numFmtId="41" fontId="22" fillId="0" borderId="10" xfId="12" applyFont="1" applyBorder="1" applyAlignment="1">
      <alignment horizontal="center" vertical="top" wrapText="1"/>
    </xf>
    <xf numFmtId="166" fontId="22" fillId="0" borderId="10" xfId="1" applyNumberFormat="1" applyFont="1" applyBorder="1" applyAlignment="1">
      <alignment horizontal="center" vertical="top" wrapText="1"/>
    </xf>
    <xf numFmtId="41" fontId="22" fillId="4" borderId="10" xfId="12" applyFont="1" applyFill="1" applyBorder="1" applyAlignment="1">
      <alignment horizontal="center" vertical="top" wrapText="1"/>
    </xf>
    <xf numFmtId="41" fontId="19" fillId="0" borderId="10" xfId="12" quotePrefix="1" applyFont="1" applyBorder="1" applyAlignment="1">
      <alignment horizontal="center" vertical="top" wrapText="1"/>
    </xf>
    <xf numFmtId="0" fontId="19" fillId="0" borderId="0" xfId="0" quotePrefix="1" applyFont="1" applyAlignment="1">
      <alignment vertical="top"/>
    </xf>
    <xf numFmtId="164" fontId="16" fillId="0" borderId="0" xfId="1" applyNumberFormat="1" applyFont="1" applyBorder="1" applyAlignment="1">
      <alignment horizontal="center" vertical="center"/>
    </xf>
    <xf numFmtId="164" fontId="16" fillId="0" borderId="5" xfId="1" applyNumberFormat="1" applyFont="1" applyBorder="1" applyAlignment="1">
      <alignment horizontal="center" vertical="center"/>
    </xf>
    <xf numFmtId="16" fontId="17" fillId="0" borderId="4" xfId="0" applyNumberFormat="1" applyFont="1" applyBorder="1" applyAlignment="1">
      <alignment horizontal="justify" vertical="center"/>
    </xf>
    <xf numFmtId="164" fontId="17" fillId="0" borderId="0" xfId="1" applyNumberFormat="1" applyFont="1" applyBorder="1" applyAlignment="1">
      <alignment horizontal="center" vertical="center"/>
    </xf>
    <xf numFmtId="164" fontId="17" fillId="0" borderId="5" xfId="1" applyNumberFormat="1" applyFont="1" applyBorder="1" applyAlignment="1">
      <alignment vertical="center"/>
    </xf>
    <xf numFmtId="164" fontId="3" fillId="0" borderId="8" xfId="0" applyNumberFormat="1" applyFont="1" applyBorder="1"/>
    <xf numFmtId="0" fontId="3" fillId="0" borderId="12" xfId="0" applyFont="1" applyBorder="1"/>
    <xf numFmtId="0" fontId="3" fillId="0" borderId="13" xfId="0" applyFont="1" applyBorder="1"/>
    <xf numFmtId="164" fontId="23" fillId="0" borderId="5" xfId="1" applyNumberFormat="1" applyFont="1" applyFill="1" applyBorder="1" applyAlignment="1">
      <alignment vertical="center"/>
    </xf>
    <xf numFmtId="164" fontId="11" fillId="0" borderId="0" xfId="0" applyNumberFormat="1" applyFont="1"/>
    <xf numFmtId="164" fontId="23" fillId="0" borderId="8" xfId="1" applyNumberFormat="1" applyFont="1" applyFill="1" applyBorder="1" applyAlignment="1">
      <alignment vertical="center"/>
    </xf>
    <xf numFmtId="0" fontId="0" fillId="0" borderId="11" xfId="0" applyBorder="1" applyAlignment="1">
      <alignment vertical="center"/>
    </xf>
    <xf numFmtId="0" fontId="0" fillId="0" borderId="13" xfId="0" applyBorder="1"/>
    <xf numFmtId="164" fontId="11" fillId="0" borderId="10" xfId="0" applyNumberFormat="1" applyFont="1" applyBorder="1"/>
    <xf numFmtId="164" fontId="23" fillId="0" borderId="0" xfId="1" applyNumberFormat="1" applyFont="1" applyFill="1" applyBorder="1" applyAlignment="1">
      <alignment vertical="center"/>
    </xf>
    <xf numFmtId="164" fontId="23" fillId="0" borderId="2" xfId="1" applyNumberFormat="1" applyFont="1" applyFill="1" applyBorder="1" applyAlignment="1">
      <alignment vertical="center"/>
    </xf>
    <xf numFmtId="164" fontId="23" fillId="0" borderId="3" xfId="1" applyNumberFormat="1" applyFont="1" applyFill="1" applyBorder="1" applyAlignment="1">
      <alignment vertical="center"/>
    </xf>
    <xf numFmtId="0" fontId="0" fillId="0" borderId="11" xfId="0" applyBorder="1"/>
    <xf numFmtId="0" fontId="3" fillId="0" borderId="6" xfId="0" applyFont="1" applyBorder="1"/>
    <xf numFmtId="0" fontId="5" fillId="0" borderId="0" xfId="0" applyFont="1" applyAlignment="1">
      <alignment horizontal="center" vertical="center"/>
    </xf>
    <xf numFmtId="0" fontId="12" fillId="0" borderId="0" xfId="14" applyNumberFormat="1" applyFont="1" applyFill="1" applyBorder="1" applyAlignment="1" applyProtection="1">
      <alignment vertical="top"/>
    </xf>
    <xf numFmtId="14" fontId="12" fillId="0" borderId="0" xfId="14" applyNumberFormat="1" applyFont="1" applyFill="1" applyBorder="1" applyAlignment="1" applyProtection="1">
      <alignment vertical="top"/>
    </xf>
    <xf numFmtId="0" fontId="12" fillId="0" borderId="10" xfId="14" applyNumberFormat="1" applyFont="1" applyFill="1" applyBorder="1" applyAlignment="1" applyProtection="1">
      <alignment vertical="top"/>
    </xf>
    <xf numFmtId="14" fontId="12" fillId="0" borderId="10" xfId="14" applyNumberFormat="1" applyFont="1" applyFill="1" applyBorder="1" applyAlignment="1" applyProtection="1">
      <alignment vertical="top"/>
    </xf>
    <xf numFmtId="164" fontId="12" fillId="0" borderId="10" xfId="15" applyNumberFormat="1" applyFont="1" applyFill="1" applyBorder="1" applyAlignment="1" applyProtection="1">
      <alignment vertical="top"/>
    </xf>
    <xf numFmtId="0" fontId="12" fillId="0" borderId="10" xfId="14" applyNumberFormat="1" applyFont="1" applyFill="1" applyBorder="1" applyAlignment="1" applyProtection="1">
      <alignment horizontal="center" vertical="top"/>
    </xf>
    <xf numFmtId="0" fontId="9" fillId="0" borderId="10" xfId="14" applyNumberFormat="1" applyFont="1" applyFill="1" applyBorder="1" applyAlignment="1" applyProtection="1">
      <alignment horizontal="center" vertical="center"/>
    </xf>
    <xf numFmtId="0" fontId="9" fillId="0" borderId="10" xfId="14" applyNumberFormat="1" applyFont="1" applyFill="1" applyBorder="1" applyAlignment="1" applyProtection="1">
      <alignment horizontal="center" vertical="center" wrapText="1"/>
    </xf>
    <xf numFmtId="3" fontId="12" fillId="0" borderId="0" xfId="14" applyNumberFormat="1" applyFont="1" applyFill="1" applyBorder="1" applyAlignment="1" applyProtection="1">
      <alignment vertical="top"/>
    </xf>
    <xf numFmtId="164" fontId="12" fillId="0" borderId="0" xfId="14" applyNumberFormat="1" applyFont="1" applyFill="1" applyBorder="1" applyAlignment="1" applyProtection="1">
      <alignment vertical="top"/>
    </xf>
    <xf numFmtId="0" fontId="12" fillId="0" borderId="10" xfId="14" applyNumberFormat="1" applyFont="1" applyFill="1" applyBorder="1" applyAlignment="1" applyProtection="1">
      <alignment vertical="center"/>
    </xf>
    <xf numFmtId="164" fontId="12" fillId="0" borderId="10" xfId="15" applyNumberFormat="1" applyFont="1" applyFill="1" applyBorder="1" applyAlignment="1" applyProtection="1">
      <alignment vertical="center"/>
    </xf>
    <xf numFmtId="43" fontId="0" fillId="0" borderId="0" xfId="1" applyFont="1"/>
    <xf numFmtId="0" fontId="11" fillId="0" borderId="7" xfId="0" applyFont="1" applyBorder="1"/>
    <xf numFmtId="0" fontId="11" fillId="0" borderId="0" xfId="0" applyFont="1" applyAlignment="1">
      <alignment horizontal="justify" vertical="justify"/>
    </xf>
    <xf numFmtId="0" fontId="11" fillId="0" borderId="1" xfId="0" applyFont="1" applyBorder="1" applyAlignment="1">
      <alignment horizontal="left" vertical="top"/>
    </xf>
    <xf numFmtId="0" fontId="11" fillId="0" borderId="2" xfId="0" applyFont="1" applyBorder="1" applyAlignment="1">
      <alignment vertical="top"/>
    </xf>
    <xf numFmtId="0" fontId="11" fillId="0" borderId="2" xfId="0" applyFont="1" applyBorder="1" applyAlignment="1">
      <alignment horizontal="right" vertical="top"/>
    </xf>
    <xf numFmtId="0" fontId="11" fillId="0" borderId="2" xfId="0" quotePrefix="1" applyFont="1" applyBorder="1" applyAlignment="1">
      <alignment vertical="top"/>
    </xf>
    <xf numFmtId="0" fontId="11" fillId="0" borderId="2" xfId="0" applyFont="1" applyBorder="1" applyAlignment="1">
      <alignment horizontal="justify" vertical="top"/>
    </xf>
    <xf numFmtId="0" fontId="11" fillId="0" borderId="2" xfId="0" applyFont="1" applyBorder="1" applyAlignment="1">
      <alignment horizontal="center" vertical="top"/>
    </xf>
    <xf numFmtId="0" fontId="11" fillId="0" borderId="3" xfId="0" applyFont="1" applyBorder="1" applyAlignment="1">
      <alignment horizontal="center" vertical="top"/>
    </xf>
    <xf numFmtId="0" fontId="11" fillId="0" borderId="4" xfId="0" applyFont="1" applyBorder="1" applyAlignment="1">
      <alignment horizontal="left" vertical="top"/>
    </xf>
    <xf numFmtId="0" fontId="11" fillId="0" borderId="0" xfId="0" applyFont="1" applyAlignment="1">
      <alignment vertical="top"/>
    </xf>
    <xf numFmtId="0" fontId="11" fillId="0" borderId="0" xfId="0" applyFont="1" applyAlignment="1">
      <alignment horizontal="right" vertical="top"/>
    </xf>
    <xf numFmtId="0" fontId="11" fillId="0" borderId="0" xfId="0" applyFont="1" applyAlignment="1">
      <alignment horizontal="justify" vertical="top"/>
    </xf>
    <xf numFmtId="0" fontId="11" fillId="0" borderId="0" xfId="0" applyFont="1" applyAlignment="1">
      <alignment horizontal="center" vertical="top"/>
    </xf>
    <xf numFmtId="0" fontId="11" fillId="0" borderId="5" xfId="0" applyFont="1" applyBorder="1" applyAlignment="1">
      <alignment horizontal="center" vertical="top"/>
    </xf>
    <xf numFmtId="0" fontId="23" fillId="0" borderId="0" xfId="0" quotePrefix="1" applyFont="1" applyAlignment="1">
      <alignment vertical="top"/>
    </xf>
    <xf numFmtId="0" fontId="11" fillId="0" borderId="4" xfId="0" applyFont="1" applyBorder="1" applyAlignment="1">
      <alignment horizontal="center" vertical="top"/>
    </xf>
    <xf numFmtId="0" fontId="11" fillId="0" borderId="0" xfId="0" quotePrefix="1" applyFont="1" applyAlignment="1">
      <alignment vertical="top"/>
    </xf>
    <xf numFmtId="0" fontId="11" fillId="0" borderId="6" xfId="0" applyFont="1" applyBorder="1"/>
    <xf numFmtId="0" fontId="11" fillId="0" borderId="7" xfId="0" applyFont="1" applyBorder="1" applyAlignment="1">
      <alignment horizontal="justify" vertical="justify"/>
    </xf>
    <xf numFmtId="0" fontId="11" fillId="0" borderId="8" xfId="0" applyFont="1" applyBorder="1" applyAlignment="1">
      <alignment horizontal="justify" vertical="justify"/>
    </xf>
    <xf numFmtId="41" fontId="11" fillId="0" borderId="0" xfId="2" applyFont="1" applyFill="1" applyAlignment="1">
      <alignment vertical="top"/>
    </xf>
    <xf numFmtId="0" fontId="3" fillId="0" borderId="1" xfId="0" quotePrefix="1" applyFont="1" applyBorder="1" applyAlignment="1">
      <alignment horizontal="center" vertical="top"/>
    </xf>
    <xf numFmtId="0" fontId="25" fillId="0" borderId="2" xfId="0" applyFont="1" applyBorder="1" applyAlignment="1">
      <alignment vertical="top"/>
    </xf>
    <xf numFmtId="0" fontId="11" fillId="0" borderId="2" xfId="0" applyFont="1" applyBorder="1" applyAlignment="1">
      <alignment vertical="top" wrapText="1"/>
    </xf>
    <xf numFmtId="0" fontId="11" fillId="0" borderId="3" xfId="0" applyFont="1" applyBorder="1" applyAlignment="1">
      <alignment vertical="top" wrapText="1"/>
    </xf>
    <xf numFmtId="0" fontId="3" fillId="0" borderId="2" xfId="0" quotePrefix="1" applyFont="1" applyBorder="1" applyAlignment="1">
      <alignment horizontal="center" vertical="top"/>
    </xf>
    <xf numFmtId="0" fontId="11" fillId="0" borderId="2" xfId="0" applyFont="1" applyBorder="1" applyAlignment="1">
      <alignment horizontal="justify" vertical="justify" wrapText="1"/>
    </xf>
    <xf numFmtId="0" fontId="11" fillId="0" borderId="3" xfId="0" applyFont="1" applyBorder="1" applyAlignment="1">
      <alignment horizontal="justify" vertical="justify" wrapText="1"/>
    </xf>
    <xf numFmtId="0" fontId="11" fillId="0" borderId="0" xfId="0" applyFont="1" applyAlignment="1">
      <alignment horizontal="left" vertical="top" wrapText="1"/>
    </xf>
    <xf numFmtId="0" fontId="11" fillId="0" borderId="5" xfId="0" applyFont="1" applyBorder="1" applyAlignment="1">
      <alignment horizontal="left" vertical="top" wrapText="1"/>
    </xf>
    <xf numFmtId="0" fontId="11" fillId="0" borderId="0" xfId="0" applyFont="1" applyAlignment="1">
      <alignment horizontal="center" vertical="top" wrapText="1"/>
    </xf>
    <xf numFmtId="0" fontId="11" fillId="0" borderId="0" xfId="0" applyFont="1" applyAlignment="1">
      <alignment horizontal="justify" vertical="center" wrapText="1"/>
    </xf>
    <xf numFmtId="0" fontId="11" fillId="0" borderId="5" xfId="0" applyFont="1" applyBorder="1" applyAlignment="1">
      <alignment horizontal="justify" vertical="center" wrapText="1"/>
    </xf>
    <xf numFmtId="0" fontId="11" fillId="0" borderId="4" xfId="0" applyFont="1" applyBorder="1"/>
    <xf numFmtId="0" fontId="11" fillId="0" borderId="5" xfId="0" applyFont="1" applyBorder="1"/>
    <xf numFmtId="0" fontId="11" fillId="0" borderId="10" xfId="0" quotePrefix="1" applyFont="1" applyBorder="1"/>
    <xf numFmtId="0" fontId="11" fillId="0" borderId="10" xfId="0" applyFont="1" applyBorder="1" applyAlignment="1">
      <alignment horizontal="justify" vertical="justify"/>
    </xf>
    <xf numFmtId="0" fontId="11" fillId="0" borderId="5" xfId="0" applyFont="1" applyBorder="1" applyAlignment="1">
      <alignment horizontal="justify" vertical="justify"/>
    </xf>
    <xf numFmtId="0" fontId="11" fillId="0" borderId="10" xfId="0" quotePrefix="1" applyFont="1" applyBorder="1" applyAlignment="1">
      <alignment horizontal="justify" vertical="justify"/>
    </xf>
    <xf numFmtId="0" fontId="11" fillId="0" borderId="0" xfId="0" applyFont="1" applyAlignment="1">
      <alignment horizontal="justify" vertical="justify" wrapText="1"/>
    </xf>
    <xf numFmtId="0" fontId="11" fillId="0" borderId="5" xfId="0" applyFont="1" applyBorder="1" applyAlignment="1">
      <alignment horizontal="justify" vertical="justify" wrapText="1"/>
    </xf>
    <xf numFmtId="0" fontId="26" fillId="0" borderId="0" xfId="0" applyFont="1"/>
    <xf numFmtId="0" fontId="11" fillId="0" borderId="10" xfId="0" applyFont="1" applyBorder="1" applyAlignment="1">
      <alignment horizontal="justify" vertical="justify" wrapText="1"/>
    </xf>
    <xf numFmtId="0" fontId="3" fillId="0" borderId="0" xfId="0" applyFont="1" applyAlignment="1">
      <alignment horizontal="center" vertical="justify"/>
    </xf>
    <xf numFmtId="164" fontId="3" fillId="0" borderId="0" xfId="0" applyNumberFormat="1" applyFont="1" applyAlignment="1">
      <alignment horizontal="center" vertical="justify"/>
    </xf>
    <xf numFmtId="0" fontId="3" fillId="0" borderId="5" xfId="0" applyFont="1" applyBorder="1" applyAlignment="1">
      <alignment horizontal="center" vertical="justify"/>
    </xf>
    <xf numFmtId="0" fontId="27" fillId="0" borderId="0" xfId="0" applyFont="1"/>
    <xf numFmtId="0" fontId="11" fillId="0" borderId="0" xfId="0" applyFont="1" applyAlignment="1">
      <alignment vertical="top" wrapText="1"/>
    </xf>
    <xf numFmtId="0" fontId="11" fillId="0" borderId="5" xfId="0" applyFont="1" applyBorder="1" applyAlignment="1">
      <alignment vertical="top" wrapText="1"/>
    </xf>
    <xf numFmtId="0" fontId="11" fillId="0" borderId="8" xfId="0" applyFont="1" applyBorder="1"/>
    <xf numFmtId="0" fontId="11" fillId="0" borderId="2" xfId="0" applyFont="1" applyBorder="1" applyAlignment="1">
      <alignment horizontal="justify" vertical="justify"/>
    </xf>
    <xf numFmtId="0" fontId="11" fillId="0" borderId="3" xfId="0" applyFont="1" applyBorder="1" applyAlignment="1">
      <alignment horizontal="justify" vertical="justify"/>
    </xf>
    <xf numFmtId="0" fontId="11" fillId="0" borderId="0" xfId="0" applyFont="1" applyAlignment="1">
      <alignment horizontal="left" vertical="top"/>
    </xf>
    <xf numFmtId="0" fontId="11" fillId="0" borderId="11" xfId="0" applyFont="1" applyBorder="1" applyAlignment="1">
      <alignment horizontal="left" vertical="top"/>
    </xf>
    <xf numFmtId="0" fontId="11" fillId="0" borderId="12" xfId="0" applyFont="1" applyBorder="1" applyAlignment="1">
      <alignment horizontal="left" vertical="top" wrapText="1"/>
    </xf>
    <xf numFmtId="0" fontId="11" fillId="0" borderId="13" xfId="0" applyFont="1" applyBorder="1" applyAlignment="1">
      <alignment horizontal="left" vertical="top" wrapText="1"/>
    </xf>
    <xf numFmtId="164" fontId="11" fillId="0" borderId="0" xfId="1" applyNumberFormat="1" applyFont="1" applyBorder="1" applyAlignment="1">
      <alignment vertical="top" wrapText="1"/>
    </xf>
    <xf numFmtId="0" fontId="11" fillId="0" borderId="11" xfId="0" applyFont="1" applyBorder="1" applyAlignment="1">
      <alignment horizontal="left" vertical="top" wrapText="1"/>
    </xf>
    <xf numFmtId="0" fontId="11" fillId="0" borderId="4" xfId="0" quotePrefix="1" applyFont="1" applyBorder="1" applyAlignment="1">
      <alignment horizontal="left" vertical="top" wrapText="1"/>
    </xf>
    <xf numFmtId="0" fontId="11" fillId="0" borderId="6" xfId="0" quotePrefix="1" applyFont="1" applyBorder="1" applyAlignment="1">
      <alignment horizontal="left" vertical="top" wrapText="1"/>
    </xf>
    <xf numFmtId="0" fontId="11" fillId="0" borderId="6" xfId="0" applyFont="1" applyBorder="1" applyAlignment="1">
      <alignment horizontal="left" vertical="top"/>
    </xf>
    <xf numFmtId="0" fontId="11" fillId="0" borderId="7" xfId="0" applyFont="1" applyBorder="1" applyAlignment="1">
      <alignment horizontal="left" vertical="top" wrapText="1"/>
    </xf>
    <xf numFmtId="0" fontId="11" fillId="0" borderId="8" xfId="0" applyFont="1" applyBorder="1" applyAlignment="1">
      <alignment horizontal="left" vertical="top" wrapText="1"/>
    </xf>
    <xf numFmtId="0" fontId="11" fillId="0" borderId="17" xfId="0" quotePrefix="1" applyFont="1" applyBorder="1" applyAlignment="1">
      <alignment horizontal="left" vertical="top" wrapText="1"/>
    </xf>
    <xf numFmtId="0" fontId="11" fillId="0" borderId="2" xfId="0" applyFont="1" applyBorder="1" applyAlignment="1">
      <alignment horizontal="left" vertical="top" wrapText="1"/>
    </xf>
    <xf numFmtId="0" fontId="11" fillId="0" borderId="3" xfId="0" applyFont="1" applyBorder="1" applyAlignment="1">
      <alignment horizontal="left" vertical="top" wrapText="1"/>
    </xf>
    <xf numFmtId="0" fontId="11" fillId="0" borderId="9" xfId="0" quotePrefix="1" applyFont="1" applyBorder="1" applyAlignment="1">
      <alignment horizontal="left" vertical="top" wrapText="1"/>
    </xf>
    <xf numFmtId="164" fontId="11" fillId="0" borderId="0" xfId="1" applyNumberFormat="1" applyFont="1" applyBorder="1" applyAlignment="1"/>
    <xf numFmtId="164" fontId="11" fillId="0" borderId="5" xfId="1" applyNumberFormat="1" applyFont="1" applyBorder="1" applyAlignment="1"/>
    <xf numFmtId="0" fontId="11" fillId="0" borderId="0" xfId="0" applyFont="1" applyAlignment="1">
      <alignment wrapText="1"/>
    </xf>
    <xf numFmtId="0" fontId="11" fillId="0" borderId="5" xfId="0" applyFont="1" applyBorder="1" applyAlignment="1">
      <alignment wrapText="1"/>
    </xf>
    <xf numFmtId="0" fontId="11" fillId="0" borderId="0" xfId="0" applyFont="1" applyAlignment="1">
      <alignment vertical="center" wrapText="1"/>
    </xf>
    <xf numFmtId="0" fontId="11" fillId="0" borderId="5" xfId="0" applyFont="1" applyBorder="1" applyAlignment="1">
      <alignment vertical="center" wrapText="1"/>
    </xf>
    <xf numFmtId="0" fontId="11" fillId="0" borderId="1" xfId="0" applyFont="1" applyBorder="1"/>
    <xf numFmtId="0" fontId="11" fillId="0" borderId="2" xfId="0" applyFont="1" applyBorder="1"/>
    <xf numFmtId="0" fontId="11" fillId="0" borderId="10" xfId="0" applyFont="1" applyBorder="1" applyAlignment="1">
      <alignment vertical="top"/>
    </xf>
    <xf numFmtId="0" fontId="11" fillId="0" borderId="10" xfId="0" applyFont="1" applyBorder="1" applyAlignment="1">
      <alignment horizontal="center" vertical="top"/>
    </xf>
    <xf numFmtId="41" fontId="11" fillId="0" borderId="0" xfId="2" applyFont="1" applyFill="1" applyBorder="1" applyAlignment="1">
      <alignment vertical="top"/>
    </xf>
    <xf numFmtId="0" fontId="23" fillId="0" borderId="0" xfId="0" applyFont="1" applyAlignment="1">
      <alignment vertical="top"/>
    </xf>
    <xf numFmtId="164" fontId="8" fillId="0" borderId="14" xfId="1" applyNumberFormat="1" applyFont="1" applyFill="1" applyBorder="1" applyAlignment="1">
      <alignment vertical="top"/>
    </xf>
    <xf numFmtId="164" fontId="0" fillId="0" borderId="10" xfId="1" applyNumberFormat="1" applyFont="1" applyFill="1" applyBorder="1" applyAlignment="1" applyProtection="1">
      <alignment vertical="top"/>
      <protection locked="0"/>
    </xf>
    <xf numFmtId="164" fontId="0" fillId="0" borderId="10" xfId="1" applyNumberFormat="1" applyFont="1" applyFill="1" applyBorder="1" applyAlignment="1" applyProtection="1">
      <alignment horizontal="center" vertical="top"/>
      <protection locked="0"/>
    </xf>
    <xf numFmtId="164" fontId="3" fillId="0" borderId="10" xfId="1" applyNumberFormat="1" applyFont="1" applyFill="1" applyBorder="1" applyAlignment="1" applyProtection="1">
      <alignment horizontal="center" vertical="center"/>
      <protection locked="0"/>
    </xf>
    <xf numFmtId="0" fontId="6" fillId="0" borderId="14" xfId="0" applyFont="1" applyBorder="1" applyAlignment="1">
      <alignment horizontal="center" vertical="center"/>
    </xf>
    <xf numFmtId="0" fontId="7" fillId="0" borderId="14" xfId="0" applyFont="1" applyBorder="1" applyAlignment="1">
      <alignment horizontal="center" vertical="center"/>
    </xf>
    <xf numFmtId="164" fontId="6" fillId="0" borderId="14" xfId="1" applyNumberFormat="1" applyFont="1" applyBorder="1" applyAlignment="1">
      <alignment horizontal="center" vertical="center"/>
    </xf>
    <xf numFmtId="0" fontId="8" fillId="0" borderId="0" xfId="0" applyFont="1" applyAlignment="1">
      <alignment vertical="center"/>
    </xf>
    <xf numFmtId="0" fontId="0" fillId="0" borderId="0" xfId="0" applyAlignment="1">
      <alignment vertical="center"/>
    </xf>
    <xf numFmtId="164" fontId="9" fillId="0" borderId="10" xfId="1" applyNumberFormat="1" applyFont="1" applyBorder="1" applyAlignment="1">
      <alignment horizontal="center" vertical="center"/>
    </xf>
    <xf numFmtId="0" fontId="4" fillId="0" borderId="0" xfId="0" applyFont="1" applyAlignment="1">
      <alignment horizontal="center" vertical="center"/>
    </xf>
    <xf numFmtId="164" fontId="5" fillId="0" borderId="0" xfId="1" applyNumberFormat="1" applyFont="1" applyAlignment="1">
      <alignment horizontal="center" vertical="center"/>
    </xf>
    <xf numFmtId="43" fontId="0" fillId="0" borderId="0" xfId="0" applyNumberFormat="1"/>
    <xf numFmtId="0" fontId="11" fillId="0" borderId="11" xfId="0" applyFont="1" applyBorder="1" applyAlignment="1">
      <alignment horizontal="center" vertical="top" wrapText="1"/>
    </xf>
    <xf numFmtId="0" fontId="11" fillId="0" borderId="12" xfId="0" applyFont="1" applyBorder="1" applyAlignment="1">
      <alignment horizontal="center" vertical="top" wrapText="1"/>
    </xf>
    <xf numFmtId="0" fontId="11" fillId="0" borderId="13" xfId="0" applyFont="1" applyBorder="1" applyAlignment="1">
      <alignment horizontal="center" vertical="top" wrapText="1"/>
    </xf>
    <xf numFmtId="0" fontId="3" fillId="0" borderId="10" xfId="0" applyFont="1" applyBorder="1" applyAlignment="1">
      <alignment horizontal="center" vertical="center" wrapText="1"/>
    </xf>
    <xf numFmtId="0" fontId="23" fillId="0" borderId="4" xfId="0" applyFont="1" applyBorder="1" applyAlignment="1">
      <alignment horizontal="justify" vertical="top" wrapText="1"/>
    </xf>
    <xf numFmtId="0" fontId="23" fillId="0" borderId="0" xfId="0" applyFont="1" applyAlignment="1">
      <alignment horizontal="justify" vertical="top" wrapText="1"/>
    </xf>
    <xf numFmtId="0" fontId="23" fillId="0" borderId="5" xfId="0" applyFont="1" applyBorder="1" applyAlignment="1">
      <alignment horizontal="justify" vertical="top" wrapText="1"/>
    </xf>
    <xf numFmtId="164" fontId="11" fillId="0" borderId="1" xfId="1" applyNumberFormat="1" applyFont="1" applyBorder="1" applyAlignment="1"/>
    <xf numFmtId="164" fontId="11" fillId="0" borderId="2" xfId="1" applyNumberFormat="1" applyFont="1" applyBorder="1" applyAlignment="1"/>
    <xf numFmtId="164" fontId="11" fillId="0" borderId="3" xfId="1" applyNumberFormat="1" applyFont="1" applyBorder="1" applyAlignment="1"/>
    <xf numFmtId="164" fontId="11" fillId="0" borderId="4" xfId="1" applyNumberFormat="1" applyFont="1" applyBorder="1" applyAlignment="1">
      <alignment horizontal="justify" vertical="center" wrapText="1"/>
    </xf>
    <xf numFmtId="164" fontId="11" fillId="0" borderId="0" xfId="1" applyNumberFormat="1" applyFont="1" applyBorder="1" applyAlignment="1">
      <alignment horizontal="justify" vertical="center" wrapText="1"/>
    </xf>
    <xf numFmtId="164" fontId="11" fillId="0" borderId="5" xfId="1" applyNumberFormat="1" applyFont="1" applyBorder="1" applyAlignment="1">
      <alignment horizontal="justify" vertical="center" wrapText="1"/>
    </xf>
    <xf numFmtId="164" fontId="11" fillId="0" borderId="6" xfId="1" applyNumberFormat="1" applyFont="1" applyBorder="1" applyAlignment="1">
      <alignment horizontal="justify" vertical="center" wrapText="1"/>
    </xf>
    <xf numFmtId="164" fontId="11" fillId="0" borderId="7" xfId="1" applyNumberFormat="1" applyFont="1" applyBorder="1" applyAlignment="1">
      <alignment horizontal="justify" vertical="center" wrapText="1"/>
    </xf>
    <xf numFmtId="164" fontId="11" fillId="0" borderId="8" xfId="1" applyNumberFormat="1" applyFont="1" applyBorder="1" applyAlignment="1">
      <alignment horizontal="justify" vertical="center" wrapText="1"/>
    </xf>
    <xf numFmtId="164" fontId="11" fillId="0" borderId="4" xfId="1" applyNumberFormat="1" applyFont="1" applyBorder="1" applyAlignment="1"/>
    <xf numFmtId="164" fontId="11" fillId="0" borderId="0" xfId="1" applyNumberFormat="1" applyFont="1" applyBorder="1" applyAlignment="1"/>
    <xf numFmtId="164" fontId="11" fillId="0" borderId="5" xfId="1" applyNumberFormat="1" applyFont="1" applyBorder="1" applyAlignment="1"/>
    <xf numFmtId="164" fontId="11" fillId="0" borderId="4" xfId="1" applyNumberFormat="1" applyFont="1" applyBorder="1" applyAlignment="1">
      <alignment vertical="top" wrapText="1"/>
    </xf>
    <xf numFmtId="164" fontId="11" fillId="0" borderId="0" xfId="1" applyNumberFormat="1" applyFont="1" applyBorder="1" applyAlignment="1">
      <alignment vertical="top" wrapText="1"/>
    </xf>
    <xf numFmtId="164" fontId="11" fillId="0" borderId="5" xfId="1" applyNumberFormat="1" applyFont="1" applyBorder="1" applyAlignment="1">
      <alignment vertical="top" wrapText="1"/>
    </xf>
    <xf numFmtId="0" fontId="11" fillId="0" borderId="0" xfId="0" applyFont="1" applyAlignment="1">
      <alignment horizontal="justify" vertical="top" wrapText="1"/>
    </xf>
    <xf numFmtId="0" fontId="11" fillId="0" borderId="5" xfId="0" applyFont="1" applyBorder="1" applyAlignment="1">
      <alignment horizontal="justify" vertical="top" wrapText="1"/>
    </xf>
    <xf numFmtId="164" fontId="11" fillId="0" borderId="4" xfId="1" applyNumberFormat="1" applyFont="1" applyBorder="1"/>
    <xf numFmtId="164" fontId="11" fillId="0" borderId="0" xfId="1" applyNumberFormat="1" applyFont="1"/>
    <xf numFmtId="164" fontId="11" fillId="0" borderId="5" xfId="1" applyNumberFormat="1" applyFont="1" applyBorder="1"/>
    <xf numFmtId="164" fontId="11" fillId="0" borderId="6" xfId="1" applyNumberFormat="1" applyFont="1" applyBorder="1"/>
    <xf numFmtId="164" fontId="11" fillId="0" borderId="7" xfId="1" applyNumberFormat="1" applyFont="1" applyBorder="1"/>
    <xf numFmtId="164" fontId="11" fillId="0" borderId="8" xfId="1" applyNumberFormat="1" applyFont="1" applyBorder="1"/>
    <xf numFmtId="0" fontId="11" fillId="0" borderId="10" xfId="0" applyFont="1" applyBorder="1" applyAlignment="1">
      <alignment horizontal="center" vertical="center" wrapText="1"/>
    </xf>
    <xf numFmtId="0" fontId="11" fillId="0" borderId="10" xfId="0" applyFont="1" applyBorder="1" applyAlignment="1">
      <alignment horizontal="center" vertical="top" wrapText="1"/>
    </xf>
    <xf numFmtId="164" fontId="11" fillId="0" borderId="10" xfId="1" applyNumberFormat="1" applyFont="1" applyBorder="1" applyAlignment="1">
      <alignment horizontal="center" vertical="top" wrapText="1"/>
    </xf>
    <xf numFmtId="164" fontId="11" fillId="0" borderId="10" xfId="0" applyNumberFormat="1" applyFont="1" applyBorder="1" applyAlignment="1">
      <alignment horizontal="center" vertical="top" wrapText="1"/>
    </xf>
    <xf numFmtId="43" fontId="11" fillId="0" borderId="11" xfId="1" applyFont="1" applyBorder="1" applyAlignment="1">
      <alignment horizontal="center" vertical="top" wrapText="1"/>
    </xf>
    <xf numFmtId="43" fontId="11" fillId="0" borderId="12" xfId="1" applyFont="1" applyBorder="1" applyAlignment="1">
      <alignment horizontal="center" vertical="top" wrapText="1"/>
    </xf>
    <xf numFmtId="43" fontId="11" fillId="0" borderId="13" xfId="1" applyFont="1" applyBorder="1" applyAlignment="1">
      <alignment horizontal="center" vertical="top" wrapText="1"/>
    </xf>
    <xf numFmtId="164" fontId="11" fillId="0" borderId="11" xfId="0" applyNumberFormat="1" applyFont="1" applyBorder="1" applyAlignment="1">
      <alignment horizontal="center" vertical="top" wrapText="1"/>
    </xf>
    <xf numFmtId="164" fontId="11" fillId="0" borderId="12" xfId="0" applyNumberFormat="1" applyFont="1" applyBorder="1" applyAlignment="1">
      <alignment horizontal="center" vertical="top" wrapText="1"/>
    </xf>
    <xf numFmtId="164" fontId="11" fillId="0" borderId="13" xfId="0" applyNumberFormat="1" applyFont="1" applyBorder="1" applyAlignment="1">
      <alignment horizontal="center" vertical="top" wrapText="1"/>
    </xf>
    <xf numFmtId="164" fontId="3" fillId="0" borderId="11" xfId="0" applyNumberFormat="1"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11" fillId="0" borderId="11" xfId="0" applyFont="1" applyBorder="1" applyAlignment="1">
      <alignment horizontal="left" vertical="top"/>
    </xf>
    <xf numFmtId="0" fontId="11" fillId="0" borderId="12" xfId="0" applyFont="1" applyBorder="1" applyAlignment="1">
      <alignment horizontal="left" vertical="top"/>
    </xf>
    <xf numFmtId="0" fontId="11" fillId="0" borderId="13" xfId="0" applyFont="1" applyBorder="1" applyAlignment="1">
      <alignment horizontal="left" vertical="top"/>
    </xf>
    <xf numFmtId="0" fontId="11" fillId="0" borderId="0" xfId="0" applyFont="1" applyAlignment="1">
      <alignment horizontal="left" vertical="top" wrapText="1"/>
    </xf>
    <xf numFmtId="0" fontId="11" fillId="0" borderId="5" xfId="0" applyFont="1" applyBorder="1" applyAlignment="1">
      <alignment horizontal="left" vertical="top" wrapText="1"/>
    </xf>
    <xf numFmtId="164" fontId="11" fillId="0" borderId="1" xfId="1" applyNumberFormat="1" applyFont="1" applyBorder="1"/>
    <xf numFmtId="164" fontId="11" fillId="0" borderId="2" xfId="1" applyNumberFormat="1" applyFont="1" applyBorder="1"/>
    <xf numFmtId="164" fontId="11" fillId="0" borderId="3" xfId="1" applyNumberFormat="1" applyFont="1" applyBorder="1"/>
    <xf numFmtId="164" fontId="11" fillId="0" borderId="1" xfId="1" applyNumberFormat="1" applyFont="1" applyBorder="1" applyAlignment="1">
      <alignment vertical="top" wrapText="1"/>
    </xf>
    <xf numFmtId="164" fontId="11" fillId="0" borderId="2" xfId="1" applyNumberFormat="1" applyFont="1" applyBorder="1" applyAlignment="1">
      <alignment vertical="top" wrapText="1"/>
    </xf>
    <xf numFmtId="164" fontId="11" fillId="0" borderId="3" xfId="1" applyNumberFormat="1" applyFont="1" applyBorder="1" applyAlignment="1">
      <alignment vertical="top" wrapText="1"/>
    </xf>
    <xf numFmtId="0" fontId="3" fillId="0" borderId="11" xfId="0" applyFont="1" applyBorder="1" applyAlignment="1">
      <alignment horizontal="center" vertical="top" wrapText="1"/>
    </xf>
    <xf numFmtId="0" fontId="3" fillId="0" borderId="12" xfId="0" applyFont="1" applyBorder="1" applyAlignment="1">
      <alignment horizontal="center" vertical="top" wrapText="1"/>
    </xf>
    <xf numFmtId="0" fontId="3" fillId="0" borderId="13" xfId="0" applyFont="1" applyBorder="1" applyAlignment="1">
      <alignment horizontal="center" vertical="top" wrapText="1"/>
    </xf>
    <xf numFmtId="164" fontId="3" fillId="0" borderId="11" xfId="0" applyNumberFormat="1" applyFont="1" applyBorder="1" applyAlignment="1">
      <alignment horizontal="center" vertical="top" wrapText="1"/>
    </xf>
    <xf numFmtId="164" fontId="3" fillId="0" borderId="11" xfId="1" applyNumberFormat="1" applyFont="1" applyBorder="1" applyAlignment="1">
      <alignment horizontal="center" vertical="top" wrapText="1"/>
    </xf>
    <xf numFmtId="164" fontId="3" fillId="0" borderId="12" xfId="1" applyNumberFormat="1" applyFont="1" applyBorder="1" applyAlignment="1">
      <alignment horizontal="center" vertical="top" wrapText="1"/>
    </xf>
    <xf numFmtId="164" fontId="3" fillId="0" borderId="13" xfId="1" applyNumberFormat="1" applyFont="1" applyBorder="1" applyAlignment="1">
      <alignment horizontal="center" vertical="top" wrapText="1"/>
    </xf>
    <xf numFmtId="0" fontId="11" fillId="0" borderId="0" xfId="0" applyFont="1" applyAlignment="1">
      <alignment horizontal="justify" vertical="center" wrapText="1"/>
    </xf>
    <xf numFmtId="0" fontId="11" fillId="0" borderId="5" xfId="0" applyFont="1" applyBorder="1" applyAlignment="1">
      <alignment horizontal="justify" vertical="center" wrapText="1"/>
    </xf>
    <xf numFmtId="164" fontId="11" fillId="0" borderId="1" xfId="1" applyNumberFormat="1" applyFont="1" applyBorder="1" applyAlignment="1">
      <alignment horizontal="center"/>
    </xf>
    <xf numFmtId="164" fontId="11" fillId="0" borderId="2" xfId="1" applyNumberFormat="1" applyFont="1" applyBorder="1" applyAlignment="1">
      <alignment horizontal="center"/>
    </xf>
    <xf numFmtId="164" fontId="11" fillId="0" borderId="3" xfId="1" applyNumberFormat="1" applyFont="1" applyBorder="1" applyAlignment="1">
      <alignment horizontal="center"/>
    </xf>
    <xf numFmtId="164" fontId="11" fillId="0" borderId="0" xfId="1" applyNumberFormat="1" applyFont="1" applyBorder="1"/>
    <xf numFmtId="164" fontId="11" fillId="0" borderId="1" xfId="1" applyNumberFormat="1" applyFont="1" applyBorder="1" applyAlignment="1">
      <alignment horizontal="center" vertical="top" wrapText="1"/>
    </xf>
    <xf numFmtId="164" fontId="11" fillId="0" borderId="2" xfId="1" applyNumberFormat="1" applyFont="1" applyBorder="1" applyAlignment="1">
      <alignment horizontal="center" vertical="top" wrapText="1"/>
    </xf>
    <xf numFmtId="164" fontId="11" fillId="0" borderId="3" xfId="1" applyNumberFormat="1" applyFont="1" applyBorder="1" applyAlignment="1">
      <alignment horizontal="center" vertical="top" wrapText="1"/>
    </xf>
    <xf numFmtId="0" fontId="11" fillId="0" borderId="10" xfId="0" applyFont="1" applyBorder="1" applyAlignment="1">
      <alignment horizontal="left" vertical="top"/>
    </xf>
    <xf numFmtId="41" fontId="11" fillId="0" borderId="10" xfId="2" applyFont="1" applyFill="1" applyBorder="1" applyAlignment="1">
      <alignment horizontal="center" vertical="top"/>
    </xf>
    <xf numFmtId="0" fontId="11" fillId="0" borderId="10" xfId="0" applyFont="1" applyBorder="1" applyAlignment="1">
      <alignment horizontal="center" vertical="top"/>
    </xf>
    <xf numFmtId="0" fontId="11" fillId="0" borderId="0" xfId="0" applyFont="1" applyAlignment="1">
      <alignment horizontal="left" vertical="center" wrapText="1"/>
    </xf>
    <xf numFmtId="0" fontId="11" fillId="0" borderId="5" xfId="0" applyFont="1" applyBorder="1" applyAlignment="1">
      <alignment horizontal="left" vertical="center" wrapText="1"/>
    </xf>
    <xf numFmtId="0" fontId="3" fillId="0" borderId="11"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2" xfId="0" applyFont="1" applyBorder="1" applyAlignment="1">
      <alignment horizontal="justify" vertical="top" wrapText="1"/>
    </xf>
    <xf numFmtId="0" fontId="11" fillId="0" borderId="3" xfId="0" applyFont="1" applyBorder="1" applyAlignment="1">
      <alignment horizontal="justify" vertical="top" wrapText="1"/>
    </xf>
    <xf numFmtId="0" fontId="11" fillId="0" borderId="10" xfId="0" applyFont="1" applyBorder="1" applyAlignment="1">
      <alignment horizontal="center" wrapText="1"/>
    </xf>
    <xf numFmtId="164" fontId="11" fillId="0" borderId="10" xfId="1" applyNumberFormat="1" applyFont="1" applyBorder="1" applyAlignment="1">
      <alignment horizont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164" fontId="11" fillId="0" borderId="11" xfId="1" applyNumberFormat="1" applyFont="1" applyBorder="1" applyAlignment="1">
      <alignment horizontal="center"/>
    </xf>
    <xf numFmtId="164" fontId="11" fillId="0" borderId="12" xfId="1" applyNumberFormat="1" applyFont="1" applyBorder="1" applyAlignment="1">
      <alignment horizontal="center"/>
    </xf>
    <xf numFmtId="164" fontId="11" fillId="0" borderId="13" xfId="1" applyNumberFormat="1" applyFont="1" applyBorder="1" applyAlignment="1">
      <alignment horizontal="center"/>
    </xf>
    <xf numFmtId="0" fontId="11" fillId="0" borderId="10" xfId="0" applyFont="1" applyBorder="1" applyAlignment="1">
      <alignment horizontal="center" vertical="center"/>
    </xf>
    <xf numFmtId="0" fontId="11" fillId="0" borderId="1" xfId="0" applyFont="1" applyBorder="1" applyAlignment="1">
      <alignment horizontal="center" vertical="center" wrapText="1"/>
    </xf>
    <xf numFmtId="0" fontId="11" fillId="0" borderId="4" xfId="0" applyFont="1" applyBorder="1" applyAlignment="1">
      <alignment horizontal="center" vertical="center" wrapText="1"/>
    </xf>
    <xf numFmtId="164" fontId="3" fillId="0" borderId="10" xfId="1" applyNumberFormat="1" applyFont="1" applyBorder="1" applyAlignment="1">
      <alignment horizontal="center" vertical="justify"/>
    </xf>
    <xf numFmtId="164" fontId="11" fillId="0" borderId="10" xfId="1" applyNumberFormat="1" applyFont="1" applyBorder="1" applyAlignment="1">
      <alignment horizontal="center" vertical="justify" wrapText="1"/>
    </xf>
    <xf numFmtId="0" fontId="11" fillId="0" borderId="11" xfId="0" applyFont="1" applyBorder="1" applyAlignment="1">
      <alignment horizontal="center" vertical="top"/>
    </xf>
    <xf numFmtId="0" fontId="11" fillId="0" borderId="12" xfId="0" applyFont="1" applyBorder="1" applyAlignment="1">
      <alignment horizontal="center" vertical="top"/>
    </xf>
    <xf numFmtId="0" fontId="11" fillId="0" borderId="13" xfId="0" applyFont="1" applyBorder="1" applyAlignment="1">
      <alignment horizontal="center" vertical="top"/>
    </xf>
    <xf numFmtId="0" fontId="11" fillId="0" borderId="7" xfId="0" applyFont="1" applyBorder="1" applyAlignment="1">
      <alignment horizontal="justify" vertical="center" wrapText="1"/>
    </xf>
    <xf numFmtId="0" fontId="11" fillId="0" borderId="8" xfId="0" applyFont="1" applyBorder="1" applyAlignment="1">
      <alignment horizontal="justify" vertical="center" wrapText="1"/>
    </xf>
    <xf numFmtId="0" fontId="11" fillId="0" borderId="11" xfId="0" applyFont="1" applyBorder="1" applyAlignment="1">
      <alignment horizontal="center" vertical="justify"/>
    </xf>
    <xf numFmtId="0" fontId="11" fillId="0" borderId="12" xfId="0" applyFont="1" applyBorder="1" applyAlignment="1">
      <alignment horizontal="center" vertical="justify"/>
    </xf>
    <xf numFmtId="0" fontId="11" fillId="0" borderId="13" xfId="0" applyFont="1" applyBorder="1" applyAlignment="1">
      <alignment horizontal="center" vertical="justify"/>
    </xf>
    <xf numFmtId="164" fontId="11" fillId="0" borderId="11" xfId="1" applyNumberFormat="1" applyFont="1" applyBorder="1" applyAlignment="1">
      <alignment horizontal="center" vertical="justify"/>
    </xf>
    <xf numFmtId="164" fontId="11" fillId="0" borderId="12" xfId="1" applyNumberFormat="1" applyFont="1" applyBorder="1" applyAlignment="1">
      <alignment horizontal="center" vertical="justify"/>
    </xf>
    <xf numFmtId="164" fontId="11" fillId="0" borderId="13" xfId="1" applyNumberFormat="1" applyFont="1" applyBorder="1" applyAlignment="1">
      <alignment horizontal="center" vertical="justify"/>
    </xf>
    <xf numFmtId="0" fontId="11" fillId="0" borderId="11" xfId="0" applyFont="1" applyBorder="1" applyAlignment="1">
      <alignment horizontal="center" vertical="justify" wrapText="1"/>
    </xf>
    <xf numFmtId="0" fontId="11" fillId="0" borderId="12" xfId="0" applyFont="1" applyBorder="1" applyAlignment="1">
      <alignment horizontal="center" vertical="justify" wrapText="1"/>
    </xf>
    <xf numFmtId="0" fontId="11" fillId="0" borderId="13" xfId="0" applyFont="1" applyBorder="1" applyAlignment="1">
      <alignment horizontal="center" vertical="justify" wrapText="1"/>
    </xf>
    <xf numFmtId="164" fontId="11" fillId="0" borderId="11" xfId="0" applyNumberFormat="1" applyFont="1" applyBorder="1" applyAlignment="1">
      <alignment horizontal="center" vertical="justify" wrapText="1"/>
    </xf>
    <xf numFmtId="164" fontId="3" fillId="0" borderId="10" xfId="0" applyNumberFormat="1" applyFont="1" applyBorder="1" applyAlignment="1">
      <alignment horizontal="center" vertical="justify"/>
    </xf>
    <xf numFmtId="0" fontId="3" fillId="0" borderId="10" xfId="0" applyFont="1" applyBorder="1" applyAlignment="1">
      <alignment horizontal="center" vertical="justify"/>
    </xf>
    <xf numFmtId="0" fontId="11" fillId="0" borderId="10" xfId="0" applyFont="1" applyBorder="1" applyAlignment="1">
      <alignment horizontal="left" vertical="justify" wrapText="1"/>
    </xf>
    <xf numFmtId="164" fontId="11" fillId="0" borderId="10" xfId="1" applyNumberFormat="1" applyFont="1" applyBorder="1" applyAlignment="1">
      <alignment horizontal="justify" vertical="justify"/>
    </xf>
    <xf numFmtId="0" fontId="3" fillId="0" borderId="4" xfId="0" applyFont="1" applyBorder="1" applyAlignment="1">
      <alignment horizontal="center" vertical="top"/>
    </xf>
    <xf numFmtId="0" fontId="3" fillId="0" borderId="0" xfId="0" applyFont="1" applyAlignment="1">
      <alignment horizontal="center" vertical="top"/>
    </xf>
    <xf numFmtId="0" fontId="3" fillId="0" borderId="5" xfId="0" applyFont="1" applyBorder="1" applyAlignment="1">
      <alignment horizontal="center" vertical="top"/>
    </xf>
    <xf numFmtId="0" fontId="3" fillId="0" borderId="6" xfId="0" applyFont="1" applyBorder="1" applyAlignment="1">
      <alignment horizontal="center" vertical="top"/>
    </xf>
    <xf numFmtId="0" fontId="3" fillId="0" borderId="7" xfId="0" applyFont="1" applyBorder="1" applyAlignment="1">
      <alignment horizontal="center" vertical="top"/>
    </xf>
    <xf numFmtId="0" fontId="3" fillId="0" borderId="8" xfId="0" applyFont="1" applyBorder="1" applyAlignment="1">
      <alignment horizontal="center" vertical="top"/>
    </xf>
    <xf numFmtId="0" fontId="3" fillId="0" borderId="10" xfId="0" applyFont="1" applyBorder="1" applyAlignment="1">
      <alignment horizontal="center" vertical="top"/>
    </xf>
    <xf numFmtId="0" fontId="11" fillId="0" borderId="0" xfId="0" applyFont="1" applyAlignment="1">
      <alignment horizontal="justify" vertical="justify" wrapText="1"/>
    </xf>
    <xf numFmtId="0" fontId="11" fillId="0" borderId="5" xfId="0" applyFont="1" applyBorder="1" applyAlignment="1">
      <alignment horizontal="justify" vertical="justify" wrapText="1"/>
    </xf>
    <xf numFmtId="0" fontId="11" fillId="0" borderId="10" xfId="0" applyFont="1" applyBorder="1" applyAlignment="1">
      <alignment horizontal="justify" vertical="justify"/>
    </xf>
    <xf numFmtId="0" fontId="11" fillId="0" borderId="10" xfId="0" applyFont="1" applyBorder="1" applyAlignment="1">
      <alignment horizontal="left" vertical="top" wrapText="1"/>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8" fillId="0" borderId="0" xfId="0" applyFont="1" applyAlignment="1">
      <alignment horizontal="center" vertical="center"/>
    </xf>
    <xf numFmtId="0" fontId="18" fillId="0" borderId="5" xfId="0" applyFont="1" applyBorder="1" applyAlignment="1">
      <alignment horizontal="center" vertical="center"/>
    </xf>
    <xf numFmtId="1" fontId="22" fillId="0" borderId="17" xfId="12" applyNumberFormat="1" applyFont="1" applyBorder="1" applyAlignment="1">
      <alignment horizontal="center" vertical="top" wrapText="1"/>
    </xf>
    <xf numFmtId="1" fontId="22" fillId="0" borderId="9" xfId="12" applyNumberFormat="1" applyFont="1" applyBorder="1" applyAlignment="1">
      <alignment horizontal="center" vertical="top" wrapText="1"/>
    </xf>
    <xf numFmtId="41" fontId="22" fillId="0" borderId="1" xfId="12" applyFont="1" applyBorder="1" applyAlignment="1">
      <alignment horizontal="center" vertical="top" wrapText="1"/>
    </xf>
    <xf numFmtId="41" fontId="22" fillId="0" borderId="3" xfId="12" applyFont="1" applyBorder="1" applyAlignment="1">
      <alignment horizontal="center" vertical="top" wrapText="1"/>
    </xf>
    <xf numFmtId="41" fontId="22" fillId="0" borderId="4" xfId="12" applyFont="1" applyBorder="1" applyAlignment="1">
      <alignment horizontal="center" vertical="top" wrapText="1"/>
    </xf>
    <xf numFmtId="41" fontId="22" fillId="0" borderId="0" xfId="12" applyFont="1" applyBorder="1" applyAlignment="1">
      <alignment horizontal="center" vertical="top" wrapText="1"/>
    </xf>
    <xf numFmtId="0" fontId="22" fillId="0" borderId="10" xfId="0" applyFont="1" applyBorder="1" applyAlignment="1">
      <alignment horizontal="center" vertical="top" wrapText="1"/>
    </xf>
    <xf numFmtId="41" fontId="22" fillId="4" borderId="10" xfId="12" applyFont="1" applyFill="1" applyBorder="1" applyAlignment="1">
      <alignment horizontal="center" vertical="top" wrapText="1"/>
    </xf>
    <xf numFmtId="0" fontId="19" fillId="0" borderId="0" xfId="0" applyFont="1" applyAlignment="1">
      <alignment horizontal="center" vertical="top" wrapText="1"/>
    </xf>
    <xf numFmtId="41" fontId="19" fillId="0" borderId="10" xfId="12" applyFont="1" applyBorder="1" applyAlignment="1">
      <alignment horizontal="center" vertical="top" wrapText="1"/>
    </xf>
    <xf numFmtId="41" fontId="19" fillId="0" borderId="18" xfId="12" applyFont="1" applyBorder="1" applyAlignment="1">
      <alignment horizontal="center" vertical="top" wrapText="1"/>
    </xf>
    <xf numFmtId="41" fontId="22" fillId="0" borderId="10" xfId="12" applyFont="1" applyBorder="1" applyAlignment="1">
      <alignment horizontal="center" vertical="top" wrapText="1"/>
    </xf>
    <xf numFmtId="41" fontId="22" fillId="2" borderId="10" xfId="12" applyFont="1" applyFill="1" applyBorder="1" applyAlignment="1">
      <alignment horizontal="center" vertical="center" wrapText="1"/>
    </xf>
    <xf numFmtId="0" fontId="22" fillId="2" borderId="10" xfId="0" applyFont="1" applyFill="1" applyBorder="1" applyAlignment="1">
      <alignment horizontal="center" vertical="center" wrapText="1"/>
    </xf>
    <xf numFmtId="0" fontId="19" fillId="0" borderId="10" xfId="0" quotePrefix="1" applyFont="1" applyBorder="1" applyAlignment="1">
      <alignment horizontal="center" vertical="center"/>
    </xf>
    <xf numFmtId="0" fontId="19" fillId="0" borderId="10" xfId="0" applyFont="1" applyBorder="1" applyAlignment="1">
      <alignment horizontal="center" vertical="center" wrapText="1"/>
    </xf>
    <xf numFmtId="0" fontId="19" fillId="0" borderId="11" xfId="0" quotePrefix="1" applyFont="1" applyBorder="1" applyAlignment="1">
      <alignment horizontal="center" vertical="center"/>
    </xf>
    <xf numFmtId="0" fontId="19" fillId="0" borderId="13" xfId="0" applyFont="1" applyBorder="1" applyAlignment="1">
      <alignment horizontal="center" vertical="center"/>
    </xf>
    <xf numFmtId="0" fontId="22" fillId="0" borderId="17" xfId="0" applyFont="1" applyBorder="1" applyAlignment="1">
      <alignment horizontal="center" vertical="top" wrapText="1"/>
    </xf>
    <xf numFmtId="0" fontId="22" fillId="0" borderId="9" xfId="0" applyFont="1" applyBorder="1" applyAlignment="1">
      <alignment horizontal="center" vertical="top" wrapText="1"/>
    </xf>
    <xf numFmtId="0" fontId="22" fillId="0" borderId="18" xfId="0" applyFont="1" applyBorder="1" applyAlignment="1">
      <alignment horizontal="center" vertical="top" wrapText="1"/>
    </xf>
    <xf numFmtId="164" fontId="22" fillId="0" borderId="17" xfId="0" applyNumberFormat="1" applyFont="1" applyBorder="1" applyAlignment="1">
      <alignment horizontal="center" vertical="top"/>
    </xf>
    <xf numFmtId="164" fontId="22" fillId="0" borderId="9" xfId="0" applyNumberFormat="1" applyFont="1" applyBorder="1" applyAlignment="1">
      <alignment horizontal="center" vertical="top"/>
    </xf>
    <xf numFmtId="164" fontId="22" fillId="0" borderId="18" xfId="0" applyNumberFormat="1" applyFont="1" applyBorder="1" applyAlignment="1">
      <alignment horizontal="center" vertical="top"/>
    </xf>
    <xf numFmtId="164" fontId="22" fillId="0" borderId="17" xfId="12" applyNumberFormat="1" applyFont="1" applyFill="1" applyBorder="1" applyAlignment="1">
      <alignment horizontal="center" vertical="top" wrapText="1"/>
    </xf>
    <xf numFmtId="164" fontId="22" fillId="0" borderId="9" xfId="12" applyNumberFormat="1" applyFont="1" applyFill="1" applyBorder="1" applyAlignment="1">
      <alignment horizontal="center" vertical="top" wrapText="1"/>
    </xf>
    <xf numFmtId="0" fontId="22" fillId="0" borderId="7" xfId="0" applyFont="1" applyBorder="1" applyAlignment="1">
      <alignment horizontal="center" vertical="center" wrapText="1"/>
    </xf>
    <xf numFmtId="0" fontId="19" fillId="0" borderId="7" xfId="0" applyFont="1" applyBorder="1" applyAlignment="1">
      <alignment horizontal="center" vertical="top" wrapText="1"/>
    </xf>
    <xf numFmtId="41" fontId="22" fillId="2" borderId="11" xfId="12" applyFont="1" applyFill="1" applyBorder="1" applyAlignment="1">
      <alignment horizontal="center" vertical="center" wrapText="1"/>
    </xf>
    <xf numFmtId="41" fontId="22" fillId="2" borderId="12" xfId="12" applyFont="1" applyFill="1" applyBorder="1" applyAlignment="1">
      <alignment horizontal="center" vertical="center" wrapText="1"/>
    </xf>
    <xf numFmtId="41" fontId="22" fillId="2" borderId="13" xfId="12" applyFont="1" applyFill="1" applyBorder="1" applyAlignment="1">
      <alignment horizontal="center" vertical="center" wrapText="1"/>
    </xf>
    <xf numFmtId="0" fontId="22" fillId="2" borderId="11" xfId="0" applyFont="1" applyFill="1" applyBorder="1" applyAlignment="1">
      <alignment horizontal="center" vertical="center" wrapText="1"/>
    </xf>
    <xf numFmtId="0" fontId="22" fillId="2" borderId="13" xfId="0" applyFont="1" applyFill="1" applyBorder="1" applyAlignment="1">
      <alignment horizontal="center" vertical="center" wrapText="1"/>
    </xf>
    <xf numFmtId="41" fontId="22" fillId="2" borderId="17" xfId="12" applyFont="1" applyFill="1" applyBorder="1" applyAlignment="1">
      <alignment horizontal="center" vertical="center" wrapText="1"/>
    </xf>
    <xf numFmtId="41" fontId="22" fillId="2" borderId="18" xfId="12" applyFont="1" applyFill="1" applyBorder="1" applyAlignment="1">
      <alignment horizontal="center" vertical="center" wrapText="1"/>
    </xf>
    <xf numFmtId="0" fontId="22" fillId="2" borderId="11" xfId="0" applyFont="1" applyFill="1" applyBorder="1" applyAlignment="1">
      <alignment horizontal="center" vertical="center"/>
    </xf>
    <xf numFmtId="0" fontId="22" fillId="2" borderId="12" xfId="0" applyFont="1" applyFill="1" applyBorder="1" applyAlignment="1">
      <alignment horizontal="center" vertical="center"/>
    </xf>
    <xf numFmtId="0" fontId="22" fillId="2" borderId="13" xfId="0" applyFont="1" applyFill="1" applyBorder="1" applyAlignment="1">
      <alignment horizontal="center" vertical="center"/>
    </xf>
    <xf numFmtId="41" fontId="22" fillId="2" borderId="1" xfId="12" applyFont="1" applyFill="1" applyBorder="1" applyAlignment="1">
      <alignment horizontal="center" vertical="center"/>
    </xf>
    <xf numFmtId="41" fontId="22" fillId="2" borderId="2" xfId="12" applyFont="1" applyFill="1" applyBorder="1" applyAlignment="1">
      <alignment horizontal="center" vertical="center"/>
    </xf>
    <xf numFmtId="41" fontId="22" fillId="2" borderId="3" xfId="12" applyFont="1" applyFill="1" applyBorder="1" applyAlignment="1">
      <alignment horizontal="center" vertical="center"/>
    </xf>
    <xf numFmtId="41" fontId="22" fillId="2" borderId="6" xfId="12" applyFont="1" applyFill="1" applyBorder="1" applyAlignment="1">
      <alignment horizontal="center" vertical="center"/>
    </xf>
    <xf numFmtId="41" fontId="22" fillId="2" borderId="7" xfId="12" applyFont="1" applyFill="1" applyBorder="1" applyAlignment="1">
      <alignment horizontal="center" vertical="center"/>
    </xf>
    <xf numFmtId="41" fontId="22" fillId="2" borderId="8" xfId="12" applyFont="1" applyFill="1" applyBorder="1" applyAlignment="1">
      <alignment horizontal="center" vertical="center"/>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center" vertical="center"/>
    </xf>
    <xf numFmtId="0" fontId="3" fillId="0" borderId="1" xfId="0" applyFont="1" applyBorder="1" applyAlignment="1">
      <alignment horizontal="center" vertical="center"/>
    </xf>
    <xf numFmtId="0" fontId="3" fillId="0" borderId="6" xfId="0" applyFont="1" applyBorder="1" applyAlignment="1">
      <alignment horizontal="center" vertical="center"/>
    </xf>
    <xf numFmtId="0" fontId="3" fillId="0" borderId="2" xfId="0" applyFont="1" applyBorder="1" applyAlignment="1">
      <alignment horizontal="center" wrapText="1"/>
    </xf>
    <xf numFmtId="0" fontId="3" fillId="0" borderId="7" xfId="0" applyFont="1" applyBorder="1" applyAlignment="1">
      <alignment horizontal="center" wrapText="1"/>
    </xf>
    <xf numFmtId="164" fontId="3" fillId="0" borderId="3" xfId="1" applyNumberFormat="1" applyFont="1" applyBorder="1" applyAlignment="1">
      <alignment horizontal="center" wrapText="1"/>
    </xf>
    <xf numFmtId="164" fontId="3" fillId="0" borderId="8" xfId="1" applyNumberFormat="1" applyFont="1" applyBorder="1" applyAlignment="1">
      <alignment horizontal="center" wrapText="1"/>
    </xf>
    <xf numFmtId="0" fontId="3" fillId="0" borderId="7" xfId="0" applyFont="1" applyBorder="1" applyAlignment="1">
      <alignment horizont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12" fillId="0" borderId="10" xfId="14" applyNumberFormat="1" applyFont="1" applyFill="1" applyBorder="1" applyAlignment="1" applyProtection="1">
      <alignment horizontal="center" vertical="top"/>
    </xf>
    <xf numFmtId="0" fontId="9" fillId="0" borderId="1" xfId="14" applyNumberFormat="1" applyFont="1" applyFill="1" applyBorder="1" applyAlignment="1" applyProtection="1">
      <alignment horizontal="center" vertical="center"/>
    </xf>
    <xf numFmtId="0" fontId="9" fillId="0" borderId="2" xfId="14" applyNumberFormat="1" applyFont="1" applyFill="1" applyBorder="1" applyAlignment="1" applyProtection="1">
      <alignment horizontal="center" vertical="center"/>
    </xf>
    <xf numFmtId="0" fontId="9" fillId="0" borderId="3" xfId="14" applyNumberFormat="1" applyFont="1" applyFill="1" applyBorder="1" applyAlignment="1" applyProtection="1">
      <alignment horizontal="center" vertical="center"/>
    </xf>
    <xf numFmtId="0" fontId="9" fillId="0" borderId="6" xfId="14" applyNumberFormat="1" applyFont="1" applyFill="1" applyBorder="1" applyAlignment="1" applyProtection="1">
      <alignment horizontal="center" vertical="center"/>
    </xf>
    <xf numFmtId="0" fontId="9" fillId="0" borderId="7" xfId="14" applyNumberFormat="1" applyFont="1" applyFill="1" applyBorder="1" applyAlignment="1" applyProtection="1">
      <alignment horizontal="center" vertical="center"/>
    </xf>
    <xf numFmtId="0" fontId="9" fillId="0" borderId="8" xfId="14" applyNumberFormat="1" applyFont="1" applyFill="1" applyBorder="1" applyAlignment="1" applyProtection="1">
      <alignment horizontal="center" vertical="center"/>
    </xf>
    <xf numFmtId="0" fontId="3" fillId="0" borderId="1" xfId="4" applyFont="1" applyBorder="1" applyAlignment="1">
      <alignment horizontal="center" vertical="center"/>
    </xf>
    <xf numFmtId="0" fontId="3" fillId="0" borderId="2" xfId="4" applyFont="1" applyBorder="1" applyAlignment="1">
      <alignment horizontal="center" vertical="center"/>
    </xf>
    <xf numFmtId="0" fontId="3" fillId="0" borderId="3" xfId="4" applyFont="1" applyBorder="1" applyAlignment="1">
      <alignment horizontal="center" vertical="center"/>
    </xf>
    <xf numFmtId="0" fontId="3" fillId="0" borderId="6" xfId="4" applyFont="1" applyBorder="1" applyAlignment="1">
      <alignment horizontal="center" vertical="center"/>
    </xf>
    <xf numFmtId="0" fontId="3" fillId="0" borderId="7" xfId="4" applyFont="1" applyBorder="1" applyAlignment="1">
      <alignment horizontal="center" vertical="center"/>
    </xf>
    <xf numFmtId="0" fontId="3" fillId="0" borderId="8" xfId="4" applyFont="1" applyBorder="1" applyAlignment="1">
      <alignment horizontal="center" vertical="center"/>
    </xf>
  </cellXfs>
  <cellStyles count="16">
    <cellStyle name="Comma" xfId="1" builtinId="3"/>
    <cellStyle name="Comma [0]" xfId="2" builtinId="6"/>
    <cellStyle name="Comma [0] 10 10" xfId="10" xr:uid="{51D152EE-BBF1-4471-9E0C-4BA249FF44BC}"/>
    <cellStyle name="Comma [0] 2" xfId="7" xr:uid="{9952B2AB-794B-46D1-BD05-E3414C910D13}"/>
    <cellStyle name="Comma [0] 2 2" xfId="3" xr:uid="{A18CBE82-1D6B-4D3B-98FF-E42A6923271B}"/>
    <cellStyle name="Comma [0] 2 2 2" xfId="9" xr:uid="{953CD13A-CBCA-4540-A773-81AA8A7F41BF}"/>
    <cellStyle name="Comma [0] 2 2 3 2" xfId="12" xr:uid="{A88A05D5-1D1F-47C5-AB8E-79B7B541FF5D}"/>
    <cellStyle name="Comma 2" xfId="5" xr:uid="{A166BDFA-5A72-4782-B6F9-C8692020150A}"/>
    <cellStyle name="Comma 2 2" xfId="8" xr:uid="{37E2ABA4-C7B3-46F5-9CA2-8233B0767774}"/>
    <cellStyle name="Comma 3" xfId="11" xr:uid="{2663B40F-6688-48FD-9077-A05EA7B13954}"/>
    <cellStyle name="Comma 4" xfId="6" xr:uid="{3DE7C393-FD79-456A-8121-C5A3C2A4438B}"/>
    <cellStyle name="Comma 5" xfId="15" xr:uid="{E4C6F981-29BF-4749-81EC-6407F2A8ABEA}"/>
    <cellStyle name="Normal" xfId="0" builtinId="0"/>
    <cellStyle name="Normal 2" xfId="4" xr:uid="{DE14D80F-D87F-4C99-AD8A-6ED89448F173}"/>
    <cellStyle name="Normal 3" xfId="14" xr:uid="{530F4F62-0A8E-44A9-A2F9-A23E5CFC52B2}"/>
    <cellStyle name="Normal_AMDOC DRAFT CIT Calc - Only" xfId="13" xr:uid="{61F2778E-2B4B-4F4B-863B-EEA9B5592F61}"/>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576514</xdr:colOff>
      <xdr:row>0</xdr:row>
      <xdr:rowOff>0</xdr:rowOff>
    </xdr:from>
    <xdr:to>
      <xdr:col>19</xdr:col>
      <xdr:colOff>593831</xdr:colOff>
      <xdr:row>29</xdr:row>
      <xdr:rowOff>134133</xdr:rowOff>
    </xdr:to>
    <xdr:pic>
      <xdr:nvPicPr>
        <xdr:cNvPr id="3" name="Picture 2">
          <a:extLst>
            <a:ext uri="{FF2B5EF4-FFF2-40B4-BE49-F238E27FC236}">
              <a16:creationId xmlns:a16="http://schemas.microsoft.com/office/drawing/2014/main" id="{F8C7B170-0CAC-85E8-77DF-4499476ACE00}"/>
            </a:ext>
          </a:extLst>
        </xdr:cNvPr>
        <xdr:cNvPicPr>
          <a:picLocks noChangeAspect="1"/>
        </xdr:cNvPicPr>
      </xdr:nvPicPr>
      <xdr:blipFill>
        <a:blip xmlns:r="http://schemas.openxmlformats.org/officeDocument/2006/relationships" r:embed="rId1"/>
        <a:stretch>
          <a:fillRect/>
        </a:stretch>
      </xdr:blipFill>
      <xdr:spPr>
        <a:xfrm>
          <a:off x="8534902" y="0"/>
          <a:ext cx="5544324" cy="56110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brian\OneDrive\Desktop\IRMA%20NURANISA\30.%20UNIV%20AISYAH%20LAMPUNG\KERTAS%20KERJA\Daftar%20Aset%20Tetap%20&amp;%20Penyusutan%20UAP%202022%20-%20Jeremi.xlsx" TargetMode="External"/><Relationship Id="rId1" Type="http://schemas.openxmlformats.org/officeDocument/2006/relationships/externalLinkPath" Target="Daftar%20Aset%20Tetap%20&amp;%20Penyusutan%20UAP%202022%20-%20Jerem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T_2022 Ok"/>
    </sheetNames>
    <sheetDataSet>
      <sheetData sheetId="0">
        <row r="35">
          <cell r="G35">
            <v>3510600000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FCEE6-B86D-45F3-8369-04268AD6BBFE}">
  <dimension ref="A1:BM184"/>
  <sheetViews>
    <sheetView tabSelected="1" view="pageBreakPreview" topLeftCell="A51" zoomScale="80" zoomScaleNormal="89" zoomScaleSheetLayoutView="77" workbookViewId="0">
      <selection activeCell="AF59" sqref="AF59"/>
    </sheetView>
  </sheetViews>
  <sheetFormatPr defaultRowHeight="15" x14ac:dyDescent="0.25"/>
  <cols>
    <col min="1" max="27" width="3.28515625" style="64" customWidth="1"/>
    <col min="28" max="28" width="4" style="209" customWidth="1"/>
    <col min="29" max="29" width="3.5703125" style="209" customWidth="1"/>
    <col min="30" max="30" width="3.7109375" style="209" customWidth="1"/>
    <col min="31" max="55" width="3.28515625" style="209" customWidth="1"/>
    <col min="56" max="56" width="3.28515625" style="64" hidden="1" customWidth="1"/>
    <col min="57" max="69" width="3.28515625" style="64" customWidth="1"/>
    <col min="70" max="16384" width="9.140625" style="64"/>
  </cols>
  <sheetData>
    <row r="1" spans="1:62" x14ac:dyDescent="0.25">
      <c r="C1" s="208"/>
    </row>
    <row r="2" spans="1:62" x14ac:dyDescent="0.25">
      <c r="A2" s="210" t="s">
        <v>718</v>
      </c>
      <c r="B2" s="211"/>
      <c r="D2" s="212" t="s">
        <v>635</v>
      </c>
      <c r="E2" s="211"/>
      <c r="F2" s="213"/>
      <c r="G2" s="214"/>
      <c r="H2" s="211"/>
      <c r="I2" s="211"/>
      <c r="J2" s="211"/>
      <c r="K2" s="211"/>
      <c r="L2" s="211"/>
      <c r="M2" s="211"/>
      <c r="N2" s="211"/>
      <c r="O2" s="211"/>
      <c r="P2" s="211"/>
      <c r="Q2" s="214"/>
      <c r="R2" s="214"/>
      <c r="S2" s="214"/>
      <c r="T2" s="214"/>
      <c r="U2" s="214"/>
      <c r="V2" s="214"/>
      <c r="W2" s="214"/>
      <c r="X2" s="214"/>
      <c r="Y2" s="214"/>
      <c r="Z2" s="214"/>
      <c r="AA2" s="214"/>
      <c r="AB2" s="215"/>
      <c r="AC2" s="214"/>
      <c r="AD2" s="214"/>
      <c r="AE2" s="214"/>
      <c r="AF2" s="214"/>
      <c r="AG2" s="214"/>
      <c r="AH2" s="214"/>
      <c r="AI2" s="214"/>
      <c r="AJ2" s="214"/>
      <c r="AK2" s="214"/>
      <c r="AL2" s="214"/>
      <c r="AM2" s="214"/>
      <c r="AN2" s="214"/>
      <c r="AO2" s="214"/>
      <c r="AP2" s="214"/>
      <c r="AQ2" s="214"/>
      <c r="AR2" s="214"/>
      <c r="AS2" s="214"/>
      <c r="AT2" s="214"/>
      <c r="AU2" s="214"/>
      <c r="AV2" s="214"/>
      <c r="AW2" s="214"/>
      <c r="AX2" s="214"/>
      <c r="AY2" s="214"/>
      <c r="AZ2" s="214"/>
      <c r="BA2" s="214"/>
      <c r="BB2" s="214"/>
      <c r="BC2" s="216"/>
    </row>
    <row r="3" spans="1:62" x14ac:dyDescent="0.25">
      <c r="A3" s="217" t="s">
        <v>719</v>
      </c>
      <c r="B3" s="218"/>
      <c r="D3" s="219" t="s">
        <v>720</v>
      </c>
      <c r="E3" s="218" t="s">
        <v>721</v>
      </c>
      <c r="F3" s="218"/>
      <c r="G3" s="220"/>
      <c r="H3" s="218"/>
      <c r="I3" s="218"/>
      <c r="J3" s="218"/>
      <c r="K3" s="218"/>
      <c r="L3" s="218"/>
      <c r="M3" s="218"/>
      <c r="N3" s="218"/>
      <c r="O3" s="218"/>
      <c r="P3" s="218"/>
      <c r="Q3" s="220"/>
      <c r="R3" s="220"/>
      <c r="S3" s="220"/>
      <c r="T3" s="220"/>
      <c r="U3" s="220"/>
      <c r="V3" s="220"/>
      <c r="W3" s="220"/>
      <c r="X3" s="220"/>
      <c r="Y3" s="220"/>
      <c r="Z3" s="220"/>
      <c r="AA3" s="220"/>
      <c r="AB3" s="221"/>
      <c r="AC3" s="220"/>
      <c r="AD3" s="220"/>
      <c r="AE3" s="220"/>
      <c r="AF3" s="220"/>
      <c r="AG3" s="220"/>
      <c r="AH3" s="220"/>
      <c r="AI3" s="220"/>
      <c r="AJ3" s="220"/>
      <c r="AK3" s="220"/>
      <c r="AL3" s="220"/>
      <c r="AM3" s="220"/>
      <c r="AN3" s="220"/>
      <c r="AO3" s="220"/>
      <c r="AP3" s="220"/>
      <c r="AQ3" s="220"/>
      <c r="AR3" s="220"/>
      <c r="AS3" s="220"/>
      <c r="AT3" s="220"/>
      <c r="AU3" s="220"/>
      <c r="AV3" s="220"/>
      <c r="AW3" s="220"/>
      <c r="AX3" s="220"/>
      <c r="AY3" s="220"/>
      <c r="AZ3" s="220"/>
      <c r="BA3" s="220"/>
      <c r="BB3" s="220"/>
      <c r="BC3" s="222"/>
    </row>
    <row r="4" spans="1:62" x14ac:dyDescent="0.25">
      <c r="A4" s="217" t="s">
        <v>722</v>
      </c>
      <c r="B4" s="218"/>
      <c r="D4" s="219" t="s">
        <v>635</v>
      </c>
      <c r="E4" s="223" t="s">
        <v>723</v>
      </c>
      <c r="F4" s="223"/>
      <c r="G4" s="220"/>
      <c r="H4" s="218"/>
      <c r="I4" s="218"/>
      <c r="J4" s="218"/>
      <c r="K4" s="218"/>
      <c r="L4" s="218"/>
      <c r="M4" s="218"/>
      <c r="N4" s="218"/>
      <c r="O4" s="218"/>
      <c r="P4" s="218"/>
      <c r="Q4" s="220"/>
      <c r="R4" s="220"/>
      <c r="S4" s="220"/>
      <c r="T4" s="220"/>
      <c r="U4" s="220"/>
      <c r="V4" s="220"/>
      <c r="W4" s="220"/>
      <c r="X4" s="220"/>
      <c r="Y4" s="220"/>
      <c r="Z4" s="220"/>
      <c r="AA4" s="220"/>
      <c r="AB4" s="221"/>
      <c r="AC4" s="220"/>
      <c r="AD4" s="220"/>
      <c r="AE4" s="220"/>
      <c r="AF4" s="220"/>
      <c r="AG4" s="220"/>
      <c r="AH4" s="220"/>
      <c r="AI4" s="220"/>
      <c r="AJ4" s="220"/>
      <c r="AK4" s="220"/>
      <c r="AL4" s="220"/>
      <c r="AM4" s="220"/>
      <c r="AN4" s="220"/>
      <c r="AO4" s="220"/>
      <c r="AP4" s="220"/>
      <c r="AQ4" s="220"/>
      <c r="AR4" s="220"/>
      <c r="AS4" s="220"/>
      <c r="AT4" s="220"/>
      <c r="AU4" s="220"/>
      <c r="AV4" s="220"/>
      <c r="AW4" s="220"/>
      <c r="AX4" s="220"/>
      <c r="AY4" s="220"/>
      <c r="AZ4" s="220"/>
      <c r="BA4" s="220"/>
      <c r="BB4" s="220"/>
      <c r="BC4" s="222"/>
    </row>
    <row r="5" spans="1:62" x14ac:dyDescent="0.25">
      <c r="A5" s="224"/>
      <c r="B5" s="218"/>
      <c r="C5" s="218"/>
      <c r="D5" s="218"/>
      <c r="E5" s="220"/>
      <c r="F5" s="218"/>
      <c r="G5" s="225"/>
      <c r="H5" s="218"/>
      <c r="I5" s="218"/>
      <c r="J5" s="218"/>
      <c r="K5" s="218"/>
      <c r="L5" s="218"/>
      <c r="M5" s="218"/>
      <c r="N5" s="218"/>
      <c r="O5" s="218"/>
      <c r="P5" s="218"/>
      <c r="Q5" s="220"/>
      <c r="R5" s="220"/>
      <c r="S5" s="220"/>
      <c r="T5" s="220"/>
      <c r="U5" s="220"/>
      <c r="V5" s="220"/>
      <c r="W5" s="220"/>
      <c r="X5" s="220"/>
      <c r="Y5" s="220"/>
      <c r="Z5" s="220"/>
      <c r="AA5" s="220"/>
      <c r="AB5" s="221"/>
      <c r="AC5" s="220"/>
      <c r="AD5" s="220"/>
      <c r="AE5" s="220"/>
      <c r="AF5" s="220"/>
      <c r="AG5" s="220"/>
      <c r="AH5" s="220"/>
      <c r="AI5" s="220"/>
      <c r="AJ5" s="220"/>
      <c r="AK5" s="220"/>
      <c r="AL5" s="220"/>
      <c r="AM5" s="220"/>
      <c r="AN5" s="220"/>
      <c r="AO5" s="220"/>
      <c r="AP5" s="220"/>
      <c r="AQ5" s="220"/>
      <c r="AR5" s="220"/>
      <c r="AS5" s="220"/>
      <c r="AT5" s="220"/>
      <c r="AU5" s="220"/>
      <c r="AV5" s="220"/>
      <c r="AW5" s="220"/>
      <c r="AX5" s="220"/>
      <c r="AY5" s="220"/>
      <c r="AZ5" s="220"/>
      <c r="BA5" s="220"/>
      <c r="BB5" s="220"/>
      <c r="BC5" s="222"/>
    </row>
    <row r="6" spans="1:62" ht="16.5" customHeight="1" x14ac:dyDescent="0.25">
      <c r="A6" s="305" t="s">
        <v>724</v>
      </c>
      <c r="B6" s="306"/>
      <c r="C6" s="306"/>
      <c r="D6" s="306"/>
      <c r="E6" s="306"/>
      <c r="F6" s="306"/>
      <c r="G6" s="306"/>
      <c r="H6" s="306"/>
      <c r="I6" s="306"/>
      <c r="J6" s="306"/>
      <c r="K6" s="306"/>
      <c r="L6" s="306"/>
      <c r="M6" s="306"/>
      <c r="N6" s="306"/>
      <c r="O6" s="306"/>
      <c r="P6" s="306"/>
      <c r="Q6" s="306"/>
      <c r="R6" s="306"/>
      <c r="S6" s="306"/>
      <c r="T6" s="306"/>
      <c r="U6" s="306"/>
      <c r="V6" s="306"/>
      <c r="W6" s="306"/>
      <c r="X6" s="306"/>
      <c r="Y6" s="306"/>
      <c r="Z6" s="306"/>
      <c r="AA6" s="306"/>
      <c r="AB6" s="306"/>
      <c r="AC6" s="306"/>
      <c r="AD6" s="306"/>
      <c r="AE6" s="306"/>
      <c r="AF6" s="306"/>
      <c r="AG6" s="306"/>
      <c r="AH6" s="306"/>
      <c r="AI6" s="306"/>
      <c r="AJ6" s="306"/>
      <c r="AK6" s="306"/>
      <c r="AL6" s="306"/>
      <c r="AM6" s="306"/>
      <c r="AN6" s="306"/>
      <c r="AO6" s="306"/>
      <c r="AP6" s="306"/>
      <c r="AQ6" s="306"/>
      <c r="AR6" s="306"/>
      <c r="AS6" s="306"/>
      <c r="AT6" s="306"/>
      <c r="AU6" s="306"/>
      <c r="AV6" s="306"/>
      <c r="AW6" s="306"/>
      <c r="AX6" s="306"/>
      <c r="AY6" s="306"/>
      <c r="AZ6" s="306"/>
      <c r="BA6" s="306"/>
      <c r="BB6" s="306"/>
      <c r="BC6" s="307"/>
    </row>
    <row r="7" spans="1:62" ht="16.5" customHeight="1" x14ac:dyDescent="0.25">
      <c r="A7" s="305"/>
      <c r="B7" s="306"/>
      <c r="C7" s="306"/>
      <c r="D7" s="306"/>
      <c r="E7" s="306"/>
      <c r="F7" s="306"/>
      <c r="G7" s="306"/>
      <c r="H7" s="306"/>
      <c r="I7" s="306"/>
      <c r="J7" s="306"/>
      <c r="K7" s="306"/>
      <c r="L7" s="306"/>
      <c r="M7" s="306"/>
      <c r="N7" s="306"/>
      <c r="O7" s="306"/>
      <c r="P7" s="306"/>
      <c r="Q7" s="306"/>
      <c r="R7" s="306"/>
      <c r="S7" s="306"/>
      <c r="T7" s="306"/>
      <c r="U7" s="306"/>
      <c r="V7" s="306"/>
      <c r="W7" s="306"/>
      <c r="X7" s="306"/>
      <c r="Y7" s="306"/>
      <c r="Z7" s="306"/>
      <c r="AA7" s="306"/>
      <c r="AB7" s="306"/>
      <c r="AC7" s="306"/>
      <c r="AD7" s="306"/>
      <c r="AE7" s="306"/>
      <c r="AF7" s="306"/>
      <c r="AG7" s="306"/>
      <c r="AH7" s="306"/>
      <c r="AI7" s="306"/>
      <c r="AJ7" s="306"/>
      <c r="AK7" s="306"/>
      <c r="AL7" s="306"/>
      <c r="AM7" s="306"/>
      <c r="AN7" s="306"/>
      <c r="AO7" s="306"/>
      <c r="AP7" s="306"/>
      <c r="AQ7" s="306"/>
      <c r="AR7" s="306"/>
      <c r="AS7" s="306"/>
      <c r="AT7" s="306"/>
      <c r="AU7" s="306"/>
      <c r="AV7" s="306"/>
      <c r="AW7" s="306"/>
      <c r="AX7" s="306"/>
      <c r="AY7" s="306"/>
      <c r="AZ7" s="306"/>
      <c r="BA7" s="306"/>
      <c r="BB7" s="306"/>
      <c r="BC7" s="307"/>
    </row>
    <row r="8" spans="1:62" x14ac:dyDescent="0.25">
      <c r="A8" s="226"/>
      <c r="B8" s="208"/>
      <c r="C8" s="208"/>
      <c r="D8" s="208"/>
      <c r="E8" s="208"/>
      <c r="F8" s="208"/>
      <c r="G8" s="208"/>
      <c r="H8" s="208"/>
      <c r="I8" s="208"/>
      <c r="J8" s="208"/>
      <c r="K8" s="208"/>
      <c r="L8" s="208"/>
      <c r="M8" s="208"/>
      <c r="N8" s="208"/>
      <c r="O8" s="208"/>
      <c r="P8" s="208"/>
      <c r="Q8" s="208"/>
      <c r="R8" s="208"/>
      <c r="S8" s="208"/>
      <c r="T8" s="208"/>
      <c r="U8" s="208"/>
      <c r="V8" s="208"/>
      <c r="W8" s="208"/>
      <c r="X8" s="208"/>
      <c r="Y8" s="208"/>
      <c r="Z8" s="208"/>
      <c r="AA8" s="208"/>
      <c r="AB8" s="227"/>
      <c r="AC8" s="227"/>
      <c r="AD8" s="227"/>
      <c r="AE8" s="227"/>
      <c r="AF8" s="227"/>
      <c r="AG8" s="227"/>
      <c r="AH8" s="227"/>
      <c r="AI8" s="227"/>
      <c r="AJ8" s="227"/>
      <c r="AK8" s="227"/>
      <c r="AL8" s="227"/>
      <c r="AM8" s="227"/>
      <c r="AN8" s="227"/>
      <c r="AO8" s="227"/>
      <c r="AP8" s="227"/>
      <c r="AQ8" s="227"/>
      <c r="AR8" s="227"/>
      <c r="AS8" s="227"/>
      <c r="AT8" s="227"/>
      <c r="AU8" s="227"/>
      <c r="AV8" s="227"/>
      <c r="AW8" s="227"/>
      <c r="AX8" s="227"/>
      <c r="AY8" s="227"/>
      <c r="AZ8" s="227"/>
      <c r="BA8" s="227"/>
      <c r="BB8" s="227"/>
      <c r="BC8" s="228"/>
    </row>
    <row r="9" spans="1:62" s="218" customFormat="1" x14ac:dyDescent="0.25">
      <c r="A9" s="417" t="s">
        <v>19</v>
      </c>
      <c r="B9" s="418"/>
      <c r="C9" s="418"/>
      <c r="D9" s="418"/>
      <c r="E9" s="418"/>
      <c r="F9" s="418"/>
      <c r="G9" s="418"/>
      <c r="H9" s="418"/>
      <c r="I9" s="418"/>
      <c r="J9" s="418"/>
      <c r="K9" s="418"/>
      <c r="L9" s="418"/>
      <c r="M9" s="418"/>
      <c r="N9" s="418"/>
      <c r="O9" s="418"/>
      <c r="P9" s="418"/>
      <c r="Q9" s="418"/>
      <c r="R9" s="418"/>
      <c r="S9" s="418"/>
      <c r="T9" s="418"/>
      <c r="U9" s="418"/>
      <c r="V9" s="418"/>
      <c r="W9" s="418"/>
      <c r="X9" s="418"/>
      <c r="Y9" s="418"/>
      <c r="Z9" s="418"/>
      <c r="AA9" s="418"/>
      <c r="AB9" s="418"/>
      <c r="AC9" s="418"/>
      <c r="AD9" s="418"/>
      <c r="AE9" s="418"/>
      <c r="AF9" s="418"/>
      <c r="AG9" s="418"/>
      <c r="AH9" s="418"/>
      <c r="AI9" s="418"/>
      <c r="AJ9" s="418"/>
      <c r="AK9" s="418"/>
      <c r="AL9" s="418"/>
      <c r="AM9" s="418"/>
      <c r="AN9" s="418"/>
      <c r="AO9" s="418"/>
      <c r="AP9" s="418"/>
      <c r="AQ9" s="418"/>
      <c r="AR9" s="418"/>
      <c r="AS9" s="418"/>
      <c r="AT9" s="418"/>
      <c r="AU9" s="418"/>
      <c r="AV9" s="418"/>
      <c r="AW9" s="418"/>
      <c r="AX9" s="418"/>
      <c r="AY9" s="418"/>
      <c r="AZ9" s="418"/>
      <c r="BA9" s="418"/>
      <c r="BB9" s="418"/>
      <c r="BC9" s="419"/>
      <c r="BD9" s="229"/>
      <c r="BE9" s="64"/>
      <c r="BF9" s="229"/>
      <c r="BG9" s="229"/>
      <c r="BH9" s="229"/>
      <c r="BI9" s="229"/>
      <c r="BJ9" s="229"/>
    </row>
    <row r="10" spans="1:62" s="218" customFormat="1" x14ac:dyDescent="0.25">
      <c r="A10" s="417" t="s">
        <v>8</v>
      </c>
      <c r="B10" s="418"/>
      <c r="C10" s="418"/>
      <c r="D10" s="418"/>
      <c r="E10" s="418"/>
      <c r="F10" s="418"/>
      <c r="G10" s="418"/>
      <c r="H10" s="418"/>
      <c r="I10" s="418"/>
      <c r="J10" s="418"/>
      <c r="K10" s="418"/>
      <c r="L10" s="418"/>
      <c r="M10" s="418"/>
      <c r="N10" s="418"/>
      <c r="O10" s="418"/>
      <c r="P10" s="418"/>
      <c r="Q10" s="418"/>
      <c r="R10" s="418"/>
      <c r="S10" s="418"/>
      <c r="T10" s="418"/>
      <c r="U10" s="418"/>
      <c r="V10" s="418"/>
      <c r="W10" s="418"/>
      <c r="X10" s="418"/>
      <c r="Y10" s="418"/>
      <c r="Z10" s="418"/>
      <c r="AA10" s="418"/>
      <c r="AB10" s="418"/>
      <c r="AC10" s="418"/>
      <c r="AD10" s="418"/>
      <c r="AE10" s="418"/>
      <c r="AF10" s="418"/>
      <c r="AG10" s="418"/>
      <c r="AH10" s="418"/>
      <c r="AI10" s="418"/>
      <c r="AJ10" s="418"/>
      <c r="AK10" s="418"/>
      <c r="AL10" s="418"/>
      <c r="AM10" s="418"/>
      <c r="AN10" s="418"/>
      <c r="AO10" s="418"/>
      <c r="AP10" s="418"/>
      <c r="AQ10" s="418"/>
      <c r="AR10" s="418"/>
      <c r="AS10" s="418"/>
      <c r="AT10" s="418"/>
      <c r="AU10" s="418"/>
      <c r="AV10" s="418"/>
      <c r="AW10" s="418"/>
      <c r="AX10" s="418"/>
      <c r="AY10" s="418"/>
      <c r="AZ10" s="418"/>
      <c r="BA10" s="418"/>
      <c r="BB10" s="418"/>
      <c r="BC10" s="419"/>
      <c r="BD10" s="229"/>
      <c r="BE10" s="229"/>
      <c r="BF10" s="229"/>
      <c r="BG10" s="229"/>
      <c r="BH10" s="229"/>
      <c r="BI10" s="229"/>
      <c r="BJ10" s="229"/>
    </row>
    <row r="11" spans="1:62" s="218" customFormat="1" x14ac:dyDescent="0.25">
      <c r="A11" s="420" t="s">
        <v>0</v>
      </c>
      <c r="B11" s="421"/>
      <c r="C11" s="421"/>
      <c r="D11" s="421"/>
      <c r="E11" s="421"/>
      <c r="F11" s="421"/>
      <c r="G11" s="421"/>
      <c r="H11" s="421"/>
      <c r="I11" s="421"/>
      <c r="J11" s="421"/>
      <c r="K11" s="421"/>
      <c r="L11" s="421"/>
      <c r="M11" s="421"/>
      <c r="N11" s="421"/>
      <c r="O11" s="421"/>
      <c r="P11" s="421"/>
      <c r="Q11" s="421"/>
      <c r="R11" s="421"/>
      <c r="S11" s="421"/>
      <c r="T11" s="421"/>
      <c r="U11" s="421"/>
      <c r="V11" s="421"/>
      <c r="W11" s="421"/>
      <c r="X11" s="421"/>
      <c r="Y11" s="421"/>
      <c r="Z11" s="421"/>
      <c r="AA11" s="421"/>
      <c r="AB11" s="421"/>
      <c r="AC11" s="421"/>
      <c r="AD11" s="421"/>
      <c r="AE11" s="421"/>
      <c r="AF11" s="421"/>
      <c r="AG11" s="421"/>
      <c r="AH11" s="421"/>
      <c r="AI11" s="421"/>
      <c r="AJ11" s="421"/>
      <c r="AK11" s="421"/>
      <c r="AL11" s="421"/>
      <c r="AM11" s="421"/>
      <c r="AN11" s="421"/>
      <c r="AO11" s="421"/>
      <c r="AP11" s="421"/>
      <c r="AQ11" s="421"/>
      <c r="AR11" s="421"/>
      <c r="AS11" s="421"/>
      <c r="AT11" s="421"/>
      <c r="AU11" s="421"/>
      <c r="AV11" s="421"/>
      <c r="AW11" s="421"/>
      <c r="AX11" s="421"/>
      <c r="AY11" s="421"/>
      <c r="AZ11" s="421"/>
      <c r="BA11" s="421"/>
      <c r="BB11" s="421"/>
      <c r="BC11" s="422"/>
      <c r="BD11" s="229"/>
      <c r="BE11" s="229"/>
      <c r="BF11" s="229"/>
      <c r="BG11" s="229"/>
      <c r="BH11" s="229"/>
      <c r="BI11" s="229"/>
      <c r="BJ11" s="229"/>
    </row>
    <row r="12" spans="1:62" s="218" customFormat="1" x14ac:dyDescent="0.25">
      <c r="A12" s="423" t="s">
        <v>20</v>
      </c>
      <c r="B12" s="423"/>
      <c r="C12" s="423"/>
      <c r="D12" s="423"/>
      <c r="E12" s="423"/>
      <c r="F12" s="423"/>
      <c r="G12" s="423"/>
      <c r="H12" s="423"/>
      <c r="I12" s="423"/>
      <c r="J12" s="423"/>
      <c r="K12" s="423"/>
      <c r="L12" s="423"/>
      <c r="M12" s="423"/>
      <c r="N12" s="423"/>
      <c r="O12" s="423"/>
      <c r="P12" s="423"/>
      <c r="Q12" s="423"/>
      <c r="R12" s="423"/>
      <c r="S12" s="423"/>
      <c r="T12" s="423"/>
      <c r="U12" s="423"/>
      <c r="V12" s="423"/>
      <c r="W12" s="423"/>
      <c r="X12" s="423"/>
      <c r="Y12" s="423"/>
      <c r="Z12" s="423"/>
      <c r="AA12" s="421" t="str">
        <f>MID(A9,20,1000)</f>
        <v>YAYASAN AISYAH LAMPUNG</v>
      </c>
      <c r="AB12" s="421"/>
      <c r="AC12" s="421"/>
      <c r="AD12" s="421"/>
      <c r="AE12" s="421"/>
      <c r="AF12" s="421"/>
      <c r="AG12" s="421"/>
      <c r="AH12" s="421"/>
      <c r="AI12" s="421"/>
      <c r="AJ12" s="421"/>
      <c r="AK12" s="421"/>
      <c r="AL12" s="421"/>
      <c r="AM12" s="421"/>
      <c r="AN12" s="421"/>
      <c r="AO12" s="421"/>
      <c r="AP12" s="421"/>
      <c r="AQ12" s="421"/>
      <c r="AR12" s="421"/>
      <c r="AS12" s="421"/>
      <c r="AT12" s="421"/>
      <c r="AU12" s="421"/>
      <c r="AV12" s="421"/>
      <c r="AW12" s="421"/>
      <c r="AX12" s="421"/>
      <c r="AY12" s="421"/>
      <c r="AZ12" s="421"/>
      <c r="BA12" s="421"/>
      <c r="BB12" s="421"/>
      <c r="BC12" s="422"/>
      <c r="BD12" s="229"/>
      <c r="BE12" s="229"/>
      <c r="BF12" s="229"/>
      <c r="BG12" s="229"/>
      <c r="BH12" s="229"/>
      <c r="BI12" s="229"/>
      <c r="BJ12" s="229"/>
    </row>
    <row r="13" spans="1:62" s="218" customFormat="1" x14ac:dyDescent="0.25">
      <c r="A13" s="230" t="s">
        <v>1</v>
      </c>
      <c r="B13" s="231" t="s">
        <v>7</v>
      </c>
      <c r="C13" s="232"/>
      <c r="D13" s="232"/>
      <c r="E13" s="232"/>
      <c r="F13" s="232"/>
      <c r="G13" s="232"/>
      <c r="H13" s="232"/>
      <c r="I13" s="232"/>
      <c r="J13" s="232"/>
      <c r="K13" s="232"/>
      <c r="L13" s="232"/>
      <c r="M13" s="232"/>
      <c r="N13" s="232"/>
      <c r="O13" s="232"/>
      <c r="P13" s="232"/>
      <c r="Q13" s="232"/>
      <c r="R13" s="232"/>
      <c r="S13" s="232"/>
      <c r="T13" s="232"/>
      <c r="U13" s="232"/>
      <c r="V13" s="232"/>
      <c r="W13" s="232"/>
      <c r="X13" s="232"/>
      <c r="Y13" s="232"/>
      <c r="Z13" s="233"/>
      <c r="AA13" s="234" t="s">
        <v>1</v>
      </c>
      <c r="AB13" s="231" t="s">
        <v>7</v>
      </c>
      <c r="AC13" s="235"/>
      <c r="AD13" s="235"/>
      <c r="AE13" s="235"/>
      <c r="AF13" s="235"/>
      <c r="AG13" s="235"/>
      <c r="AH13" s="235"/>
      <c r="AI13" s="235"/>
      <c r="AJ13" s="235"/>
      <c r="AK13" s="235"/>
      <c r="AL13" s="235"/>
      <c r="AM13" s="235"/>
      <c r="AN13" s="235"/>
      <c r="AO13" s="235"/>
      <c r="AP13" s="235"/>
      <c r="AQ13" s="235"/>
      <c r="AR13" s="235"/>
      <c r="AS13" s="235"/>
      <c r="AT13" s="235"/>
      <c r="AU13" s="235"/>
      <c r="AV13" s="235"/>
      <c r="AW13" s="235"/>
      <c r="AX13" s="235"/>
      <c r="AY13" s="235"/>
      <c r="AZ13" s="235"/>
      <c r="BA13" s="235"/>
      <c r="BB13" s="235"/>
      <c r="BC13" s="236"/>
      <c r="BD13" s="229"/>
      <c r="BE13" s="229"/>
      <c r="BF13" s="229"/>
      <c r="BG13" s="229"/>
      <c r="BH13" s="229"/>
      <c r="BI13" s="229"/>
      <c r="BJ13" s="229"/>
    </row>
    <row r="14" spans="1:62" s="218" customFormat="1" ht="15.6" customHeight="1" x14ac:dyDescent="0.25">
      <c r="A14" s="224"/>
      <c r="B14" s="323" t="s">
        <v>9</v>
      </c>
      <c r="C14" s="323"/>
      <c r="D14" s="323"/>
      <c r="E14" s="323"/>
      <c r="F14" s="323"/>
      <c r="G14" s="323"/>
      <c r="H14" s="323"/>
      <c r="I14" s="323"/>
      <c r="J14" s="323"/>
      <c r="K14" s="323"/>
      <c r="L14" s="323"/>
      <c r="M14" s="323"/>
      <c r="N14" s="323"/>
      <c r="O14" s="323"/>
      <c r="P14" s="323"/>
      <c r="Q14" s="323"/>
      <c r="R14" s="323"/>
      <c r="S14" s="323"/>
      <c r="T14" s="323"/>
      <c r="U14" s="323"/>
      <c r="V14" s="323"/>
      <c r="W14" s="323"/>
      <c r="X14" s="323"/>
      <c r="Y14" s="323"/>
      <c r="Z14" s="324"/>
      <c r="AA14" s="239"/>
      <c r="AB14" s="323" t="s">
        <v>21</v>
      </c>
      <c r="AC14" s="323"/>
      <c r="AD14" s="323"/>
      <c r="AE14" s="323"/>
      <c r="AF14" s="323"/>
      <c r="AG14" s="323"/>
      <c r="AH14" s="323"/>
      <c r="AI14" s="323"/>
      <c r="AJ14" s="323"/>
      <c r="AK14" s="323"/>
      <c r="AL14" s="323"/>
      <c r="AM14" s="323"/>
      <c r="AN14" s="323"/>
      <c r="AO14" s="323"/>
      <c r="AP14" s="323"/>
      <c r="AQ14" s="323"/>
      <c r="AR14" s="323"/>
      <c r="AS14" s="323"/>
      <c r="AT14" s="323"/>
      <c r="AU14" s="323"/>
      <c r="AV14" s="323"/>
      <c r="AW14" s="323"/>
      <c r="AX14" s="323"/>
      <c r="AY14" s="323"/>
      <c r="AZ14" s="323"/>
      <c r="BA14" s="323"/>
      <c r="BB14" s="323"/>
      <c r="BC14" s="324"/>
      <c r="BD14" s="229"/>
      <c r="BE14" s="229"/>
      <c r="BF14" s="229"/>
      <c r="BG14" s="229"/>
      <c r="BH14" s="229"/>
      <c r="BI14" s="229"/>
      <c r="BJ14" s="229"/>
    </row>
    <row r="15" spans="1:62" s="218" customFormat="1" ht="15.6" customHeight="1" x14ac:dyDescent="0.25">
      <c r="A15" s="224"/>
      <c r="B15" s="323"/>
      <c r="C15" s="323"/>
      <c r="D15" s="323"/>
      <c r="E15" s="323"/>
      <c r="F15" s="323"/>
      <c r="G15" s="323"/>
      <c r="H15" s="323"/>
      <c r="I15" s="323"/>
      <c r="J15" s="323"/>
      <c r="K15" s="323"/>
      <c r="L15" s="323"/>
      <c r="M15" s="323"/>
      <c r="N15" s="323"/>
      <c r="O15" s="323"/>
      <c r="P15" s="323"/>
      <c r="Q15" s="323"/>
      <c r="R15" s="323"/>
      <c r="S15" s="323"/>
      <c r="T15" s="323"/>
      <c r="U15" s="323"/>
      <c r="V15" s="323"/>
      <c r="W15" s="323"/>
      <c r="X15" s="323"/>
      <c r="Y15" s="323"/>
      <c r="Z15" s="324"/>
      <c r="AA15" s="239"/>
      <c r="AB15" s="323"/>
      <c r="AC15" s="323"/>
      <c r="AD15" s="323"/>
      <c r="AE15" s="323"/>
      <c r="AF15" s="323"/>
      <c r="AG15" s="323"/>
      <c r="AH15" s="323"/>
      <c r="AI15" s="323"/>
      <c r="AJ15" s="323"/>
      <c r="AK15" s="323"/>
      <c r="AL15" s="323"/>
      <c r="AM15" s="323"/>
      <c r="AN15" s="323"/>
      <c r="AO15" s="323"/>
      <c r="AP15" s="323"/>
      <c r="AQ15" s="323"/>
      <c r="AR15" s="323"/>
      <c r="AS15" s="323"/>
      <c r="AT15" s="323"/>
      <c r="AU15" s="323"/>
      <c r="AV15" s="323"/>
      <c r="AW15" s="323"/>
      <c r="AX15" s="323"/>
      <c r="AY15" s="323"/>
      <c r="AZ15" s="323"/>
      <c r="BA15" s="323"/>
      <c r="BB15" s="323"/>
      <c r="BC15" s="324"/>
      <c r="BD15" s="229"/>
      <c r="BE15" s="229"/>
      <c r="BF15" s="229"/>
      <c r="BG15" s="229"/>
      <c r="BH15" s="229"/>
      <c r="BI15" s="229"/>
      <c r="BJ15" s="229"/>
    </row>
    <row r="16" spans="1:62" ht="20.25" customHeight="1" x14ac:dyDescent="0.25">
      <c r="A16" s="242"/>
      <c r="B16" s="323"/>
      <c r="C16" s="323"/>
      <c r="D16" s="323"/>
      <c r="E16" s="323"/>
      <c r="F16" s="323"/>
      <c r="G16" s="323"/>
      <c r="H16" s="323"/>
      <c r="I16" s="323"/>
      <c r="J16" s="323"/>
      <c r="K16" s="323"/>
      <c r="L16" s="323"/>
      <c r="M16" s="323"/>
      <c r="N16" s="323"/>
      <c r="O16" s="323"/>
      <c r="P16" s="323"/>
      <c r="Q16" s="323"/>
      <c r="R16" s="323"/>
      <c r="S16" s="323"/>
      <c r="T16" s="323"/>
      <c r="U16" s="323"/>
      <c r="V16" s="323"/>
      <c r="W16" s="323"/>
      <c r="X16" s="323"/>
      <c r="Y16" s="323"/>
      <c r="Z16" s="324"/>
      <c r="AB16" s="323"/>
      <c r="AC16" s="323"/>
      <c r="AD16" s="323"/>
      <c r="AE16" s="323"/>
      <c r="AF16" s="323"/>
      <c r="AG16" s="323"/>
      <c r="AH16" s="323"/>
      <c r="AI16" s="323"/>
      <c r="AJ16" s="323"/>
      <c r="AK16" s="323"/>
      <c r="AL16" s="323"/>
      <c r="AM16" s="323"/>
      <c r="AN16" s="323"/>
      <c r="AO16" s="323"/>
      <c r="AP16" s="323"/>
      <c r="AQ16" s="323"/>
      <c r="AR16" s="323"/>
      <c r="AS16" s="323"/>
      <c r="AT16" s="323"/>
      <c r="AU16" s="323"/>
      <c r="AV16" s="323"/>
      <c r="AW16" s="323"/>
      <c r="AX16" s="323"/>
      <c r="AY16" s="323"/>
      <c r="AZ16" s="323"/>
      <c r="BA16" s="323"/>
      <c r="BB16" s="323"/>
      <c r="BC16" s="324"/>
    </row>
    <row r="17" spans="1:55" ht="19.5" customHeight="1" x14ac:dyDescent="0.25">
      <c r="A17" s="242"/>
      <c r="Z17" s="243"/>
      <c r="AB17" s="323"/>
      <c r="AC17" s="323"/>
      <c r="AD17" s="323"/>
      <c r="AE17" s="323"/>
      <c r="AF17" s="323"/>
      <c r="AG17" s="323"/>
      <c r="AH17" s="323"/>
      <c r="AI17" s="323"/>
      <c r="AJ17" s="323"/>
      <c r="AK17" s="323"/>
      <c r="AL17" s="323"/>
      <c r="AM17" s="323"/>
      <c r="AN17" s="323"/>
      <c r="AO17" s="323"/>
      <c r="AP17" s="323"/>
      <c r="AQ17" s="323"/>
      <c r="AR17" s="323"/>
      <c r="AS17" s="323"/>
      <c r="AT17" s="323"/>
      <c r="AU17" s="323"/>
      <c r="AV17" s="323"/>
      <c r="AW17" s="323"/>
      <c r="AX17" s="323"/>
      <c r="AY17" s="323"/>
      <c r="AZ17" s="323"/>
      <c r="BA17" s="323"/>
      <c r="BB17" s="323"/>
      <c r="BC17" s="324"/>
    </row>
    <row r="18" spans="1:55" ht="15" customHeight="1" x14ac:dyDescent="0.25">
      <c r="A18" s="242"/>
      <c r="B18" s="393" t="s">
        <v>10</v>
      </c>
      <c r="C18" s="393" t="s">
        <v>4</v>
      </c>
      <c r="D18" s="393"/>
      <c r="E18" s="393"/>
      <c r="F18" s="393"/>
      <c r="G18" s="382" t="s">
        <v>5</v>
      </c>
      <c r="H18" s="382"/>
      <c r="I18" s="382"/>
      <c r="J18" s="382"/>
      <c r="K18" s="382"/>
      <c r="L18" s="382" t="s">
        <v>11</v>
      </c>
      <c r="M18" s="382"/>
      <c r="N18" s="382"/>
      <c r="O18" s="382"/>
      <c r="P18" s="382"/>
      <c r="Q18" s="427" t="s">
        <v>12</v>
      </c>
      <c r="R18" s="427"/>
      <c r="S18" s="427"/>
      <c r="T18" s="427"/>
      <c r="U18" s="427"/>
      <c r="V18" s="382" t="s">
        <v>6</v>
      </c>
      <c r="W18" s="382"/>
      <c r="X18" s="382"/>
      <c r="Y18" s="382"/>
      <c r="Z18" s="382"/>
      <c r="AB18" s="323" t="s">
        <v>772</v>
      </c>
      <c r="AC18" s="323"/>
      <c r="AD18" s="323"/>
      <c r="AE18" s="323"/>
      <c r="AF18" s="323"/>
      <c r="AG18" s="323"/>
      <c r="AH18" s="323"/>
      <c r="AI18" s="323"/>
      <c r="AJ18" s="323"/>
      <c r="AK18" s="323"/>
      <c r="AL18" s="323"/>
      <c r="AM18" s="323"/>
      <c r="AN18" s="323"/>
      <c r="AO18" s="323"/>
      <c r="AP18" s="323"/>
      <c r="AQ18" s="323"/>
      <c r="AR18" s="323"/>
      <c r="AS18" s="323"/>
      <c r="AT18" s="323"/>
      <c r="AU18" s="323"/>
      <c r="AV18" s="323"/>
      <c r="AW18" s="323"/>
      <c r="AX18" s="323"/>
      <c r="AY18" s="323"/>
      <c r="AZ18" s="323"/>
      <c r="BA18" s="323"/>
      <c r="BB18" s="323"/>
      <c r="BC18" s="324"/>
    </row>
    <row r="19" spans="1:55" ht="15" customHeight="1" x14ac:dyDescent="0.25">
      <c r="A19" s="242"/>
      <c r="B19" s="393"/>
      <c r="C19" s="393"/>
      <c r="D19" s="393"/>
      <c r="E19" s="393"/>
      <c r="F19" s="393"/>
      <c r="G19" s="382"/>
      <c r="H19" s="382"/>
      <c r="I19" s="382"/>
      <c r="J19" s="382"/>
      <c r="K19" s="382"/>
      <c r="L19" s="382"/>
      <c r="M19" s="382"/>
      <c r="N19" s="382"/>
      <c r="O19" s="382"/>
      <c r="P19" s="382"/>
      <c r="Q19" s="427"/>
      <c r="R19" s="427"/>
      <c r="S19" s="427"/>
      <c r="T19" s="427"/>
      <c r="U19" s="427"/>
      <c r="V19" s="382"/>
      <c r="W19" s="382"/>
      <c r="X19" s="382"/>
      <c r="Y19" s="382"/>
      <c r="Z19" s="382"/>
      <c r="AB19" s="323"/>
      <c r="AC19" s="323"/>
      <c r="AD19" s="323"/>
      <c r="AE19" s="323"/>
      <c r="AF19" s="323"/>
      <c r="AG19" s="323"/>
      <c r="AH19" s="323"/>
      <c r="AI19" s="323"/>
      <c r="AJ19" s="323"/>
      <c r="AK19" s="323"/>
      <c r="AL19" s="323"/>
      <c r="AM19" s="323"/>
      <c r="AN19" s="323"/>
      <c r="AO19" s="323"/>
      <c r="AP19" s="323"/>
      <c r="AQ19" s="323"/>
      <c r="AR19" s="323"/>
      <c r="AS19" s="323"/>
      <c r="AT19" s="323"/>
      <c r="AU19" s="323"/>
      <c r="AV19" s="323"/>
      <c r="AW19" s="323"/>
      <c r="AX19" s="323"/>
      <c r="AY19" s="323"/>
      <c r="AZ19" s="323"/>
      <c r="BA19" s="323"/>
      <c r="BB19" s="323"/>
      <c r="BC19" s="324"/>
    </row>
    <row r="20" spans="1:55" ht="15" customHeight="1" x14ac:dyDescent="0.25">
      <c r="A20" s="242"/>
      <c r="B20" s="393"/>
      <c r="C20" s="393"/>
      <c r="D20" s="393"/>
      <c r="E20" s="393"/>
      <c r="F20" s="393"/>
      <c r="G20" s="382"/>
      <c r="H20" s="382"/>
      <c r="I20" s="382"/>
      <c r="J20" s="382"/>
      <c r="K20" s="382"/>
      <c r="L20" s="382"/>
      <c r="M20" s="382"/>
      <c r="N20" s="382"/>
      <c r="O20" s="382"/>
      <c r="P20" s="382"/>
      <c r="Q20" s="427"/>
      <c r="R20" s="427"/>
      <c r="S20" s="427"/>
      <c r="T20" s="427"/>
      <c r="U20" s="427"/>
      <c r="V20" s="382"/>
      <c r="W20" s="382"/>
      <c r="X20" s="382"/>
      <c r="Y20" s="382"/>
      <c r="Z20" s="382"/>
      <c r="AB20" s="323"/>
      <c r="AC20" s="323"/>
      <c r="AD20" s="323"/>
      <c r="AE20" s="323"/>
      <c r="AF20" s="323"/>
      <c r="AG20" s="323"/>
      <c r="AH20" s="323"/>
      <c r="AI20" s="323"/>
      <c r="AJ20" s="323"/>
      <c r="AK20" s="323"/>
      <c r="AL20" s="323"/>
      <c r="AM20" s="323"/>
      <c r="AN20" s="323"/>
      <c r="AO20" s="323"/>
      <c r="AP20" s="323"/>
      <c r="AQ20" s="323"/>
      <c r="AR20" s="323"/>
      <c r="AS20" s="323"/>
      <c r="AT20" s="323"/>
      <c r="AU20" s="323"/>
      <c r="AV20" s="323"/>
      <c r="AW20" s="323"/>
      <c r="AX20" s="323"/>
      <c r="AY20" s="323"/>
      <c r="AZ20" s="323"/>
      <c r="BA20" s="323"/>
      <c r="BB20" s="323"/>
      <c r="BC20" s="324"/>
    </row>
    <row r="21" spans="1:55" ht="15" customHeight="1" x14ac:dyDescent="0.25">
      <c r="A21" s="242"/>
      <c r="B21" s="244" t="s">
        <v>2</v>
      </c>
      <c r="C21" s="382">
        <v>2019</v>
      </c>
      <c r="D21" s="382"/>
      <c r="E21" s="382"/>
      <c r="F21" s="382"/>
      <c r="G21" s="383">
        <v>3215000000</v>
      </c>
      <c r="H21" s="383"/>
      <c r="I21" s="383"/>
      <c r="J21" s="383"/>
      <c r="K21" s="383"/>
      <c r="L21" s="383">
        <v>0</v>
      </c>
      <c r="M21" s="383"/>
      <c r="N21" s="383"/>
      <c r="O21" s="383"/>
      <c r="P21" s="383"/>
      <c r="Q21" s="383">
        <v>0</v>
      </c>
      <c r="R21" s="383"/>
      <c r="S21" s="383"/>
      <c r="T21" s="383"/>
      <c r="U21" s="383"/>
      <c r="V21" s="383">
        <v>3215000000</v>
      </c>
      <c r="W21" s="383"/>
      <c r="X21" s="383"/>
      <c r="Y21" s="383"/>
      <c r="Z21" s="383"/>
      <c r="AB21" s="323"/>
      <c r="AC21" s="323"/>
      <c r="AD21" s="323"/>
      <c r="AE21" s="323"/>
      <c r="AF21" s="323"/>
      <c r="AG21" s="323"/>
      <c r="AH21" s="323"/>
      <c r="AI21" s="323"/>
      <c r="AJ21" s="323"/>
      <c r="AK21" s="323"/>
      <c r="AL21" s="323"/>
      <c r="AM21" s="323"/>
      <c r="AN21" s="323"/>
      <c r="AO21" s="323"/>
      <c r="AP21" s="323"/>
      <c r="AQ21" s="323"/>
      <c r="AR21" s="323"/>
      <c r="AS21" s="323"/>
      <c r="AT21" s="323"/>
      <c r="AU21" s="323"/>
      <c r="AV21" s="323"/>
      <c r="AW21" s="323"/>
      <c r="AX21" s="323"/>
      <c r="AY21" s="323"/>
      <c r="AZ21" s="323"/>
      <c r="BA21" s="323"/>
      <c r="BB21" s="323"/>
      <c r="BC21" s="324"/>
    </row>
    <row r="22" spans="1:55" ht="15" customHeight="1" x14ac:dyDescent="0.25">
      <c r="A22" s="242"/>
      <c r="Z22" s="243"/>
      <c r="AB22" s="323"/>
      <c r="AC22" s="323"/>
      <c r="AD22" s="323"/>
      <c r="AE22" s="323"/>
      <c r="AF22" s="323"/>
      <c r="AG22" s="323"/>
      <c r="AH22" s="323"/>
      <c r="AI22" s="323"/>
      <c r="AJ22" s="323"/>
      <c r="AK22" s="323"/>
      <c r="AL22" s="323"/>
      <c r="AM22" s="323"/>
      <c r="AN22" s="323"/>
      <c r="AO22" s="323"/>
      <c r="AP22" s="323"/>
      <c r="AQ22" s="323"/>
      <c r="AR22" s="323"/>
      <c r="AS22" s="323"/>
      <c r="AT22" s="323"/>
      <c r="AU22" s="323"/>
      <c r="AV22" s="323"/>
      <c r="AW22" s="323"/>
      <c r="AX22" s="323"/>
      <c r="AY22" s="323"/>
      <c r="AZ22" s="323"/>
      <c r="BA22" s="323"/>
      <c r="BB22" s="323"/>
      <c r="BC22" s="324"/>
    </row>
    <row r="23" spans="1:55" ht="15" customHeight="1" x14ac:dyDescent="0.25">
      <c r="A23" s="242"/>
      <c r="C23" s="237"/>
      <c r="D23" s="237"/>
      <c r="E23" s="237"/>
      <c r="F23" s="237"/>
      <c r="G23" s="237"/>
      <c r="H23" s="237"/>
      <c r="I23" s="237"/>
      <c r="J23" s="237"/>
      <c r="K23" s="237"/>
      <c r="L23" s="237"/>
      <c r="P23" s="237"/>
      <c r="Q23" s="237"/>
      <c r="R23" s="237"/>
      <c r="S23" s="237"/>
      <c r="T23" s="237"/>
      <c r="U23" s="237"/>
      <c r="V23" s="237"/>
      <c r="W23" s="237"/>
      <c r="X23" s="237"/>
      <c r="Y23" s="237"/>
      <c r="Z23" s="243"/>
      <c r="AB23" s="245" t="s">
        <v>10</v>
      </c>
      <c r="AC23" s="403" t="s">
        <v>14</v>
      </c>
      <c r="AD23" s="404"/>
      <c r="AE23" s="404"/>
      <c r="AF23" s="405"/>
      <c r="AG23" s="403" t="s">
        <v>13</v>
      </c>
      <c r="AH23" s="404"/>
      <c r="AI23" s="404"/>
      <c r="AJ23" s="404"/>
      <c r="AK23" s="404"/>
      <c r="AL23" s="404"/>
      <c r="AM23" s="404"/>
      <c r="AN23" s="404"/>
      <c r="AO23" s="404"/>
      <c r="AP23" s="404"/>
      <c r="AQ23" s="405"/>
      <c r="AR23" s="426" t="s">
        <v>18</v>
      </c>
      <c r="AS23" s="426"/>
      <c r="AT23" s="426"/>
      <c r="AU23" s="426"/>
      <c r="AV23" s="426"/>
      <c r="AW23" s="426"/>
      <c r="AX23" s="426"/>
      <c r="AY23" s="426"/>
      <c r="AZ23" s="426"/>
      <c r="BC23" s="246"/>
    </row>
    <row r="24" spans="1:55" ht="15" customHeight="1" x14ac:dyDescent="0.25">
      <c r="A24" s="242"/>
      <c r="Z24" s="243"/>
      <c r="AB24" s="247" t="s">
        <v>2</v>
      </c>
      <c r="AC24" s="426" t="s">
        <v>16</v>
      </c>
      <c r="AD24" s="426"/>
      <c r="AE24" s="426"/>
      <c r="AF24" s="426"/>
      <c r="AG24" s="406">
        <v>605428447</v>
      </c>
      <c r="AH24" s="407"/>
      <c r="AI24" s="407"/>
      <c r="AJ24" s="407"/>
      <c r="AK24" s="407"/>
      <c r="AL24" s="407"/>
      <c r="AM24" s="407"/>
      <c r="AN24" s="407"/>
      <c r="AO24" s="407"/>
      <c r="AP24" s="407"/>
      <c r="AQ24" s="408"/>
      <c r="AR24" s="416">
        <v>104889002</v>
      </c>
      <c r="AS24" s="416"/>
      <c r="AT24" s="416"/>
      <c r="AU24" s="416"/>
      <c r="AV24" s="416"/>
      <c r="AW24" s="416"/>
      <c r="AX24" s="416"/>
      <c r="AY24" s="416"/>
      <c r="AZ24" s="416"/>
      <c r="BA24" s="248"/>
      <c r="BB24" s="248"/>
      <c r="BC24" s="249"/>
    </row>
    <row r="25" spans="1:55" ht="15" customHeight="1" x14ac:dyDescent="0.25">
      <c r="A25" s="242"/>
      <c r="Z25" s="243"/>
      <c r="AB25" s="247" t="s">
        <v>17</v>
      </c>
      <c r="AC25" s="426" t="s">
        <v>15</v>
      </c>
      <c r="AD25" s="426"/>
      <c r="AE25" s="426"/>
      <c r="AF25" s="426"/>
      <c r="AG25" s="406">
        <v>4854626059</v>
      </c>
      <c r="AH25" s="407"/>
      <c r="AI25" s="407"/>
      <c r="AJ25" s="407"/>
      <c r="AK25" s="407"/>
      <c r="AL25" s="407"/>
      <c r="AM25" s="407"/>
      <c r="AN25" s="407"/>
      <c r="AO25" s="407"/>
      <c r="AP25" s="407"/>
      <c r="AQ25" s="408"/>
      <c r="AR25" s="416">
        <v>758181070</v>
      </c>
      <c r="AS25" s="416"/>
      <c r="AT25" s="416"/>
      <c r="AU25" s="416"/>
      <c r="AV25" s="416"/>
      <c r="AW25" s="416"/>
      <c r="AX25" s="416"/>
      <c r="AY25" s="416"/>
      <c r="AZ25" s="416"/>
      <c r="BA25" s="248"/>
      <c r="BB25" s="248"/>
      <c r="BC25" s="249"/>
    </row>
    <row r="26" spans="1:55" x14ac:dyDescent="0.25">
      <c r="A26" s="242"/>
      <c r="Z26" s="243"/>
      <c r="AB26" s="414" t="s">
        <v>22</v>
      </c>
      <c r="AC26" s="414"/>
      <c r="AD26" s="414"/>
      <c r="AE26" s="414"/>
      <c r="AF26" s="414"/>
      <c r="AG26" s="414"/>
      <c r="AH26" s="414"/>
      <c r="AI26" s="414"/>
      <c r="AJ26" s="414"/>
      <c r="AK26" s="414"/>
      <c r="AL26" s="414"/>
      <c r="AM26" s="414"/>
      <c r="AN26" s="414"/>
      <c r="AO26" s="414"/>
      <c r="AP26" s="414"/>
      <c r="AQ26" s="414"/>
      <c r="AR26" s="396">
        <f>SUM(AR24:AZ25)</f>
        <v>863070072</v>
      </c>
      <c r="AS26" s="396"/>
      <c r="AT26" s="396"/>
      <c r="AU26" s="396"/>
      <c r="AV26" s="396"/>
      <c r="AW26" s="396"/>
      <c r="AX26" s="396"/>
      <c r="AY26" s="396"/>
      <c r="AZ26" s="396"/>
      <c r="BC26" s="246"/>
    </row>
    <row r="27" spans="1:55" x14ac:dyDescent="0.25">
      <c r="A27" s="242"/>
      <c r="Z27" s="243"/>
      <c r="AB27" s="250" t="s">
        <v>521</v>
      </c>
      <c r="BC27" s="246"/>
    </row>
    <row r="28" spans="1:55" x14ac:dyDescent="0.25">
      <c r="A28" s="242"/>
      <c r="Z28" s="243"/>
      <c r="AB28" s="424" t="s">
        <v>23</v>
      </c>
      <c r="AC28" s="424"/>
      <c r="AD28" s="424"/>
      <c r="AE28" s="424"/>
      <c r="AF28" s="424"/>
      <c r="AG28" s="424"/>
      <c r="AH28" s="424"/>
      <c r="AI28" s="424"/>
      <c r="AJ28" s="424"/>
      <c r="AK28" s="424"/>
      <c r="AL28" s="424"/>
      <c r="AM28" s="424"/>
      <c r="AN28" s="424"/>
      <c r="AO28" s="424"/>
      <c r="AP28" s="424"/>
      <c r="AQ28" s="424"/>
      <c r="AR28" s="424"/>
      <c r="AS28" s="424"/>
      <c r="AT28" s="424"/>
      <c r="AU28" s="424"/>
      <c r="AV28" s="424"/>
      <c r="AW28" s="424"/>
      <c r="AX28" s="424"/>
      <c r="AY28" s="424"/>
      <c r="AZ28" s="424"/>
      <c r="BA28" s="424"/>
      <c r="BB28" s="424"/>
      <c r="BC28" s="425"/>
    </row>
    <row r="29" spans="1:55" ht="18.75" customHeight="1" x14ac:dyDescent="0.25">
      <c r="A29" s="242"/>
      <c r="Z29" s="243"/>
      <c r="AB29" s="424"/>
      <c r="AC29" s="424"/>
      <c r="AD29" s="424"/>
      <c r="AE29" s="424"/>
      <c r="AF29" s="424"/>
      <c r="AG29" s="424"/>
      <c r="AH29" s="424"/>
      <c r="AI29" s="424"/>
      <c r="AJ29" s="424"/>
      <c r="AK29" s="424"/>
      <c r="AL29" s="424"/>
      <c r="AM29" s="424"/>
      <c r="AN29" s="424"/>
      <c r="AO29" s="424"/>
      <c r="AP29" s="424"/>
      <c r="AQ29" s="424"/>
      <c r="AR29" s="424"/>
      <c r="AS29" s="424"/>
      <c r="AT29" s="424"/>
      <c r="AU29" s="424"/>
      <c r="AV29" s="424"/>
      <c r="AW29" s="424"/>
      <c r="AX29" s="424"/>
      <c r="AY29" s="424"/>
      <c r="AZ29" s="424"/>
      <c r="BA29" s="424"/>
      <c r="BB29" s="424"/>
      <c r="BC29" s="425"/>
    </row>
    <row r="30" spans="1:55" ht="16.5" customHeight="1" x14ac:dyDescent="0.25">
      <c r="A30" s="242"/>
      <c r="Z30" s="243"/>
      <c r="AB30" s="323" t="s">
        <v>773</v>
      </c>
      <c r="AC30" s="323"/>
      <c r="AD30" s="323"/>
      <c r="AE30" s="323"/>
      <c r="AF30" s="323"/>
      <c r="AG30" s="323"/>
      <c r="AH30" s="323"/>
      <c r="AI30" s="323"/>
      <c r="AJ30" s="323"/>
      <c r="AK30" s="323"/>
      <c r="AL30" s="323"/>
      <c r="AM30" s="323"/>
      <c r="AN30" s="323"/>
      <c r="AO30" s="323"/>
      <c r="AP30" s="323"/>
      <c r="AQ30" s="323"/>
      <c r="AR30" s="323"/>
      <c r="AS30" s="323"/>
      <c r="AT30" s="323"/>
      <c r="AU30" s="323"/>
      <c r="AV30" s="323"/>
      <c r="AW30" s="323"/>
      <c r="AX30" s="323"/>
      <c r="AY30" s="323"/>
      <c r="AZ30" s="323"/>
      <c r="BA30" s="323"/>
      <c r="BB30" s="323"/>
      <c r="BC30" s="324"/>
    </row>
    <row r="31" spans="1:55" ht="14.25" customHeight="1" x14ac:dyDescent="0.25">
      <c r="A31" s="242"/>
      <c r="Z31" s="243"/>
      <c r="AB31" s="323"/>
      <c r="AC31" s="323"/>
      <c r="AD31" s="323"/>
      <c r="AE31" s="323"/>
      <c r="AF31" s="323"/>
      <c r="AG31" s="323"/>
      <c r="AH31" s="323"/>
      <c r="AI31" s="323"/>
      <c r="AJ31" s="323"/>
      <c r="AK31" s="323"/>
      <c r="AL31" s="323"/>
      <c r="AM31" s="323"/>
      <c r="AN31" s="323"/>
      <c r="AO31" s="323"/>
      <c r="AP31" s="323"/>
      <c r="AQ31" s="323"/>
      <c r="AR31" s="323"/>
      <c r="AS31" s="323"/>
      <c r="AT31" s="323"/>
      <c r="AU31" s="323"/>
      <c r="AV31" s="323"/>
      <c r="AW31" s="323"/>
      <c r="AX31" s="323"/>
      <c r="AY31" s="323"/>
      <c r="AZ31" s="323"/>
      <c r="BA31" s="323"/>
      <c r="BB31" s="323"/>
      <c r="BC31" s="324"/>
    </row>
    <row r="32" spans="1:55" ht="15" customHeight="1" x14ac:dyDescent="0.25">
      <c r="A32" s="242"/>
      <c r="Z32" s="243"/>
      <c r="AB32" s="323"/>
      <c r="AC32" s="323"/>
      <c r="AD32" s="323"/>
      <c r="AE32" s="323"/>
      <c r="AF32" s="323"/>
      <c r="AG32" s="323"/>
      <c r="AH32" s="323"/>
      <c r="AI32" s="323"/>
      <c r="AJ32" s="323"/>
      <c r="AK32" s="323"/>
      <c r="AL32" s="323"/>
      <c r="AM32" s="323"/>
      <c r="AN32" s="323"/>
      <c r="AO32" s="323"/>
      <c r="AP32" s="323"/>
      <c r="AQ32" s="323"/>
      <c r="AR32" s="323"/>
      <c r="AS32" s="323"/>
      <c r="AT32" s="323"/>
      <c r="AU32" s="323"/>
      <c r="AV32" s="323"/>
      <c r="AW32" s="323"/>
      <c r="AX32" s="323"/>
      <c r="AY32" s="323"/>
      <c r="AZ32" s="323"/>
      <c r="BA32" s="323"/>
      <c r="BB32" s="323"/>
      <c r="BC32" s="324"/>
    </row>
    <row r="33" spans="1:57" ht="15.75" customHeight="1" x14ac:dyDescent="0.25">
      <c r="A33" s="242"/>
      <c r="Z33" s="243"/>
      <c r="AB33" s="323"/>
      <c r="AC33" s="323"/>
      <c r="AD33" s="323"/>
      <c r="AE33" s="323"/>
      <c r="AF33" s="323"/>
      <c r="AG33" s="323"/>
      <c r="AH33" s="323"/>
      <c r="AI33" s="323"/>
      <c r="AJ33" s="323"/>
      <c r="AK33" s="323"/>
      <c r="AL33" s="323"/>
      <c r="AM33" s="323"/>
      <c r="AN33" s="323"/>
      <c r="AO33" s="323"/>
      <c r="AP33" s="323"/>
      <c r="AQ33" s="323"/>
      <c r="AR33" s="323"/>
      <c r="AS33" s="323"/>
      <c r="AT33" s="323"/>
      <c r="AU33" s="323"/>
      <c r="AV33" s="323"/>
      <c r="AW33" s="323"/>
      <c r="AX33" s="323"/>
      <c r="AY33" s="323"/>
      <c r="AZ33" s="323"/>
      <c r="BA33" s="323"/>
      <c r="BB33" s="323"/>
      <c r="BC33" s="324"/>
    </row>
    <row r="34" spans="1:57" ht="18" customHeight="1" x14ac:dyDescent="0.25">
      <c r="A34" s="242"/>
      <c r="Z34" s="243"/>
      <c r="AB34" s="323"/>
      <c r="AC34" s="323"/>
      <c r="AD34" s="323"/>
      <c r="AE34" s="323"/>
      <c r="AF34" s="323"/>
      <c r="AG34" s="323"/>
      <c r="AH34" s="323"/>
      <c r="AI34" s="323"/>
      <c r="AJ34" s="323"/>
      <c r="AK34" s="323"/>
      <c r="AL34" s="323"/>
      <c r="AM34" s="323"/>
      <c r="AN34" s="323"/>
      <c r="AO34" s="323"/>
      <c r="AP34" s="323"/>
      <c r="AQ34" s="323"/>
      <c r="AR34" s="323"/>
      <c r="AS34" s="323"/>
      <c r="AT34" s="323"/>
      <c r="AU34" s="323"/>
      <c r="AV34" s="323"/>
      <c r="AW34" s="323"/>
      <c r="AX34" s="323"/>
      <c r="AY34" s="323"/>
      <c r="AZ34" s="323"/>
      <c r="BA34" s="323"/>
      <c r="BB34" s="323"/>
      <c r="BC34" s="324"/>
    </row>
    <row r="35" spans="1:57" ht="16.5" customHeight="1" x14ac:dyDescent="0.25">
      <c r="A35" s="242"/>
      <c r="Z35" s="243"/>
      <c r="AB35" s="362" t="s">
        <v>725</v>
      </c>
      <c r="AC35" s="362"/>
      <c r="AD35" s="362"/>
      <c r="AE35" s="362"/>
      <c r="AF35" s="362"/>
      <c r="AG35" s="362"/>
      <c r="AH35" s="362"/>
      <c r="AI35" s="362"/>
      <c r="AJ35" s="362"/>
      <c r="AK35" s="362"/>
      <c r="AL35" s="362"/>
      <c r="AM35" s="362"/>
      <c r="AN35" s="362"/>
      <c r="AO35" s="362"/>
      <c r="AP35" s="362"/>
      <c r="AQ35" s="362"/>
      <c r="AR35" s="362"/>
      <c r="AS35" s="362"/>
      <c r="AT35" s="362"/>
      <c r="AU35" s="362"/>
      <c r="AV35" s="362"/>
      <c r="AW35" s="362"/>
      <c r="AX35" s="362"/>
      <c r="AY35" s="362"/>
      <c r="AZ35" s="362"/>
      <c r="BA35" s="362"/>
      <c r="BB35" s="362"/>
      <c r="BC35" s="363"/>
    </row>
    <row r="36" spans="1:57" ht="15" customHeight="1" x14ac:dyDescent="0.25">
      <c r="A36" s="242"/>
      <c r="Z36" s="243"/>
      <c r="AB36" s="362"/>
      <c r="AC36" s="362"/>
      <c r="AD36" s="362"/>
      <c r="AE36" s="362"/>
      <c r="AF36" s="362"/>
      <c r="AG36" s="362"/>
      <c r="AH36" s="362"/>
      <c r="AI36" s="362"/>
      <c r="AJ36" s="362"/>
      <c r="AK36" s="362"/>
      <c r="AL36" s="362"/>
      <c r="AM36" s="362"/>
      <c r="AN36" s="362"/>
      <c r="AO36" s="362"/>
      <c r="AP36" s="362"/>
      <c r="AQ36" s="362"/>
      <c r="AR36" s="362"/>
      <c r="AS36" s="362"/>
      <c r="AT36" s="362"/>
      <c r="AU36" s="362"/>
      <c r="AV36" s="362"/>
      <c r="AW36" s="362"/>
      <c r="AX36" s="362"/>
      <c r="AY36" s="362"/>
      <c r="AZ36" s="362"/>
      <c r="BA36" s="362"/>
      <c r="BB36" s="362"/>
      <c r="BC36" s="363"/>
    </row>
    <row r="37" spans="1:57" ht="18.75" customHeight="1" x14ac:dyDescent="0.25">
      <c r="A37" s="242"/>
      <c r="Z37" s="243"/>
      <c r="AB37" s="362"/>
      <c r="AC37" s="362"/>
      <c r="AD37" s="362"/>
      <c r="AE37" s="362"/>
      <c r="AF37" s="362"/>
      <c r="AG37" s="362"/>
      <c r="AH37" s="362"/>
      <c r="AI37" s="362"/>
      <c r="AJ37" s="362"/>
      <c r="AK37" s="362"/>
      <c r="AL37" s="362"/>
      <c r="AM37" s="362"/>
      <c r="AN37" s="362"/>
      <c r="AO37" s="362"/>
      <c r="AP37" s="362"/>
      <c r="AQ37" s="362"/>
      <c r="AR37" s="362"/>
      <c r="AS37" s="362"/>
      <c r="AT37" s="362"/>
      <c r="AU37" s="362"/>
      <c r="AV37" s="362"/>
      <c r="AW37" s="362"/>
      <c r="AX37" s="362"/>
      <c r="AY37" s="362"/>
      <c r="AZ37" s="362"/>
      <c r="BA37" s="362"/>
      <c r="BB37" s="362"/>
      <c r="BC37" s="363"/>
    </row>
    <row r="38" spans="1:57" ht="15" customHeight="1" x14ac:dyDescent="0.25">
      <c r="A38" s="242"/>
      <c r="Z38" s="243"/>
      <c r="AB38" s="251" t="s">
        <v>10</v>
      </c>
      <c r="AC38" s="415" t="s">
        <v>70</v>
      </c>
      <c r="AD38" s="415"/>
      <c r="AE38" s="415"/>
      <c r="AF38" s="415"/>
      <c r="AG38" s="415"/>
      <c r="AH38" s="415"/>
      <c r="AI38" s="415"/>
      <c r="AJ38" s="415"/>
      <c r="AK38" s="415"/>
      <c r="AL38" s="415"/>
      <c r="AM38" s="409" t="s">
        <v>31</v>
      </c>
      <c r="AN38" s="410"/>
      <c r="AO38" s="410"/>
      <c r="AP38" s="411"/>
      <c r="AQ38" s="409" t="s">
        <v>33</v>
      </c>
      <c r="AR38" s="410"/>
      <c r="AS38" s="410"/>
      <c r="AT38" s="410"/>
      <c r="AU38" s="410"/>
      <c r="AV38" s="410"/>
      <c r="AW38" s="410"/>
      <c r="AX38" s="410"/>
      <c r="AY38" s="410"/>
      <c r="AZ38" s="410"/>
      <c r="BA38" s="410"/>
      <c r="BB38" s="410"/>
      <c r="BC38" s="411"/>
    </row>
    <row r="39" spans="1:57" ht="15" customHeight="1" x14ac:dyDescent="0.25">
      <c r="A39" s="242"/>
      <c r="Z39" s="243"/>
      <c r="AB39" s="247" t="s">
        <v>2</v>
      </c>
      <c r="AC39" s="397">
        <v>104889002</v>
      </c>
      <c r="AD39" s="397"/>
      <c r="AE39" s="397"/>
      <c r="AF39" s="397"/>
      <c r="AG39" s="397"/>
      <c r="AH39" s="397"/>
      <c r="AI39" s="397"/>
      <c r="AJ39" s="397"/>
      <c r="AK39" s="397"/>
      <c r="AL39" s="397"/>
      <c r="AM39" s="409" t="s">
        <v>32</v>
      </c>
      <c r="AN39" s="410"/>
      <c r="AO39" s="410"/>
      <c r="AP39" s="411"/>
      <c r="AQ39" s="412">
        <f>AC39/20</f>
        <v>5244450.0999999996</v>
      </c>
      <c r="AR39" s="410"/>
      <c r="AS39" s="410"/>
      <c r="AT39" s="410"/>
      <c r="AU39" s="410"/>
      <c r="AV39" s="410"/>
      <c r="AW39" s="410"/>
      <c r="AX39" s="410"/>
      <c r="AY39" s="410"/>
      <c r="AZ39" s="410"/>
      <c r="BA39" s="410"/>
      <c r="BB39" s="410"/>
      <c r="BC39" s="411"/>
    </row>
    <row r="40" spans="1:57" ht="15" customHeight="1" x14ac:dyDescent="0.25">
      <c r="A40" s="242"/>
      <c r="Z40" s="243"/>
      <c r="AB40" s="247" t="s">
        <v>17</v>
      </c>
      <c r="AC40" s="397">
        <v>758181070</v>
      </c>
      <c r="AD40" s="397"/>
      <c r="AE40" s="397"/>
      <c r="AF40" s="397"/>
      <c r="AG40" s="397"/>
      <c r="AH40" s="397"/>
      <c r="AI40" s="397"/>
      <c r="AJ40" s="397"/>
      <c r="AK40" s="397"/>
      <c r="AL40" s="397"/>
      <c r="AM40" s="409" t="s">
        <v>32</v>
      </c>
      <c r="AN40" s="410"/>
      <c r="AO40" s="410"/>
      <c r="AP40" s="411"/>
      <c r="AQ40" s="412">
        <f>AC40/20</f>
        <v>37909053.5</v>
      </c>
      <c r="AR40" s="410"/>
      <c r="AS40" s="410"/>
      <c r="AT40" s="410"/>
      <c r="AU40" s="410"/>
      <c r="AV40" s="410"/>
      <c r="AW40" s="410"/>
      <c r="AX40" s="410"/>
      <c r="AY40" s="410"/>
      <c r="AZ40" s="410"/>
      <c r="BA40" s="410"/>
      <c r="BB40" s="410"/>
      <c r="BC40" s="411"/>
    </row>
    <row r="41" spans="1:57" ht="15" customHeight="1" x14ac:dyDescent="0.25">
      <c r="A41" s="242"/>
      <c r="Z41" s="243"/>
      <c r="AB41" s="414" t="s">
        <v>22</v>
      </c>
      <c r="AC41" s="414"/>
      <c r="AD41" s="414"/>
      <c r="AE41" s="414"/>
      <c r="AF41" s="414"/>
      <c r="AG41" s="414"/>
      <c r="AH41" s="414"/>
      <c r="AI41" s="414"/>
      <c r="AJ41" s="414"/>
      <c r="AK41" s="414"/>
      <c r="AL41" s="414"/>
      <c r="AM41" s="414"/>
      <c r="AN41" s="414"/>
      <c r="AO41" s="414"/>
      <c r="AP41" s="414"/>
      <c r="AQ41" s="413">
        <f>SUM(AQ39:BC40)</f>
        <v>43153503.600000001</v>
      </c>
      <c r="AR41" s="414"/>
      <c r="AS41" s="414"/>
      <c r="AT41" s="414"/>
      <c r="AU41" s="414"/>
      <c r="AV41" s="414"/>
      <c r="AW41" s="414"/>
      <c r="AX41" s="414"/>
      <c r="AY41" s="414"/>
      <c r="AZ41" s="414"/>
      <c r="BA41" s="414"/>
      <c r="BB41" s="414"/>
      <c r="BC41" s="414"/>
    </row>
    <row r="42" spans="1:57" ht="15" customHeight="1" x14ac:dyDescent="0.25">
      <c r="A42" s="242"/>
      <c r="Z42" s="243"/>
      <c r="AB42" s="252"/>
      <c r="AC42" s="252"/>
      <c r="AD42" s="252"/>
      <c r="AE42" s="252"/>
      <c r="AF42" s="252"/>
      <c r="AG42" s="252"/>
      <c r="AH42" s="252"/>
      <c r="AI42" s="252"/>
      <c r="AJ42" s="252"/>
      <c r="AK42" s="252"/>
      <c r="AL42" s="252"/>
      <c r="AM42" s="252"/>
      <c r="AN42" s="252"/>
      <c r="AO42" s="252"/>
      <c r="AP42" s="252"/>
      <c r="AQ42" s="253"/>
      <c r="AR42" s="252"/>
      <c r="AS42" s="252"/>
      <c r="AT42" s="252"/>
      <c r="AU42" s="252"/>
      <c r="AV42" s="252"/>
      <c r="AW42" s="252"/>
      <c r="AX42" s="252"/>
      <c r="AY42" s="252"/>
      <c r="AZ42" s="252"/>
      <c r="BA42" s="252"/>
      <c r="BB42" s="252"/>
      <c r="BC42" s="254"/>
    </row>
    <row r="43" spans="1:57" ht="15" customHeight="1" x14ac:dyDescent="0.25">
      <c r="A43" s="242"/>
      <c r="Z43" s="243"/>
      <c r="AB43" s="323" t="s">
        <v>774</v>
      </c>
      <c r="AC43" s="323"/>
      <c r="AD43" s="323"/>
      <c r="AE43" s="323"/>
      <c r="AF43" s="323"/>
      <c r="AG43" s="323"/>
      <c r="AH43" s="323"/>
      <c r="AI43" s="323"/>
      <c r="AJ43" s="323"/>
      <c r="AK43" s="323"/>
      <c r="AL43" s="323"/>
      <c r="AM43" s="323"/>
      <c r="AN43" s="323"/>
      <c r="AO43" s="323"/>
      <c r="AP43" s="323"/>
      <c r="AQ43" s="323"/>
      <c r="AR43" s="323"/>
      <c r="AS43" s="323"/>
      <c r="AT43" s="323"/>
      <c r="AU43" s="323"/>
      <c r="AV43" s="323"/>
      <c r="AW43" s="323"/>
      <c r="AX43" s="323"/>
      <c r="AY43" s="323"/>
      <c r="AZ43" s="323"/>
      <c r="BA43" s="323"/>
      <c r="BB43" s="323"/>
      <c r="BC43" s="324"/>
      <c r="BE43" s="255"/>
    </row>
    <row r="44" spans="1:57" ht="15" customHeight="1" x14ac:dyDescent="0.25">
      <c r="A44" s="242"/>
      <c r="Z44" s="243"/>
      <c r="AB44" s="323"/>
      <c r="AC44" s="323"/>
      <c r="AD44" s="323"/>
      <c r="AE44" s="323"/>
      <c r="AF44" s="323"/>
      <c r="AG44" s="323"/>
      <c r="AH44" s="323"/>
      <c r="AI44" s="323"/>
      <c r="AJ44" s="323"/>
      <c r="AK44" s="323"/>
      <c r="AL44" s="323"/>
      <c r="AM44" s="323"/>
      <c r="AN44" s="323"/>
      <c r="AO44" s="323"/>
      <c r="AP44" s="323"/>
      <c r="AQ44" s="323"/>
      <c r="AR44" s="323"/>
      <c r="AS44" s="323"/>
      <c r="AT44" s="323"/>
      <c r="AU44" s="323"/>
      <c r="AV44" s="323"/>
      <c r="AW44" s="323"/>
      <c r="AX44" s="323"/>
      <c r="AY44" s="323"/>
      <c r="AZ44" s="323"/>
      <c r="BA44" s="323"/>
      <c r="BB44" s="323"/>
      <c r="BC44" s="324"/>
    </row>
    <row r="45" spans="1:57" ht="15" customHeight="1" x14ac:dyDescent="0.25">
      <c r="A45" s="242"/>
      <c r="Z45" s="243"/>
      <c r="AB45" s="323"/>
      <c r="AC45" s="323"/>
      <c r="AD45" s="323"/>
      <c r="AE45" s="323"/>
      <c r="AF45" s="323"/>
      <c r="AG45" s="323"/>
      <c r="AH45" s="323"/>
      <c r="AI45" s="323"/>
      <c r="AJ45" s="323"/>
      <c r="AK45" s="323"/>
      <c r="AL45" s="323"/>
      <c r="AM45" s="323"/>
      <c r="AN45" s="323"/>
      <c r="AO45" s="323"/>
      <c r="AP45" s="323"/>
      <c r="AQ45" s="323"/>
      <c r="AR45" s="323"/>
      <c r="AS45" s="323"/>
      <c r="AT45" s="323"/>
      <c r="AU45" s="323"/>
      <c r="AV45" s="323"/>
      <c r="AW45" s="323"/>
      <c r="AX45" s="323"/>
      <c r="AY45" s="323"/>
      <c r="AZ45" s="323"/>
      <c r="BA45" s="323"/>
      <c r="BB45" s="323"/>
      <c r="BC45" s="324"/>
    </row>
    <row r="46" spans="1:57" ht="15" customHeight="1" x14ac:dyDescent="0.25">
      <c r="A46" s="242"/>
      <c r="Z46" s="243"/>
      <c r="AB46" s="323"/>
      <c r="AC46" s="323"/>
      <c r="AD46" s="323"/>
      <c r="AE46" s="323"/>
      <c r="AF46" s="323"/>
      <c r="AG46" s="323"/>
      <c r="AH46" s="323"/>
      <c r="AI46" s="323"/>
      <c r="AJ46" s="323"/>
      <c r="AK46" s="323"/>
      <c r="AL46" s="323"/>
      <c r="AM46" s="323"/>
      <c r="AN46" s="323"/>
      <c r="AO46" s="323"/>
      <c r="AP46" s="323"/>
      <c r="AQ46" s="323"/>
      <c r="AR46" s="323"/>
      <c r="AS46" s="323"/>
      <c r="AT46" s="323"/>
      <c r="AU46" s="323"/>
      <c r="AV46" s="323"/>
      <c r="AW46" s="323"/>
      <c r="AX46" s="323"/>
      <c r="AY46" s="323"/>
      <c r="AZ46" s="323"/>
      <c r="BA46" s="323"/>
      <c r="BB46" s="323"/>
      <c r="BC46" s="324"/>
    </row>
    <row r="47" spans="1:57" ht="15" customHeight="1" x14ac:dyDescent="0.25">
      <c r="A47" s="242"/>
      <c r="Z47" s="243"/>
      <c r="AB47" s="323"/>
      <c r="AC47" s="323"/>
      <c r="AD47" s="323"/>
      <c r="AE47" s="323"/>
      <c r="AF47" s="323"/>
      <c r="AG47" s="323"/>
      <c r="AH47" s="323"/>
      <c r="AI47" s="323"/>
      <c r="AJ47" s="323"/>
      <c r="AK47" s="323"/>
      <c r="AL47" s="323"/>
      <c r="AM47" s="323"/>
      <c r="AN47" s="323"/>
      <c r="AO47" s="323"/>
      <c r="AP47" s="323"/>
      <c r="AQ47" s="323"/>
      <c r="AR47" s="323"/>
      <c r="AS47" s="323"/>
      <c r="AT47" s="323"/>
      <c r="AU47" s="323"/>
      <c r="AV47" s="323"/>
      <c r="AW47" s="323"/>
      <c r="AX47" s="323"/>
      <c r="AY47" s="323"/>
      <c r="AZ47" s="323"/>
      <c r="BA47" s="323"/>
      <c r="BB47" s="323"/>
      <c r="BC47" s="324"/>
    </row>
    <row r="48" spans="1:57" ht="15" customHeight="1" x14ac:dyDescent="0.25">
      <c r="A48" s="242"/>
      <c r="Z48" s="243"/>
      <c r="AB48" s="323"/>
      <c r="AC48" s="323"/>
      <c r="AD48" s="323"/>
      <c r="AE48" s="323"/>
      <c r="AF48" s="323"/>
      <c r="AG48" s="323"/>
      <c r="AH48" s="323"/>
      <c r="AI48" s="323"/>
      <c r="AJ48" s="323"/>
      <c r="AK48" s="323"/>
      <c r="AL48" s="323"/>
      <c r="AM48" s="323"/>
      <c r="AN48" s="323"/>
      <c r="AO48" s="323"/>
      <c r="AP48" s="323"/>
      <c r="AQ48" s="323"/>
      <c r="AR48" s="323"/>
      <c r="AS48" s="323"/>
      <c r="AT48" s="323"/>
      <c r="AU48" s="323"/>
      <c r="AV48" s="323"/>
      <c r="AW48" s="323"/>
      <c r="AX48" s="323"/>
      <c r="AY48" s="323"/>
      <c r="AZ48" s="323"/>
      <c r="BA48" s="323"/>
      <c r="BB48" s="323"/>
      <c r="BC48" s="324"/>
    </row>
    <row r="49" spans="1:65" ht="16.5" customHeight="1" x14ac:dyDescent="0.25">
      <c r="A49" s="242"/>
      <c r="Z49" s="243"/>
      <c r="AB49" s="347" t="s">
        <v>518</v>
      </c>
      <c r="AC49" s="347"/>
      <c r="AD49" s="347"/>
      <c r="AE49" s="347"/>
      <c r="AF49" s="347"/>
      <c r="AG49" s="347"/>
      <c r="AH49" s="347"/>
      <c r="AI49" s="347"/>
      <c r="AJ49" s="347"/>
      <c r="AK49" s="347"/>
      <c r="AL49" s="347"/>
      <c r="AM49" s="347"/>
      <c r="AN49" s="347"/>
      <c r="AO49" s="347"/>
      <c r="AP49" s="347"/>
      <c r="AQ49" s="347"/>
      <c r="AR49" s="347"/>
      <c r="AS49" s="347"/>
      <c r="AT49" s="347"/>
      <c r="AU49" s="347"/>
      <c r="AV49" s="347"/>
      <c r="AW49" s="347"/>
      <c r="AX49" s="347"/>
      <c r="AY49" s="347"/>
      <c r="AZ49" s="347"/>
      <c r="BA49" s="347"/>
      <c r="BB49" s="347"/>
      <c r="BC49" s="348"/>
      <c r="BD49" s="250"/>
    </row>
    <row r="50" spans="1:65" ht="15" customHeight="1" x14ac:dyDescent="0.25">
      <c r="A50" s="242"/>
      <c r="Z50" s="243"/>
      <c r="AB50" s="347"/>
      <c r="AC50" s="347"/>
      <c r="AD50" s="347"/>
      <c r="AE50" s="347"/>
      <c r="AF50" s="347"/>
      <c r="AG50" s="347"/>
      <c r="AH50" s="347"/>
      <c r="AI50" s="347"/>
      <c r="AJ50" s="347"/>
      <c r="AK50" s="347"/>
      <c r="AL50" s="347"/>
      <c r="AM50" s="347"/>
      <c r="AN50" s="347"/>
      <c r="AO50" s="347"/>
      <c r="AP50" s="347"/>
      <c r="AQ50" s="347"/>
      <c r="AR50" s="347"/>
      <c r="AS50" s="347"/>
      <c r="AT50" s="347"/>
      <c r="AU50" s="347"/>
      <c r="AV50" s="347"/>
      <c r="AW50" s="347"/>
      <c r="AX50" s="347"/>
      <c r="AY50" s="347"/>
      <c r="AZ50" s="347"/>
      <c r="BA50" s="347"/>
      <c r="BB50" s="347"/>
      <c r="BC50" s="348"/>
    </row>
    <row r="51" spans="1:65" ht="18.75" customHeight="1" x14ac:dyDescent="0.25">
      <c r="A51" s="242"/>
      <c r="Z51" s="243"/>
      <c r="AB51" s="250" t="s">
        <v>519</v>
      </c>
      <c r="AC51" s="256"/>
      <c r="AD51" s="256"/>
      <c r="AE51" s="256"/>
      <c r="AF51" s="256"/>
      <c r="AG51" s="256"/>
      <c r="AH51" s="256"/>
      <c r="AI51" s="256"/>
      <c r="AJ51" s="256"/>
      <c r="AK51" s="256"/>
      <c r="AL51" s="256"/>
      <c r="AM51" s="256"/>
      <c r="AN51" s="256"/>
      <c r="AO51" s="256"/>
      <c r="AP51" s="256"/>
      <c r="AQ51" s="256"/>
      <c r="AR51" s="256"/>
      <c r="AS51" s="256"/>
      <c r="AT51" s="256"/>
      <c r="AU51" s="256"/>
      <c r="AV51" s="256"/>
      <c r="AW51" s="256"/>
      <c r="AX51" s="256"/>
      <c r="AY51" s="256"/>
      <c r="AZ51" s="256"/>
      <c r="BA51" s="256"/>
      <c r="BB51" s="256"/>
      <c r="BC51" s="257"/>
    </row>
    <row r="52" spans="1:65" ht="18.75" customHeight="1" x14ac:dyDescent="0.25">
      <c r="A52" s="242"/>
      <c r="Z52" s="243"/>
      <c r="AB52" s="362" t="s">
        <v>517</v>
      </c>
      <c r="AC52" s="362"/>
      <c r="AD52" s="362"/>
      <c r="AE52" s="362"/>
      <c r="AF52" s="362"/>
      <c r="AG52" s="362"/>
      <c r="AH52" s="362"/>
      <c r="AI52" s="362"/>
      <c r="AJ52" s="362"/>
      <c r="AK52" s="362"/>
      <c r="AL52" s="362"/>
      <c r="AM52" s="362"/>
      <c r="AN52" s="362"/>
      <c r="AO52" s="362"/>
      <c r="AP52" s="362"/>
      <c r="AQ52" s="362"/>
      <c r="AR52" s="362"/>
      <c r="AS52" s="362"/>
      <c r="AT52" s="362"/>
      <c r="AU52" s="362"/>
      <c r="AV52" s="362"/>
      <c r="AW52" s="362"/>
      <c r="AX52" s="362"/>
      <c r="AY52" s="362"/>
      <c r="AZ52" s="362"/>
      <c r="BA52" s="362"/>
      <c r="BB52" s="362"/>
      <c r="BC52" s="363"/>
    </row>
    <row r="53" spans="1:65" ht="18.75" customHeight="1" x14ac:dyDescent="0.25">
      <c r="A53" s="242"/>
      <c r="Z53" s="243"/>
      <c r="AB53" s="362"/>
      <c r="AC53" s="362"/>
      <c r="AD53" s="362"/>
      <c r="AE53" s="362"/>
      <c r="AF53" s="362"/>
      <c r="AG53" s="362"/>
      <c r="AH53" s="362"/>
      <c r="AI53" s="362"/>
      <c r="AJ53" s="362"/>
      <c r="AK53" s="362"/>
      <c r="AL53" s="362"/>
      <c r="AM53" s="362"/>
      <c r="AN53" s="362"/>
      <c r="AO53" s="362"/>
      <c r="AP53" s="362"/>
      <c r="AQ53" s="362"/>
      <c r="AR53" s="362"/>
      <c r="AS53" s="362"/>
      <c r="AT53" s="362"/>
      <c r="AU53" s="362"/>
      <c r="AV53" s="362"/>
      <c r="AW53" s="362"/>
      <c r="AX53" s="362"/>
      <c r="AY53" s="362"/>
      <c r="AZ53" s="362"/>
      <c r="BA53" s="362"/>
      <c r="BB53" s="362"/>
      <c r="BC53" s="363"/>
    </row>
    <row r="54" spans="1:65" x14ac:dyDescent="0.25">
      <c r="A54" s="226"/>
      <c r="B54" s="208"/>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58"/>
      <c r="AA54" s="208"/>
      <c r="AB54" s="401"/>
      <c r="AC54" s="401"/>
      <c r="AD54" s="401"/>
      <c r="AE54" s="401"/>
      <c r="AF54" s="401"/>
      <c r="AG54" s="401"/>
      <c r="AH54" s="401"/>
      <c r="AI54" s="401"/>
      <c r="AJ54" s="401"/>
      <c r="AK54" s="401"/>
      <c r="AL54" s="401"/>
      <c r="AM54" s="401"/>
      <c r="AN54" s="401"/>
      <c r="AO54" s="401"/>
      <c r="AP54" s="401"/>
      <c r="AQ54" s="401"/>
      <c r="AR54" s="401"/>
      <c r="AS54" s="401"/>
      <c r="AT54" s="401"/>
      <c r="AU54" s="401"/>
      <c r="AV54" s="401"/>
      <c r="AW54" s="401"/>
      <c r="AX54" s="401"/>
      <c r="AY54" s="401"/>
      <c r="AZ54" s="401"/>
      <c r="BA54" s="401"/>
      <c r="BB54" s="401"/>
      <c r="BC54" s="402"/>
    </row>
    <row r="55" spans="1:65" x14ac:dyDescent="0.25">
      <c r="A55" s="230" t="s">
        <v>26</v>
      </c>
      <c r="B55" s="231" t="s">
        <v>65</v>
      </c>
      <c r="C55" s="232"/>
      <c r="D55" s="232"/>
      <c r="E55" s="232"/>
      <c r="F55" s="232"/>
      <c r="G55" s="232"/>
      <c r="H55" s="232"/>
      <c r="I55" s="232"/>
      <c r="J55" s="232"/>
      <c r="K55" s="232"/>
      <c r="L55" s="232"/>
      <c r="M55" s="232"/>
      <c r="N55" s="232"/>
      <c r="O55" s="232"/>
      <c r="P55" s="232"/>
      <c r="Q55" s="232"/>
      <c r="R55" s="232"/>
      <c r="S55" s="232"/>
      <c r="T55" s="232"/>
      <c r="U55" s="232"/>
      <c r="V55" s="232"/>
      <c r="W55" s="232"/>
      <c r="X55" s="232"/>
      <c r="Y55" s="232"/>
      <c r="Z55" s="233"/>
      <c r="AA55" s="230" t="s">
        <v>26</v>
      </c>
      <c r="AB55" s="231" t="s">
        <v>65</v>
      </c>
      <c r="AC55" s="259"/>
      <c r="AD55" s="259"/>
      <c r="AE55" s="259"/>
      <c r="AF55" s="259"/>
      <c r="AG55" s="259"/>
      <c r="AH55" s="259"/>
      <c r="AI55" s="259"/>
      <c r="AJ55" s="259"/>
      <c r="AK55" s="259"/>
      <c r="AL55" s="259"/>
      <c r="AM55" s="259"/>
      <c r="AN55" s="259"/>
      <c r="AO55" s="259"/>
      <c r="AP55" s="259"/>
      <c r="AQ55" s="259"/>
      <c r="AR55" s="259"/>
      <c r="AS55" s="259"/>
      <c r="AT55" s="259"/>
      <c r="AU55" s="259"/>
      <c r="AV55" s="259"/>
      <c r="AW55" s="259"/>
      <c r="AX55" s="259"/>
      <c r="AY55" s="259"/>
      <c r="AZ55" s="259"/>
      <c r="BA55" s="259"/>
      <c r="BB55" s="259"/>
      <c r="BC55" s="260"/>
    </row>
    <row r="56" spans="1:65" ht="16.5" customHeight="1" x14ac:dyDescent="0.25">
      <c r="A56" s="224"/>
      <c r="B56" s="347" t="s">
        <v>27</v>
      </c>
      <c r="C56" s="347"/>
      <c r="D56" s="347"/>
      <c r="E56" s="347"/>
      <c r="F56" s="347"/>
      <c r="G56" s="347"/>
      <c r="H56" s="347"/>
      <c r="I56" s="347"/>
      <c r="J56" s="347"/>
      <c r="K56" s="347"/>
      <c r="L56" s="347"/>
      <c r="M56" s="347"/>
      <c r="N56" s="347"/>
      <c r="O56" s="347"/>
      <c r="P56" s="347"/>
      <c r="Q56" s="347"/>
      <c r="R56" s="347"/>
      <c r="S56" s="347"/>
      <c r="T56" s="347"/>
      <c r="U56" s="347"/>
      <c r="V56" s="347"/>
      <c r="W56" s="347"/>
      <c r="X56" s="347"/>
      <c r="Y56" s="347"/>
      <c r="Z56" s="348"/>
      <c r="AB56" s="362" t="s">
        <v>775</v>
      </c>
      <c r="AC56" s="362"/>
      <c r="AD56" s="362"/>
      <c r="AE56" s="362"/>
      <c r="AF56" s="362"/>
      <c r="AG56" s="362"/>
      <c r="AH56" s="362"/>
      <c r="AI56" s="362"/>
      <c r="AJ56" s="362"/>
      <c r="AK56" s="362"/>
      <c r="AL56" s="362"/>
      <c r="AM56" s="362"/>
      <c r="AN56" s="362"/>
      <c r="AO56" s="362"/>
      <c r="AP56" s="362"/>
      <c r="AQ56" s="362"/>
      <c r="AR56" s="362"/>
      <c r="AS56" s="362"/>
      <c r="AT56" s="362"/>
      <c r="AU56" s="362"/>
      <c r="AV56" s="362"/>
      <c r="AW56" s="362"/>
      <c r="AX56" s="362"/>
      <c r="AY56" s="362"/>
      <c r="AZ56" s="362"/>
      <c r="BA56" s="362"/>
      <c r="BB56" s="362"/>
      <c r="BC56" s="363"/>
    </row>
    <row r="57" spans="1:65" ht="15" customHeight="1" x14ac:dyDescent="0.25">
      <c r="A57" s="242"/>
      <c r="B57" s="393" t="s">
        <v>10</v>
      </c>
      <c r="C57" s="393" t="s">
        <v>4</v>
      </c>
      <c r="D57" s="393"/>
      <c r="E57" s="393"/>
      <c r="F57" s="393"/>
      <c r="G57" s="331" t="s">
        <v>30</v>
      </c>
      <c r="H57" s="331"/>
      <c r="I57" s="331"/>
      <c r="J57" s="331"/>
      <c r="K57" s="331"/>
      <c r="L57" s="331"/>
      <c r="M57" s="331"/>
      <c r="N57" s="331"/>
      <c r="O57" s="384" t="s">
        <v>29</v>
      </c>
      <c r="P57" s="384"/>
      <c r="Q57" s="384"/>
      <c r="R57" s="384"/>
      <c r="S57" s="384"/>
      <c r="T57" s="384"/>
      <c r="U57" s="385"/>
      <c r="V57" s="331" t="s">
        <v>28</v>
      </c>
      <c r="W57" s="331"/>
      <c r="X57" s="331"/>
      <c r="Y57" s="331"/>
      <c r="Z57" s="331"/>
      <c r="AB57" s="362"/>
      <c r="AC57" s="362"/>
      <c r="AD57" s="362"/>
      <c r="AE57" s="362"/>
      <c r="AF57" s="362"/>
      <c r="AG57" s="362"/>
      <c r="AH57" s="362"/>
      <c r="AI57" s="362"/>
      <c r="AJ57" s="362"/>
      <c r="AK57" s="362"/>
      <c r="AL57" s="362"/>
      <c r="AM57" s="362"/>
      <c r="AN57" s="362"/>
      <c r="AO57" s="362"/>
      <c r="AP57" s="362"/>
      <c r="AQ57" s="362"/>
      <c r="AR57" s="362"/>
      <c r="AS57" s="362"/>
      <c r="AT57" s="362"/>
      <c r="AU57" s="362"/>
      <c r="AV57" s="362"/>
      <c r="AW57" s="362"/>
      <c r="AX57" s="362"/>
      <c r="AY57" s="362"/>
      <c r="AZ57" s="362"/>
      <c r="BA57" s="362"/>
      <c r="BB57" s="362"/>
      <c r="BC57" s="363"/>
    </row>
    <row r="58" spans="1:65" x14ac:dyDescent="0.25">
      <c r="A58" s="242"/>
      <c r="B58" s="393"/>
      <c r="C58" s="393"/>
      <c r="D58" s="393"/>
      <c r="E58" s="393"/>
      <c r="F58" s="393"/>
      <c r="G58" s="331"/>
      <c r="H58" s="331"/>
      <c r="I58" s="331"/>
      <c r="J58" s="331"/>
      <c r="K58" s="331"/>
      <c r="L58" s="331"/>
      <c r="M58" s="331"/>
      <c r="N58" s="331"/>
      <c r="O58" s="386"/>
      <c r="P58" s="386"/>
      <c r="Q58" s="386"/>
      <c r="R58" s="386"/>
      <c r="S58" s="386"/>
      <c r="T58" s="386"/>
      <c r="U58" s="387"/>
      <c r="V58" s="331"/>
      <c r="W58" s="331"/>
      <c r="X58" s="331"/>
      <c r="Y58" s="331"/>
      <c r="Z58" s="331"/>
      <c r="AB58" s="362"/>
      <c r="AC58" s="362"/>
      <c r="AD58" s="362"/>
      <c r="AE58" s="362"/>
      <c r="AF58" s="362"/>
      <c r="AG58" s="362"/>
      <c r="AH58" s="362"/>
      <c r="AI58" s="362"/>
      <c r="AJ58" s="362"/>
      <c r="AK58" s="362"/>
      <c r="AL58" s="362"/>
      <c r="AM58" s="362"/>
      <c r="AN58" s="362"/>
      <c r="AO58" s="362"/>
      <c r="AP58" s="362"/>
      <c r="AQ58" s="362"/>
      <c r="AR58" s="362"/>
      <c r="AS58" s="362"/>
      <c r="AT58" s="362"/>
      <c r="AU58" s="362"/>
      <c r="AV58" s="362"/>
      <c r="AW58" s="362"/>
      <c r="AX58" s="362"/>
      <c r="AY58" s="362"/>
      <c r="AZ58" s="362"/>
      <c r="BA58" s="362"/>
      <c r="BB58" s="362"/>
      <c r="BC58" s="363"/>
    </row>
    <row r="59" spans="1:65" x14ac:dyDescent="0.25">
      <c r="A59" s="242"/>
      <c r="B59" s="393"/>
      <c r="C59" s="393"/>
      <c r="D59" s="393"/>
      <c r="E59" s="393"/>
      <c r="F59" s="393"/>
      <c r="G59" s="331"/>
      <c r="H59" s="331"/>
      <c r="I59" s="331"/>
      <c r="J59" s="331"/>
      <c r="K59" s="331"/>
      <c r="L59" s="331"/>
      <c r="M59" s="331"/>
      <c r="N59" s="331"/>
      <c r="O59" s="388"/>
      <c r="P59" s="388"/>
      <c r="Q59" s="388"/>
      <c r="R59" s="388"/>
      <c r="S59" s="388"/>
      <c r="T59" s="388"/>
      <c r="U59" s="389"/>
      <c r="V59" s="331"/>
      <c r="W59" s="331"/>
      <c r="X59" s="331"/>
      <c r="Y59" s="331"/>
      <c r="Z59" s="331"/>
      <c r="AB59" s="261"/>
      <c r="AC59" s="240"/>
      <c r="AD59" s="240"/>
      <c r="AE59" s="240"/>
      <c r="AF59" s="240"/>
      <c r="AG59" s="240"/>
      <c r="AH59" s="240"/>
      <c r="AI59" s="240"/>
      <c r="AJ59" s="240"/>
      <c r="AK59" s="240"/>
      <c r="AL59" s="240"/>
      <c r="AM59" s="240"/>
      <c r="AN59" s="240"/>
      <c r="AO59" s="240"/>
      <c r="AP59" s="240"/>
      <c r="AQ59" s="240"/>
      <c r="AR59" s="240"/>
      <c r="AS59" s="240"/>
      <c r="AT59" s="240"/>
      <c r="AU59" s="240"/>
      <c r="AV59" s="240"/>
      <c r="AW59" s="240"/>
      <c r="AX59" s="240"/>
      <c r="AY59" s="240"/>
      <c r="AZ59" s="240"/>
      <c r="BA59" s="240"/>
      <c r="BB59" s="240"/>
      <c r="BC59" s="241"/>
    </row>
    <row r="60" spans="1:65" x14ac:dyDescent="0.25">
      <c r="A60" s="242"/>
      <c r="B60" s="244" t="s">
        <v>2</v>
      </c>
      <c r="C60" s="382">
        <v>2019</v>
      </c>
      <c r="D60" s="382"/>
      <c r="E60" s="382"/>
      <c r="F60" s="382"/>
      <c r="G60" s="390">
        <v>2752855000</v>
      </c>
      <c r="H60" s="391"/>
      <c r="I60" s="391"/>
      <c r="J60" s="391"/>
      <c r="K60" s="391"/>
      <c r="L60" s="391"/>
      <c r="M60" s="391"/>
      <c r="N60" s="392"/>
      <c r="O60" s="383">
        <v>228350000</v>
      </c>
      <c r="P60" s="383"/>
      <c r="Q60" s="383"/>
      <c r="R60" s="383"/>
      <c r="S60" s="383"/>
      <c r="T60" s="383"/>
      <c r="U60" s="383"/>
      <c r="V60" s="383">
        <f>G60-O60</f>
        <v>2524505000</v>
      </c>
      <c r="W60" s="383"/>
      <c r="X60" s="383"/>
      <c r="Y60" s="383"/>
      <c r="Z60" s="383"/>
      <c r="AB60" s="261" t="s">
        <v>780</v>
      </c>
      <c r="BC60" s="246"/>
    </row>
    <row r="61" spans="1:65" x14ac:dyDescent="0.25">
      <c r="A61" s="242"/>
      <c r="Z61" s="243"/>
      <c r="AB61" s="323" t="s">
        <v>34</v>
      </c>
      <c r="AC61" s="323"/>
      <c r="AD61" s="323"/>
      <c r="AE61" s="323"/>
      <c r="AF61" s="323"/>
      <c r="AG61" s="323"/>
      <c r="AH61" s="323"/>
      <c r="AI61" s="323"/>
      <c r="AJ61" s="323"/>
      <c r="AK61" s="323"/>
      <c r="AL61" s="323"/>
      <c r="AM61" s="323"/>
      <c r="AN61" s="323"/>
      <c r="AO61" s="323"/>
      <c r="AP61" s="323"/>
      <c r="AQ61" s="323"/>
      <c r="AR61" s="323"/>
      <c r="AS61" s="323"/>
      <c r="AT61" s="323"/>
      <c r="AU61" s="323"/>
      <c r="AV61" s="323"/>
      <c r="AW61" s="323"/>
      <c r="AX61" s="323"/>
      <c r="AY61" s="323"/>
      <c r="AZ61" s="323"/>
      <c r="BA61" s="323"/>
      <c r="BB61" s="323"/>
      <c r="BC61" s="324"/>
    </row>
    <row r="62" spans="1:65" x14ac:dyDescent="0.25">
      <c r="A62" s="242"/>
      <c r="Z62" s="243"/>
      <c r="AB62" s="323"/>
      <c r="AC62" s="323"/>
      <c r="AD62" s="323"/>
      <c r="AE62" s="323"/>
      <c r="AF62" s="323"/>
      <c r="AG62" s="323"/>
      <c r="AH62" s="323"/>
      <c r="AI62" s="323"/>
      <c r="AJ62" s="323"/>
      <c r="AK62" s="323"/>
      <c r="AL62" s="323"/>
      <c r="AM62" s="323"/>
      <c r="AN62" s="323"/>
      <c r="AO62" s="323"/>
      <c r="AP62" s="323"/>
      <c r="AQ62" s="323"/>
      <c r="AR62" s="323"/>
      <c r="AS62" s="323"/>
      <c r="AT62" s="323"/>
      <c r="AU62" s="323"/>
      <c r="AV62" s="323"/>
      <c r="AW62" s="323"/>
      <c r="AX62" s="323"/>
      <c r="AY62" s="323"/>
      <c r="AZ62" s="323"/>
      <c r="BA62" s="323"/>
      <c r="BB62" s="323"/>
      <c r="BC62" s="324"/>
    </row>
    <row r="63" spans="1:65" x14ac:dyDescent="0.25">
      <c r="A63" s="242"/>
      <c r="Z63" s="243"/>
      <c r="AB63" s="323"/>
      <c r="AC63" s="323"/>
      <c r="AD63" s="323"/>
      <c r="AE63" s="323"/>
      <c r="AF63" s="323"/>
      <c r="AG63" s="323"/>
      <c r="AH63" s="323"/>
      <c r="AI63" s="323"/>
      <c r="AJ63" s="323"/>
      <c r="AK63" s="323"/>
      <c r="AL63" s="323"/>
      <c r="AM63" s="323"/>
      <c r="AN63" s="323"/>
      <c r="AO63" s="323"/>
      <c r="AP63" s="323"/>
      <c r="AQ63" s="323"/>
      <c r="AR63" s="323"/>
      <c r="AS63" s="323"/>
      <c r="AT63" s="323"/>
      <c r="AU63" s="323"/>
      <c r="AV63" s="323"/>
      <c r="AW63" s="323"/>
      <c r="AX63" s="323"/>
      <c r="AY63" s="323"/>
      <c r="AZ63" s="323"/>
      <c r="BA63" s="323"/>
      <c r="BB63" s="323"/>
      <c r="BC63" s="324"/>
    </row>
    <row r="64" spans="1:65" x14ac:dyDescent="0.25">
      <c r="A64" s="242"/>
      <c r="Z64" s="243"/>
      <c r="AB64" s="398" t="s">
        <v>35</v>
      </c>
      <c r="AC64" s="399"/>
      <c r="AD64" s="400"/>
      <c r="AE64" s="398" t="s">
        <v>72</v>
      </c>
      <c r="AF64" s="399"/>
      <c r="AG64" s="399"/>
      <c r="AH64" s="399"/>
      <c r="AI64" s="399"/>
      <c r="AJ64" s="399"/>
      <c r="AK64" s="399"/>
      <c r="AL64" s="399"/>
      <c r="AM64" s="399"/>
      <c r="AN64" s="400"/>
      <c r="AO64" s="262" t="s">
        <v>71</v>
      </c>
      <c r="AP64" s="263"/>
      <c r="AQ64" s="263"/>
      <c r="AR64" s="263"/>
      <c r="AS64" s="263"/>
      <c r="AT64" s="263"/>
      <c r="AU64" s="263"/>
      <c r="AV64" s="263"/>
      <c r="AW64" s="264"/>
      <c r="AX64" s="301" t="s">
        <v>73</v>
      </c>
      <c r="AY64" s="302"/>
      <c r="AZ64" s="302"/>
      <c r="BA64" s="302"/>
      <c r="BB64" s="302"/>
      <c r="BC64" s="303"/>
      <c r="BE64" s="265"/>
      <c r="BF64" s="265"/>
      <c r="BG64" s="265"/>
      <c r="BH64" s="265"/>
      <c r="BI64" s="265"/>
      <c r="BJ64" s="265"/>
      <c r="BK64" s="265"/>
      <c r="BL64" s="265"/>
      <c r="BM64" s="265"/>
    </row>
    <row r="65" spans="1:65" x14ac:dyDescent="0.25">
      <c r="A65" s="242"/>
      <c r="Z65" s="243"/>
      <c r="AB65" s="217" t="s">
        <v>48</v>
      </c>
      <c r="AC65" s="237"/>
      <c r="AD65" s="238"/>
      <c r="AE65" s="364">
        <v>266224753</v>
      </c>
      <c r="AF65" s="365"/>
      <c r="AG65" s="365"/>
      <c r="AH65" s="365"/>
      <c r="AI65" s="365"/>
      <c r="AJ65" s="365"/>
      <c r="AK65" s="365"/>
      <c r="AL65" s="365"/>
      <c r="AM65" s="365"/>
      <c r="AN65" s="366"/>
      <c r="AO65" s="368">
        <v>0</v>
      </c>
      <c r="AP65" s="369"/>
      <c r="AQ65" s="369"/>
      <c r="AR65" s="369"/>
      <c r="AS65" s="369"/>
      <c r="AT65" s="369"/>
      <c r="AU65" s="369"/>
      <c r="AV65" s="369"/>
      <c r="AW65" s="370"/>
      <c r="AX65" s="352">
        <f t="shared" ref="AX65:AX76" si="0">AE65+AO65</f>
        <v>266224753</v>
      </c>
      <c r="AY65" s="353"/>
      <c r="AZ65" s="353"/>
      <c r="BA65" s="353"/>
      <c r="BB65" s="353"/>
      <c r="BC65" s="354"/>
      <c r="BE65" s="265"/>
      <c r="BF65" s="265"/>
      <c r="BG65" s="265"/>
      <c r="BH65" s="265"/>
      <c r="BI65" s="265"/>
      <c r="BJ65" s="265"/>
      <c r="BK65" s="265"/>
      <c r="BL65" s="265"/>
      <c r="BM65" s="265"/>
    </row>
    <row r="66" spans="1:65" x14ac:dyDescent="0.25">
      <c r="A66" s="242"/>
      <c r="Z66" s="243"/>
      <c r="AB66" s="217" t="s">
        <v>49</v>
      </c>
      <c r="AC66" s="237"/>
      <c r="AD66" s="238"/>
      <c r="AE66" s="325">
        <v>270925178</v>
      </c>
      <c r="AF66" s="367"/>
      <c r="AG66" s="367"/>
      <c r="AH66" s="367"/>
      <c r="AI66" s="367"/>
      <c r="AJ66" s="367"/>
      <c r="AK66" s="367"/>
      <c r="AL66" s="367"/>
      <c r="AM66" s="367"/>
      <c r="AN66" s="327"/>
      <c r="AO66" s="320">
        <v>0</v>
      </c>
      <c r="AP66" s="321"/>
      <c r="AQ66" s="321"/>
      <c r="AR66" s="321"/>
      <c r="AS66" s="321"/>
      <c r="AT66" s="321"/>
      <c r="AU66" s="321"/>
      <c r="AV66" s="321"/>
      <c r="AW66" s="322"/>
      <c r="AX66" s="320">
        <f t="shared" si="0"/>
        <v>270925178</v>
      </c>
      <c r="AY66" s="321"/>
      <c r="AZ66" s="321"/>
      <c r="BA66" s="321"/>
      <c r="BB66" s="321"/>
      <c r="BC66" s="322"/>
      <c r="BE66" s="265"/>
      <c r="BF66" s="265"/>
      <c r="BG66" s="265"/>
      <c r="BH66" s="265"/>
      <c r="BI66" s="265"/>
      <c r="BJ66" s="265"/>
      <c r="BK66" s="265"/>
      <c r="BL66" s="265"/>
      <c r="BM66" s="265"/>
    </row>
    <row r="67" spans="1:65" ht="18" customHeight="1" x14ac:dyDescent="0.25">
      <c r="A67" s="242"/>
      <c r="Z67" s="243"/>
      <c r="AB67" s="217" t="s">
        <v>50</v>
      </c>
      <c r="AC67" s="237"/>
      <c r="AD67" s="238"/>
      <c r="AE67" s="325">
        <v>257074572</v>
      </c>
      <c r="AF67" s="367"/>
      <c r="AG67" s="367"/>
      <c r="AH67" s="367"/>
      <c r="AI67" s="367"/>
      <c r="AJ67" s="367"/>
      <c r="AK67" s="367"/>
      <c r="AL67" s="367"/>
      <c r="AM67" s="367"/>
      <c r="AN67" s="327"/>
      <c r="AO67" s="320">
        <v>0</v>
      </c>
      <c r="AP67" s="321"/>
      <c r="AQ67" s="321"/>
      <c r="AR67" s="321"/>
      <c r="AS67" s="321"/>
      <c r="AT67" s="321"/>
      <c r="AU67" s="321"/>
      <c r="AV67" s="321"/>
      <c r="AW67" s="322"/>
      <c r="AX67" s="320">
        <f t="shared" si="0"/>
        <v>257074572</v>
      </c>
      <c r="AY67" s="321"/>
      <c r="AZ67" s="321"/>
      <c r="BA67" s="321"/>
      <c r="BB67" s="321"/>
      <c r="BC67" s="322"/>
      <c r="BE67" s="265"/>
      <c r="BF67" s="265"/>
      <c r="BG67" s="265"/>
      <c r="BH67" s="265"/>
      <c r="BI67" s="265"/>
      <c r="BJ67" s="265"/>
      <c r="BK67" s="265"/>
      <c r="BL67" s="265"/>
      <c r="BM67" s="265"/>
    </row>
    <row r="68" spans="1:65" ht="15" customHeight="1" x14ac:dyDescent="0.25">
      <c r="A68" s="242"/>
      <c r="Z68" s="243"/>
      <c r="AB68" s="217" t="s">
        <v>51</v>
      </c>
      <c r="AC68" s="237"/>
      <c r="AD68" s="238"/>
      <c r="AE68" s="325">
        <v>262561986</v>
      </c>
      <c r="AF68" s="367"/>
      <c r="AG68" s="367"/>
      <c r="AH68" s="367"/>
      <c r="AI68" s="367"/>
      <c r="AJ68" s="367"/>
      <c r="AK68" s="367"/>
      <c r="AL68" s="367"/>
      <c r="AM68" s="367"/>
      <c r="AN68" s="327"/>
      <c r="AO68" s="320">
        <v>0</v>
      </c>
      <c r="AP68" s="321"/>
      <c r="AQ68" s="321"/>
      <c r="AR68" s="321"/>
      <c r="AS68" s="321"/>
      <c r="AT68" s="321"/>
      <c r="AU68" s="321"/>
      <c r="AV68" s="321"/>
      <c r="AW68" s="322"/>
      <c r="AX68" s="320">
        <f t="shared" si="0"/>
        <v>262561986</v>
      </c>
      <c r="AY68" s="321"/>
      <c r="AZ68" s="321"/>
      <c r="BA68" s="321"/>
      <c r="BB68" s="321"/>
      <c r="BC68" s="322"/>
      <c r="BE68" s="265"/>
      <c r="BF68" s="265"/>
      <c r="BG68" s="265"/>
      <c r="BH68" s="265"/>
      <c r="BI68" s="265"/>
      <c r="BJ68" s="265"/>
      <c r="BK68" s="265"/>
      <c r="BL68" s="265"/>
      <c r="BM68" s="265"/>
    </row>
    <row r="69" spans="1:65" ht="17.25" customHeight="1" x14ac:dyDescent="0.25">
      <c r="A69" s="242"/>
      <c r="Z69" s="243"/>
      <c r="AB69" s="217" t="s">
        <v>40</v>
      </c>
      <c r="AC69" s="237"/>
      <c r="AD69" s="238"/>
      <c r="AE69" s="325">
        <v>495225573</v>
      </c>
      <c r="AF69" s="367"/>
      <c r="AG69" s="367"/>
      <c r="AH69" s="367"/>
      <c r="AI69" s="367"/>
      <c r="AJ69" s="367"/>
      <c r="AK69" s="367"/>
      <c r="AL69" s="367"/>
      <c r="AM69" s="367"/>
      <c r="AN69" s="327"/>
      <c r="AO69" s="320">
        <v>0</v>
      </c>
      <c r="AP69" s="321"/>
      <c r="AQ69" s="321"/>
      <c r="AR69" s="321"/>
      <c r="AS69" s="321"/>
      <c r="AT69" s="321"/>
      <c r="AU69" s="321"/>
      <c r="AV69" s="321"/>
      <c r="AW69" s="322"/>
      <c r="AX69" s="320">
        <f t="shared" si="0"/>
        <v>495225573</v>
      </c>
      <c r="AY69" s="321"/>
      <c r="AZ69" s="321"/>
      <c r="BA69" s="321"/>
      <c r="BB69" s="321"/>
      <c r="BC69" s="322"/>
      <c r="BE69" s="265"/>
      <c r="BF69" s="265"/>
      <c r="BG69" s="265"/>
      <c r="BH69" s="265"/>
      <c r="BI69" s="265"/>
      <c r="BJ69" s="265"/>
      <c r="BK69" s="265"/>
      <c r="BL69" s="265"/>
      <c r="BM69" s="265"/>
    </row>
    <row r="70" spans="1:65" ht="15" customHeight="1" x14ac:dyDescent="0.25">
      <c r="A70" s="242"/>
      <c r="Z70" s="243"/>
      <c r="AB70" s="217" t="s">
        <v>52</v>
      </c>
      <c r="AC70" s="237"/>
      <c r="AD70" s="238"/>
      <c r="AE70" s="325">
        <v>259377663</v>
      </c>
      <c r="AF70" s="367"/>
      <c r="AG70" s="367"/>
      <c r="AH70" s="367"/>
      <c r="AI70" s="367"/>
      <c r="AJ70" s="367"/>
      <c r="AK70" s="367"/>
      <c r="AL70" s="367"/>
      <c r="AM70" s="367"/>
      <c r="AN70" s="327"/>
      <c r="AO70" s="320">
        <v>0</v>
      </c>
      <c r="AP70" s="321"/>
      <c r="AQ70" s="321"/>
      <c r="AR70" s="321"/>
      <c r="AS70" s="321"/>
      <c r="AT70" s="321"/>
      <c r="AU70" s="321"/>
      <c r="AV70" s="321"/>
      <c r="AW70" s="322"/>
      <c r="AX70" s="320">
        <f t="shared" si="0"/>
        <v>259377663</v>
      </c>
      <c r="AY70" s="321"/>
      <c r="AZ70" s="321"/>
      <c r="BA70" s="321"/>
      <c r="BB70" s="321"/>
      <c r="BC70" s="322"/>
      <c r="BE70" s="265"/>
      <c r="BF70" s="265"/>
      <c r="BG70" s="265"/>
      <c r="BH70" s="265"/>
      <c r="BI70" s="265"/>
      <c r="BJ70" s="265"/>
      <c r="BK70" s="265"/>
      <c r="BL70" s="265"/>
      <c r="BM70" s="265"/>
    </row>
    <row r="71" spans="1:65" ht="17.25" customHeight="1" x14ac:dyDescent="0.25">
      <c r="A71" s="242"/>
      <c r="Z71" s="243"/>
      <c r="AB71" s="217" t="s">
        <v>53</v>
      </c>
      <c r="AC71" s="237"/>
      <c r="AD71" s="238"/>
      <c r="AE71" s="325">
        <v>251252073</v>
      </c>
      <c r="AF71" s="367"/>
      <c r="AG71" s="367"/>
      <c r="AH71" s="367"/>
      <c r="AI71" s="367"/>
      <c r="AJ71" s="367"/>
      <c r="AK71" s="367"/>
      <c r="AL71" s="367"/>
      <c r="AM71" s="367"/>
      <c r="AN71" s="327"/>
      <c r="AO71" s="320">
        <v>0</v>
      </c>
      <c r="AP71" s="321"/>
      <c r="AQ71" s="321"/>
      <c r="AR71" s="321"/>
      <c r="AS71" s="321"/>
      <c r="AT71" s="321"/>
      <c r="AU71" s="321"/>
      <c r="AV71" s="321"/>
      <c r="AW71" s="322"/>
      <c r="AX71" s="320">
        <f t="shared" si="0"/>
        <v>251252073</v>
      </c>
      <c r="AY71" s="321"/>
      <c r="AZ71" s="321"/>
      <c r="BA71" s="321"/>
      <c r="BB71" s="321"/>
      <c r="BC71" s="322"/>
      <c r="BE71" s="265"/>
      <c r="BF71" s="265"/>
      <c r="BG71" s="265"/>
      <c r="BH71" s="265"/>
      <c r="BI71" s="265"/>
      <c r="BJ71" s="265"/>
      <c r="BK71" s="265"/>
      <c r="BL71" s="265"/>
      <c r="BM71" s="265"/>
    </row>
    <row r="72" spans="1:65" ht="17.25" customHeight="1" x14ac:dyDescent="0.25">
      <c r="A72" s="242"/>
      <c r="Z72" s="243"/>
      <c r="AB72" s="217" t="s">
        <v>54</v>
      </c>
      <c r="AC72" s="237"/>
      <c r="AD72" s="238"/>
      <c r="AE72" s="325">
        <v>281852552</v>
      </c>
      <c r="AF72" s="367"/>
      <c r="AG72" s="367"/>
      <c r="AH72" s="367"/>
      <c r="AI72" s="367"/>
      <c r="AJ72" s="367"/>
      <c r="AK72" s="367"/>
      <c r="AL72" s="367"/>
      <c r="AM72" s="367"/>
      <c r="AN72" s="327"/>
      <c r="AO72" s="320">
        <v>0</v>
      </c>
      <c r="AP72" s="321"/>
      <c r="AQ72" s="321"/>
      <c r="AR72" s="321"/>
      <c r="AS72" s="321"/>
      <c r="AT72" s="321"/>
      <c r="AU72" s="321"/>
      <c r="AV72" s="321"/>
      <c r="AW72" s="322"/>
      <c r="AX72" s="320">
        <f t="shared" si="0"/>
        <v>281852552</v>
      </c>
      <c r="AY72" s="321"/>
      <c r="AZ72" s="321"/>
      <c r="BA72" s="321"/>
      <c r="BB72" s="321"/>
      <c r="BC72" s="322"/>
      <c r="BE72" s="265"/>
      <c r="BF72" s="265"/>
      <c r="BG72" s="265"/>
      <c r="BH72" s="265"/>
      <c r="BI72" s="265"/>
      <c r="BJ72" s="265"/>
      <c r="BK72" s="265"/>
      <c r="BL72" s="265"/>
      <c r="BM72" s="265"/>
    </row>
    <row r="73" spans="1:65" x14ac:dyDescent="0.25">
      <c r="A73" s="242"/>
      <c r="Z73" s="243"/>
      <c r="AB73" s="217" t="s">
        <v>55</v>
      </c>
      <c r="AC73" s="237"/>
      <c r="AD73" s="238"/>
      <c r="AE73" s="325">
        <v>294893689</v>
      </c>
      <c r="AF73" s="367"/>
      <c r="AG73" s="367"/>
      <c r="AH73" s="367"/>
      <c r="AI73" s="367"/>
      <c r="AJ73" s="367"/>
      <c r="AK73" s="367"/>
      <c r="AL73" s="367"/>
      <c r="AM73" s="367"/>
      <c r="AN73" s="327"/>
      <c r="AO73" s="320">
        <v>10902392</v>
      </c>
      <c r="AP73" s="321"/>
      <c r="AQ73" s="321"/>
      <c r="AR73" s="321"/>
      <c r="AS73" s="321"/>
      <c r="AT73" s="321"/>
      <c r="AU73" s="321"/>
      <c r="AV73" s="321"/>
      <c r="AW73" s="322"/>
      <c r="AX73" s="320">
        <f t="shared" si="0"/>
        <v>305796081</v>
      </c>
      <c r="AY73" s="321"/>
      <c r="AZ73" s="321"/>
      <c r="BA73" s="321"/>
      <c r="BB73" s="321"/>
      <c r="BC73" s="322"/>
      <c r="BE73" s="265"/>
      <c r="BF73" s="265"/>
      <c r="BG73" s="265"/>
      <c r="BH73" s="265"/>
      <c r="BI73" s="265"/>
      <c r="BJ73" s="265"/>
      <c r="BK73" s="265"/>
      <c r="BL73" s="265"/>
      <c r="BM73" s="265"/>
    </row>
    <row r="74" spans="1:65" x14ac:dyDescent="0.25">
      <c r="A74" s="242"/>
      <c r="Z74" s="243"/>
      <c r="AB74" s="217" t="s">
        <v>56</v>
      </c>
      <c r="AC74" s="237"/>
      <c r="AD74" s="238"/>
      <c r="AE74" s="325">
        <v>294108766</v>
      </c>
      <c r="AF74" s="367"/>
      <c r="AG74" s="367"/>
      <c r="AH74" s="367"/>
      <c r="AI74" s="367"/>
      <c r="AJ74" s="367"/>
      <c r="AK74" s="367"/>
      <c r="AL74" s="367"/>
      <c r="AM74" s="367"/>
      <c r="AN74" s="327"/>
      <c r="AO74" s="320">
        <v>16930892</v>
      </c>
      <c r="AP74" s="321"/>
      <c r="AQ74" s="321"/>
      <c r="AR74" s="321"/>
      <c r="AS74" s="321"/>
      <c r="AT74" s="321"/>
      <c r="AU74" s="321"/>
      <c r="AV74" s="321"/>
      <c r="AW74" s="322"/>
      <c r="AX74" s="320">
        <f t="shared" si="0"/>
        <v>311039658</v>
      </c>
      <c r="AY74" s="321"/>
      <c r="AZ74" s="321"/>
      <c r="BA74" s="321"/>
      <c r="BB74" s="321"/>
      <c r="BC74" s="322"/>
      <c r="BE74" s="265"/>
      <c r="BF74" s="265"/>
      <c r="BG74" s="265"/>
      <c r="BH74" s="265"/>
      <c r="BI74" s="265"/>
      <c r="BJ74" s="265"/>
      <c r="BK74" s="265"/>
      <c r="BL74" s="265"/>
      <c r="BM74" s="265"/>
    </row>
    <row r="75" spans="1:65" x14ac:dyDescent="0.25">
      <c r="A75" s="242"/>
      <c r="Z75" s="243"/>
      <c r="AB75" s="217" t="s">
        <v>57</v>
      </c>
      <c r="AC75" s="237"/>
      <c r="AD75" s="238"/>
      <c r="AE75" s="325">
        <v>309363952</v>
      </c>
      <c r="AF75" s="367"/>
      <c r="AG75" s="367"/>
      <c r="AH75" s="367"/>
      <c r="AI75" s="367"/>
      <c r="AJ75" s="367"/>
      <c r="AK75" s="367"/>
      <c r="AL75" s="367"/>
      <c r="AM75" s="367"/>
      <c r="AN75" s="327"/>
      <c r="AO75" s="320">
        <v>17090892</v>
      </c>
      <c r="AP75" s="321"/>
      <c r="AQ75" s="321"/>
      <c r="AR75" s="321"/>
      <c r="AS75" s="321"/>
      <c r="AT75" s="321"/>
      <c r="AU75" s="321"/>
      <c r="AV75" s="321"/>
      <c r="AW75" s="322"/>
      <c r="AX75" s="320">
        <f t="shared" si="0"/>
        <v>326454844</v>
      </c>
      <c r="AY75" s="321"/>
      <c r="AZ75" s="321"/>
      <c r="BA75" s="321"/>
      <c r="BB75" s="321"/>
      <c r="BC75" s="322"/>
      <c r="BE75" s="265"/>
      <c r="BF75" s="265"/>
      <c r="BG75" s="265"/>
      <c r="BH75" s="265"/>
      <c r="BI75" s="265"/>
      <c r="BJ75" s="265"/>
      <c r="BK75" s="265"/>
      <c r="BL75" s="265"/>
      <c r="BM75" s="265"/>
    </row>
    <row r="76" spans="1:65" x14ac:dyDescent="0.25">
      <c r="A76" s="242"/>
      <c r="Z76" s="243"/>
      <c r="AB76" s="217" t="s">
        <v>58</v>
      </c>
      <c r="AC76" s="237"/>
      <c r="AD76" s="238"/>
      <c r="AE76" s="325">
        <v>337912551</v>
      </c>
      <c r="AF76" s="367"/>
      <c r="AG76" s="367"/>
      <c r="AH76" s="367"/>
      <c r="AI76" s="367"/>
      <c r="AJ76" s="367"/>
      <c r="AK76" s="367"/>
      <c r="AL76" s="367"/>
      <c r="AM76" s="367"/>
      <c r="AN76" s="327"/>
      <c r="AO76" s="320">
        <v>17179142</v>
      </c>
      <c r="AP76" s="321"/>
      <c r="AQ76" s="321"/>
      <c r="AR76" s="321"/>
      <c r="AS76" s="321"/>
      <c r="AT76" s="321"/>
      <c r="AU76" s="321"/>
      <c r="AV76" s="321"/>
      <c r="AW76" s="322"/>
      <c r="AX76" s="320">
        <f t="shared" si="0"/>
        <v>355091693</v>
      </c>
      <c r="AY76" s="321"/>
      <c r="AZ76" s="321"/>
      <c r="BA76" s="321"/>
      <c r="BB76" s="321"/>
      <c r="BC76" s="322"/>
    </row>
    <row r="77" spans="1:65" x14ac:dyDescent="0.25">
      <c r="A77" s="242"/>
      <c r="Z77" s="243"/>
      <c r="AB77" s="355" t="s">
        <v>74</v>
      </c>
      <c r="AC77" s="356"/>
      <c r="AD77" s="357"/>
      <c r="AE77" s="358">
        <f>SUM(AE65:AN76)</f>
        <v>3580773308</v>
      </c>
      <c r="AF77" s="356"/>
      <c r="AG77" s="356"/>
      <c r="AH77" s="356"/>
      <c r="AI77" s="356"/>
      <c r="AJ77" s="356"/>
      <c r="AK77" s="356"/>
      <c r="AL77" s="356"/>
      <c r="AM77" s="356"/>
      <c r="AN77" s="357"/>
      <c r="AO77" s="359">
        <f>SUM(AO65:AW76)</f>
        <v>62103318</v>
      </c>
      <c r="AP77" s="360"/>
      <c r="AQ77" s="360"/>
      <c r="AR77" s="360"/>
      <c r="AS77" s="360"/>
      <c r="AT77" s="360"/>
      <c r="AU77" s="360"/>
      <c r="AV77" s="360"/>
      <c r="AW77" s="361"/>
      <c r="AX77" s="359">
        <f>SUM(AX65:BC76)</f>
        <v>3642876626</v>
      </c>
      <c r="AY77" s="360"/>
      <c r="AZ77" s="360"/>
      <c r="BA77" s="360"/>
      <c r="BB77" s="360"/>
      <c r="BC77" s="361"/>
    </row>
    <row r="78" spans="1:65" x14ac:dyDescent="0.25">
      <c r="A78" s="242"/>
      <c r="Z78" s="243"/>
      <c r="AB78" s="250" t="s">
        <v>62</v>
      </c>
      <c r="BC78" s="246"/>
    </row>
    <row r="79" spans="1:65" ht="15" customHeight="1" x14ac:dyDescent="0.25">
      <c r="A79" s="242"/>
      <c r="Z79" s="243"/>
      <c r="AB79" s="250"/>
      <c r="BC79" s="246"/>
    </row>
    <row r="80" spans="1:65" ht="17.25" customHeight="1" x14ac:dyDescent="0.25">
      <c r="A80" s="242"/>
      <c r="Z80" s="243"/>
      <c r="AB80" s="347" t="s">
        <v>59</v>
      </c>
      <c r="AC80" s="347"/>
      <c r="AD80" s="347"/>
      <c r="AE80" s="347"/>
      <c r="AF80" s="347"/>
      <c r="AG80" s="347"/>
      <c r="AH80" s="347"/>
      <c r="AI80" s="347"/>
      <c r="AJ80" s="347"/>
      <c r="AK80" s="347"/>
      <c r="AL80" s="347"/>
      <c r="AM80" s="347"/>
      <c r="AN80" s="347"/>
      <c r="AO80" s="347"/>
      <c r="AP80" s="347"/>
      <c r="AQ80" s="347"/>
      <c r="AR80" s="347"/>
      <c r="AS80" s="347"/>
      <c r="AT80" s="347"/>
      <c r="AU80" s="347"/>
      <c r="AV80" s="347"/>
      <c r="AW80" s="347"/>
      <c r="AX80" s="347"/>
      <c r="AY80" s="347"/>
      <c r="AZ80" s="347"/>
      <c r="BA80" s="347"/>
      <c r="BB80" s="347"/>
      <c r="BC80" s="348"/>
    </row>
    <row r="81" spans="1:64" ht="17.25" customHeight="1" x14ac:dyDescent="0.25">
      <c r="A81" s="242"/>
      <c r="Z81" s="243"/>
      <c r="AB81" s="347"/>
      <c r="AC81" s="347"/>
      <c r="AD81" s="347"/>
      <c r="AE81" s="347"/>
      <c r="AF81" s="347"/>
      <c r="AG81" s="347"/>
      <c r="AH81" s="347"/>
      <c r="AI81" s="347"/>
      <c r="AJ81" s="347"/>
      <c r="AK81" s="347"/>
      <c r="AL81" s="347"/>
      <c r="AM81" s="347"/>
      <c r="AN81" s="347"/>
      <c r="AO81" s="347"/>
      <c r="AP81" s="347"/>
      <c r="AQ81" s="347"/>
      <c r="AR81" s="347"/>
      <c r="AS81" s="347"/>
      <c r="AT81" s="347"/>
      <c r="AU81" s="347"/>
      <c r="AV81" s="347"/>
      <c r="AW81" s="347"/>
      <c r="AX81" s="347"/>
      <c r="AY81" s="347"/>
      <c r="AZ81" s="347"/>
      <c r="BA81" s="347"/>
      <c r="BB81" s="347"/>
      <c r="BC81" s="348"/>
      <c r="BE81" s="256"/>
      <c r="BF81" s="256"/>
      <c r="BG81" s="256"/>
      <c r="BH81" s="256"/>
      <c r="BI81" s="256"/>
      <c r="BJ81" s="256"/>
      <c r="BK81" s="256"/>
      <c r="BL81" s="256"/>
    </row>
    <row r="82" spans="1:64" ht="17.25" customHeight="1" x14ac:dyDescent="0.25">
      <c r="A82" s="242"/>
      <c r="Z82" s="243"/>
      <c r="AB82" s="266" t="s">
        <v>10</v>
      </c>
      <c r="AC82" s="301" t="s">
        <v>78</v>
      </c>
      <c r="AD82" s="302"/>
      <c r="AE82" s="302"/>
      <c r="AF82" s="302"/>
      <c r="AG82" s="303"/>
      <c r="AH82" s="301" t="s">
        <v>79</v>
      </c>
      <c r="AI82" s="302"/>
      <c r="AJ82" s="302"/>
      <c r="AK82" s="302"/>
      <c r="AL82" s="302"/>
      <c r="AM82" s="302"/>
      <c r="AN82" s="302"/>
      <c r="AO82" s="302"/>
      <c r="AP82" s="303"/>
      <c r="AQ82" s="302" t="s">
        <v>60</v>
      </c>
      <c r="AR82" s="302"/>
      <c r="AS82" s="302"/>
      <c r="AT82" s="302"/>
      <c r="AU82" s="302"/>
      <c r="AV82" s="302"/>
      <c r="AW82" s="302"/>
      <c r="AX82" s="303"/>
      <c r="AY82" s="256"/>
      <c r="AZ82" s="256"/>
      <c r="BA82" s="256"/>
      <c r="BB82" s="256"/>
      <c r="BC82" s="257"/>
      <c r="BE82" s="65"/>
    </row>
    <row r="83" spans="1:64" ht="17.25" customHeight="1" x14ac:dyDescent="0.25">
      <c r="A83" s="242"/>
      <c r="Z83" s="243"/>
      <c r="AB83" s="267" t="s">
        <v>2</v>
      </c>
      <c r="AC83" s="217" t="s">
        <v>55</v>
      </c>
      <c r="AD83" s="237"/>
      <c r="AE83" s="237"/>
      <c r="AF83" s="237"/>
      <c r="AG83" s="238"/>
      <c r="AH83" s="349">
        <v>10902392</v>
      </c>
      <c r="AI83" s="350"/>
      <c r="AJ83" s="350"/>
      <c r="AK83" s="350"/>
      <c r="AL83" s="350"/>
      <c r="AM83" s="350"/>
      <c r="AN83" s="350"/>
      <c r="AO83" s="350"/>
      <c r="AP83" s="351"/>
      <c r="AQ83" s="349">
        <v>67862.5</v>
      </c>
      <c r="AR83" s="350"/>
      <c r="AS83" s="350"/>
      <c r="AT83" s="350"/>
      <c r="AU83" s="350"/>
      <c r="AV83" s="350"/>
      <c r="AW83" s="350"/>
      <c r="AX83" s="351"/>
      <c r="AY83" s="237"/>
      <c r="AZ83" s="237"/>
      <c r="BA83" s="237"/>
      <c r="BB83" s="237"/>
      <c r="BC83" s="238"/>
      <c r="BE83" s="65"/>
    </row>
    <row r="84" spans="1:64" ht="17.25" customHeight="1" x14ac:dyDescent="0.25">
      <c r="A84" s="242"/>
      <c r="Z84" s="243"/>
      <c r="AB84" s="267" t="s">
        <v>17</v>
      </c>
      <c r="AC84" s="217" t="s">
        <v>56</v>
      </c>
      <c r="AD84" s="237"/>
      <c r="AE84" s="237"/>
      <c r="AF84" s="237"/>
      <c r="AG84" s="238"/>
      <c r="AH84" s="325">
        <v>16930892</v>
      </c>
      <c r="AI84" s="326"/>
      <c r="AJ84" s="326"/>
      <c r="AK84" s="326"/>
      <c r="AL84" s="326"/>
      <c r="AM84" s="326"/>
      <c r="AN84" s="326"/>
      <c r="AO84" s="326"/>
      <c r="AP84" s="327"/>
      <c r="AQ84" s="325">
        <v>72962.5</v>
      </c>
      <c r="AR84" s="326"/>
      <c r="AS84" s="326"/>
      <c r="AT84" s="326"/>
      <c r="AU84" s="326"/>
      <c r="AV84" s="326"/>
      <c r="AW84" s="326"/>
      <c r="AX84" s="327"/>
      <c r="AY84" s="237"/>
      <c r="AZ84" s="237"/>
      <c r="BA84" s="237"/>
      <c r="BB84" s="237"/>
      <c r="BC84" s="238"/>
      <c r="BE84" s="65"/>
    </row>
    <row r="85" spans="1:64" ht="17.25" customHeight="1" x14ac:dyDescent="0.25">
      <c r="A85" s="242"/>
      <c r="Z85" s="243"/>
      <c r="AB85" s="267" t="s">
        <v>77</v>
      </c>
      <c r="AC85" s="217" t="s">
        <v>57</v>
      </c>
      <c r="AD85" s="237"/>
      <c r="AE85" s="237"/>
      <c r="AF85" s="237"/>
      <c r="AG85" s="238"/>
      <c r="AH85" s="325">
        <v>17090892</v>
      </c>
      <c r="AI85" s="326"/>
      <c r="AJ85" s="326"/>
      <c r="AK85" s="326"/>
      <c r="AL85" s="326"/>
      <c r="AM85" s="326"/>
      <c r="AN85" s="326"/>
      <c r="AO85" s="326"/>
      <c r="AP85" s="327"/>
      <c r="AQ85" s="325">
        <v>80562.5</v>
      </c>
      <c r="AR85" s="326"/>
      <c r="AS85" s="326"/>
      <c r="AT85" s="326"/>
      <c r="AU85" s="326"/>
      <c r="AV85" s="326"/>
      <c r="AW85" s="326"/>
      <c r="AX85" s="327"/>
      <c r="AY85" s="237"/>
      <c r="AZ85" s="237"/>
      <c r="BA85" s="237"/>
      <c r="BB85" s="237"/>
      <c r="BC85" s="238"/>
      <c r="BE85" s="65"/>
    </row>
    <row r="86" spans="1:64" ht="17.25" customHeight="1" x14ac:dyDescent="0.25">
      <c r="A86" s="242"/>
      <c r="Z86" s="243"/>
      <c r="AB86" s="268" t="s">
        <v>523</v>
      </c>
      <c r="AC86" s="269" t="s">
        <v>58</v>
      </c>
      <c r="AD86" s="270"/>
      <c r="AE86" s="270"/>
      <c r="AF86" s="270"/>
      <c r="AG86" s="271"/>
      <c r="AH86" s="328">
        <v>17179142</v>
      </c>
      <c r="AI86" s="329"/>
      <c r="AJ86" s="329"/>
      <c r="AK86" s="329"/>
      <c r="AL86" s="329"/>
      <c r="AM86" s="329"/>
      <c r="AN86" s="329"/>
      <c r="AO86" s="329"/>
      <c r="AP86" s="330"/>
      <c r="AQ86" s="328">
        <v>66005</v>
      </c>
      <c r="AR86" s="329"/>
      <c r="AS86" s="329"/>
      <c r="AT86" s="329"/>
      <c r="AU86" s="329"/>
      <c r="AV86" s="329"/>
      <c r="AW86" s="329"/>
      <c r="AX86" s="330"/>
      <c r="AY86" s="237"/>
      <c r="AZ86" s="237"/>
      <c r="BA86" s="237"/>
      <c r="BB86" s="237"/>
      <c r="BC86" s="238"/>
    </row>
    <row r="87" spans="1:64" x14ac:dyDescent="0.25">
      <c r="A87" s="242"/>
      <c r="Z87" s="243"/>
      <c r="AB87" s="355" t="s">
        <v>22</v>
      </c>
      <c r="AC87" s="356"/>
      <c r="AD87" s="356"/>
      <c r="AE87" s="356"/>
      <c r="AF87" s="356"/>
      <c r="AG87" s="356"/>
      <c r="AH87" s="356"/>
      <c r="AI87" s="356"/>
      <c r="AJ87" s="356"/>
      <c r="AK87" s="356"/>
      <c r="AL87" s="356"/>
      <c r="AM87" s="356"/>
      <c r="AN87" s="356"/>
      <c r="AO87" s="356"/>
      <c r="AP87" s="356"/>
      <c r="AQ87" s="338">
        <f>SUM(AQ83:AX86)</f>
        <v>287392.5</v>
      </c>
      <c r="AR87" s="302"/>
      <c r="AS87" s="302"/>
      <c r="AT87" s="302"/>
      <c r="AU87" s="302"/>
      <c r="AV87" s="302"/>
      <c r="AW87" s="302"/>
      <c r="AX87" s="303"/>
      <c r="AY87" s="237"/>
      <c r="AZ87" s="237"/>
      <c r="BA87" s="237"/>
      <c r="BB87" s="237"/>
      <c r="BC87" s="238"/>
    </row>
    <row r="88" spans="1:64" x14ac:dyDescent="0.25">
      <c r="A88" s="242"/>
      <c r="Z88" s="243"/>
      <c r="AB88" s="250" t="s">
        <v>707</v>
      </c>
      <c r="BC88" s="246"/>
    </row>
    <row r="89" spans="1:64" x14ac:dyDescent="0.25">
      <c r="A89" s="242"/>
      <c r="Z89" s="243"/>
      <c r="AB89" s="250"/>
      <c r="BC89" s="246"/>
    </row>
    <row r="90" spans="1:64" x14ac:dyDescent="0.25">
      <c r="A90" s="242"/>
      <c r="Z90" s="243"/>
      <c r="AB90" s="261" t="s">
        <v>781</v>
      </c>
      <c r="BC90" s="246"/>
    </row>
    <row r="91" spans="1:64" x14ac:dyDescent="0.25">
      <c r="A91" s="242"/>
      <c r="Z91" s="243"/>
      <c r="AB91" s="323" t="s">
        <v>522</v>
      </c>
      <c r="AC91" s="323"/>
      <c r="AD91" s="323"/>
      <c r="AE91" s="323"/>
      <c r="AF91" s="323"/>
      <c r="AG91" s="323"/>
      <c r="AH91" s="323"/>
      <c r="AI91" s="323"/>
      <c r="AJ91" s="323"/>
      <c r="AK91" s="323"/>
      <c r="AL91" s="323"/>
      <c r="AM91" s="323"/>
      <c r="AN91" s="323"/>
      <c r="AO91" s="323"/>
      <c r="AP91" s="323"/>
      <c r="AQ91" s="323"/>
      <c r="AR91" s="323"/>
      <c r="AS91" s="323"/>
      <c r="AT91" s="323"/>
      <c r="AU91" s="323"/>
      <c r="AV91" s="323"/>
      <c r="AW91" s="323"/>
      <c r="AX91" s="323"/>
      <c r="AY91" s="323"/>
      <c r="AZ91" s="323"/>
      <c r="BA91" s="323"/>
      <c r="BB91" s="323"/>
      <c r="BC91" s="324"/>
    </row>
    <row r="92" spans="1:64" x14ac:dyDescent="0.25">
      <c r="A92" s="242"/>
      <c r="Z92" s="243"/>
      <c r="AB92" s="323"/>
      <c r="AC92" s="323"/>
      <c r="AD92" s="323"/>
      <c r="AE92" s="323"/>
      <c r="AF92" s="323"/>
      <c r="AG92" s="323"/>
      <c r="AH92" s="323"/>
      <c r="AI92" s="323"/>
      <c r="AJ92" s="323"/>
      <c r="AK92" s="323"/>
      <c r="AL92" s="323"/>
      <c r="AM92" s="323"/>
      <c r="AN92" s="323"/>
      <c r="AO92" s="323"/>
      <c r="AP92" s="323"/>
      <c r="AQ92" s="323"/>
      <c r="AR92" s="323"/>
      <c r="AS92" s="323"/>
      <c r="AT92" s="323"/>
      <c r="AU92" s="323"/>
      <c r="AV92" s="323"/>
      <c r="AW92" s="323"/>
      <c r="AX92" s="323"/>
      <c r="AY92" s="323"/>
      <c r="AZ92" s="323"/>
      <c r="BA92" s="323"/>
      <c r="BB92" s="323"/>
      <c r="BC92" s="324"/>
    </row>
    <row r="93" spans="1:64" x14ac:dyDescent="0.25">
      <c r="A93" s="242"/>
      <c r="Z93" s="243"/>
      <c r="AB93" s="323"/>
      <c r="AC93" s="323"/>
      <c r="AD93" s="323"/>
      <c r="AE93" s="323"/>
      <c r="AF93" s="323"/>
      <c r="AG93" s="323"/>
      <c r="AH93" s="323"/>
      <c r="AI93" s="323"/>
      <c r="AJ93" s="323"/>
      <c r="AK93" s="323"/>
      <c r="AL93" s="323"/>
      <c r="AM93" s="323"/>
      <c r="AN93" s="323"/>
      <c r="AO93" s="323"/>
      <c r="AP93" s="323"/>
      <c r="AQ93" s="323"/>
      <c r="AR93" s="323"/>
      <c r="AS93" s="323"/>
      <c r="AT93" s="323"/>
      <c r="AU93" s="323"/>
      <c r="AV93" s="323"/>
      <c r="AW93" s="323"/>
      <c r="AX93" s="323"/>
      <c r="AY93" s="323"/>
      <c r="AZ93" s="323"/>
      <c r="BA93" s="323"/>
      <c r="BB93" s="323"/>
      <c r="BC93" s="324"/>
    </row>
    <row r="94" spans="1:64" x14ac:dyDescent="0.25">
      <c r="A94" s="242"/>
      <c r="Z94" s="243"/>
      <c r="AB94" s="266" t="s">
        <v>10</v>
      </c>
      <c r="AC94" s="301" t="s">
        <v>78</v>
      </c>
      <c r="AD94" s="302"/>
      <c r="AE94" s="302"/>
      <c r="AF94" s="302"/>
      <c r="AG94" s="303"/>
      <c r="AH94" s="301" t="s">
        <v>79</v>
      </c>
      <c r="AI94" s="302"/>
      <c r="AJ94" s="302"/>
      <c r="AK94" s="302"/>
      <c r="AL94" s="302"/>
      <c r="AM94" s="302"/>
      <c r="AN94" s="302"/>
      <c r="AO94" s="302"/>
      <c r="AP94" s="303"/>
      <c r="AQ94" s="302" t="s">
        <v>60</v>
      </c>
      <c r="AR94" s="302"/>
      <c r="AS94" s="302"/>
      <c r="AT94" s="302"/>
      <c r="AU94" s="302"/>
      <c r="AV94" s="302"/>
      <c r="AW94" s="302"/>
      <c r="AX94" s="303"/>
      <c r="AY94" s="240"/>
      <c r="AZ94" s="240"/>
      <c r="BA94" s="240"/>
      <c r="BB94" s="240"/>
      <c r="BC94" s="241"/>
    </row>
    <row r="95" spans="1:64" x14ac:dyDescent="0.25">
      <c r="A95" s="242"/>
      <c r="Z95" s="243"/>
      <c r="AB95" s="272" t="s">
        <v>2</v>
      </c>
      <c r="AC95" s="210" t="s">
        <v>48</v>
      </c>
      <c r="AD95" s="273"/>
      <c r="AE95" s="273"/>
      <c r="AF95" s="273"/>
      <c r="AG95" s="274"/>
      <c r="AH95" s="308">
        <v>53611525</v>
      </c>
      <c r="AI95" s="309"/>
      <c r="AJ95" s="309"/>
      <c r="AK95" s="309"/>
      <c r="AL95" s="309"/>
      <c r="AM95" s="309"/>
      <c r="AN95" s="309"/>
      <c r="AO95" s="309"/>
      <c r="AP95" s="310"/>
      <c r="AQ95" s="308">
        <v>3499948</v>
      </c>
      <c r="AR95" s="309"/>
      <c r="AS95" s="309"/>
      <c r="AT95" s="309"/>
      <c r="AU95" s="309"/>
      <c r="AV95" s="309"/>
      <c r="AW95" s="309"/>
      <c r="AX95" s="310"/>
      <c r="AY95" s="240"/>
      <c r="AZ95" s="240"/>
      <c r="BA95" s="240"/>
      <c r="BB95" s="240"/>
      <c r="BC95" s="241"/>
    </row>
    <row r="96" spans="1:64" x14ac:dyDescent="0.25">
      <c r="A96" s="242"/>
      <c r="Z96" s="243"/>
      <c r="AB96" s="275" t="s">
        <v>17</v>
      </c>
      <c r="AC96" s="217" t="s">
        <v>49</v>
      </c>
      <c r="AD96" s="237"/>
      <c r="AE96" s="237"/>
      <c r="AF96" s="237"/>
      <c r="AG96" s="238"/>
      <c r="AH96" s="317">
        <v>53611525</v>
      </c>
      <c r="AI96" s="318"/>
      <c r="AJ96" s="318"/>
      <c r="AK96" s="318"/>
      <c r="AL96" s="318"/>
      <c r="AM96" s="318"/>
      <c r="AN96" s="318"/>
      <c r="AO96" s="318"/>
      <c r="AP96" s="319"/>
      <c r="AQ96" s="317">
        <v>3499948</v>
      </c>
      <c r="AR96" s="318"/>
      <c r="AS96" s="318"/>
      <c r="AT96" s="318"/>
      <c r="AU96" s="318"/>
      <c r="AV96" s="318"/>
      <c r="AW96" s="318"/>
      <c r="AX96" s="319"/>
      <c r="AY96" s="240"/>
      <c r="AZ96" s="240"/>
      <c r="BA96" s="240"/>
      <c r="BB96" s="240"/>
      <c r="BC96" s="241"/>
    </row>
    <row r="97" spans="1:55" x14ac:dyDescent="0.25">
      <c r="A97" s="242"/>
      <c r="Z97" s="243"/>
      <c r="AB97" s="275" t="s">
        <v>77</v>
      </c>
      <c r="AC97" s="217" t="s">
        <v>50</v>
      </c>
      <c r="AD97" s="237"/>
      <c r="AE97" s="237"/>
      <c r="AF97" s="237"/>
      <c r="AG97" s="238"/>
      <c r="AH97" s="317">
        <v>53611525</v>
      </c>
      <c r="AI97" s="318"/>
      <c r="AJ97" s="318"/>
      <c r="AK97" s="318"/>
      <c r="AL97" s="318"/>
      <c r="AM97" s="318"/>
      <c r="AN97" s="318"/>
      <c r="AO97" s="318"/>
      <c r="AP97" s="319"/>
      <c r="AQ97" s="317">
        <v>3499948</v>
      </c>
      <c r="AR97" s="318"/>
      <c r="AS97" s="318"/>
      <c r="AT97" s="318"/>
      <c r="AU97" s="318"/>
      <c r="AV97" s="318"/>
      <c r="AW97" s="318"/>
      <c r="AX97" s="319"/>
      <c r="AY97" s="240"/>
      <c r="AZ97" s="240"/>
      <c r="BA97" s="240"/>
      <c r="BB97" s="240"/>
      <c r="BC97" s="241"/>
    </row>
    <row r="98" spans="1:55" x14ac:dyDescent="0.25">
      <c r="A98" s="242"/>
      <c r="Z98" s="243"/>
      <c r="AB98" s="275" t="s">
        <v>523</v>
      </c>
      <c r="AC98" s="217" t="s">
        <v>51</v>
      </c>
      <c r="AD98" s="237"/>
      <c r="AE98" s="237"/>
      <c r="AF98" s="237"/>
      <c r="AG98" s="238"/>
      <c r="AH98" s="317">
        <v>53611525</v>
      </c>
      <c r="AI98" s="318"/>
      <c r="AJ98" s="318"/>
      <c r="AK98" s="318"/>
      <c r="AL98" s="318"/>
      <c r="AM98" s="318"/>
      <c r="AN98" s="318"/>
      <c r="AO98" s="318"/>
      <c r="AP98" s="319"/>
      <c r="AQ98" s="317">
        <v>3499948</v>
      </c>
      <c r="AR98" s="318"/>
      <c r="AS98" s="318"/>
      <c r="AT98" s="318"/>
      <c r="AU98" s="318"/>
      <c r="AV98" s="318"/>
      <c r="AW98" s="318"/>
      <c r="AX98" s="319"/>
      <c r="AY98" s="240"/>
      <c r="AZ98" s="240"/>
      <c r="BA98" s="240"/>
      <c r="BB98" s="240"/>
      <c r="BC98" s="241"/>
    </row>
    <row r="99" spans="1:55" x14ac:dyDescent="0.25">
      <c r="A99" s="242"/>
      <c r="Z99" s="243"/>
      <c r="AB99" s="275" t="s">
        <v>524</v>
      </c>
      <c r="AC99" s="217" t="s">
        <v>40</v>
      </c>
      <c r="AD99" s="240"/>
      <c r="AE99" s="240"/>
      <c r="AF99" s="240"/>
      <c r="AG99" s="241"/>
      <c r="AH99" s="311">
        <v>107223050</v>
      </c>
      <c r="AI99" s="312"/>
      <c r="AJ99" s="312"/>
      <c r="AK99" s="312"/>
      <c r="AL99" s="312"/>
      <c r="AM99" s="312"/>
      <c r="AN99" s="312"/>
      <c r="AO99" s="312"/>
      <c r="AP99" s="313"/>
      <c r="AQ99" s="311">
        <v>11535933</v>
      </c>
      <c r="AR99" s="312"/>
      <c r="AS99" s="312"/>
      <c r="AT99" s="312"/>
      <c r="AU99" s="312"/>
      <c r="AV99" s="312"/>
      <c r="AW99" s="312"/>
      <c r="AX99" s="313"/>
      <c r="AY99" s="240"/>
      <c r="AZ99" s="240"/>
      <c r="BA99" s="240"/>
      <c r="BB99" s="240"/>
      <c r="BC99" s="241"/>
    </row>
    <row r="100" spans="1:55" x14ac:dyDescent="0.25">
      <c r="A100" s="242"/>
      <c r="Z100" s="243"/>
      <c r="AB100" s="275" t="s">
        <v>525</v>
      </c>
      <c r="AC100" s="217" t="s">
        <v>52</v>
      </c>
      <c r="AD100" s="240"/>
      <c r="AE100" s="240"/>
      <c r="AF100" s="240"/>
      <c r="AG100" s="241"/>
      <c r="AH100" s="311">
        <v>53611525</v>
      </c>
      <c r="AI100" s="312"/>
      <c r="AJ100" s="312"/>
      <c r="AK100" s="312"/>
      <c r="AL100" s="312"/>
      <c r="AM100" s="312"/>
      <c r="AN100" s="312"/>
      <c r="AO100" s="312"/>
      <c r="AP100" s="313"/>
      <c r="AQ100" s="311">
        <v>3499948</v>
      </c>
      <c r="AR100" s="312"/>
      <c r="AS100" s="312"/>
      <c r="AT100" s="312"/>
      <c r="AU100" s="312"/>
      <c r="AV100" s="312"/>
      <c r="AW100" s="312"/>
      <c r="AX100" s="313"/>
      <c r="AY100" s="240"/>
      <c r="AZ100" s="240"/>
      <c r="BA100" s="240"/>
      <c r="BB100" s="240"/>
      <c r="BC100" s="241"/>
    </row>
    <row r="101" spans="1:55" x14ac:dyDescent="0.25">
      <c r="A101" s="242"/>
      <c r="Z101" s="243"/>
      <c r="AB101" s="275" t="s">
        <v>526</v>
      </c>
      <c r="AC101" s="217" t="s">
        <v>53</v>
      </c>
      <c r="AD101" s="240"/>
      <c r="AE101" s="240"/>
      <c r="AF101" s="240"/>
      <c r="AG101" s="241"/>
      <c r="AH101" s="311">
        <v>53611525</v>
      </c>
      <c r="AI101" s="312"/>
      <c r="AJ101" s="312"/>
      <c r="AK101" s="312"/>
      <c r="AL101" s="312"/>
      <c r="AM101" s="312"/>
      <c r="AN101" s="312"/>
      <c r="AO101" s="312"/>
      <c r="AP101" s="313"/>
      <c r="AQ101" s="311">
        <v>3499948</v>
      </c>
      <c r="AR101" s="312"/>
      <c r="AS101" s="312"/>
      <c r="AT101" s="312"/>
      <c r="AU101" s="312"/>
      <c r="AV101" s="312"/>
      <c r="AW101" s="312"/>
      <c r="AX101" s="313"/>
      <c r="AY101" s="240"/>
      <c r="AZ101" s="240"/>
      <c r="BA101" s="240"/>
      <c r="BB101" s="240"/>
      <c r="BC101" s="241"/>
    </row>
    <row r="102" spans="1:55" x14ac:dyDescent="0.25">
      <c r="A102" s="242"/>
      <c r="Z102" s="243"/>
      <c r="AB102" s="275" t="s">
        <v>527</v>
      </c>
      <c r="AC102" s="217" t="s">
        <v>54</v>
      </c>
      <c r="AD102" s="240"/>
      <c r="AE102" s="240"/>
      <c r="AF102" s="240"/>
      <c r="AG102" s="241"/>
      <c r="AH102" s="311">
        <v>53611525</v>
      </c>
      <c r="AI102" s="312"/>
      <c r="AJ102" s="312"/>
      <c r="AK102" s="312"/>
      <c r="AL102" s="312"/>
      <c r="AM102" s="312"/>
      <c r="AN102" s="312"/>
      <c r="AO102" s="312"/>
      <c r="AP102" s="313"/>
      <c r="AQ102" s="311">
        <v>3499948</v>
      </c>
      <c r="AR102" s="312"/>
      <c r="AS102" s="312"/>
      <c r="AT102" s="312"/>
      <c r="AU102" s="312"/>
      <c r="AV102" s="312"/>
      <c r="AW102" s="312"/>
      <c r="AX102" s="313"/>
      <c r="AY102" s="240"/>
      <c r="AZ102" s="240"/>
      <c r="BA102" s="240"/>
      <c r="BB102" s="240"/>
      <c r="BC102" s="241"/>
    </row>
    <row r="103" spans="1:55" x14ac:dyDescent="0.25">
      <c r="A103" s="242"/>
      <c r="Z103" s="243"/>
      <c r="AB103" s="275" t="s">
        <v>528</v>
      </c>
      <c r="AC103" s="217" t="s">
        <v>55</v>
      </c>
      <c r="AD103" s="240"/>
      <c r="AE103" s="240"/>
      <c r="AF103" s="240"/>
      <c r="AG103" s="241"/>
      <c r="AH103" s="311">
        <v>53611525</v>
      </c>
      <c r="AI103" s="312"/>
      <c r="AJ103" s="312"/>
      <c r="AK103" s="312"/>
      <c r="AL103" s="312"/>
      <c r="AM103" s="312"/>
      <c r="AN103" s="312"/>
      <c r="AO103" s="312"/>
      <c r="AP103" s="313"/>
      <c r="AQ103" s="311">
        <v>3499948</v>
      </c>
      <c r="AR103" s="312"/>
      <c r="AS103" s="312"/>
      <c r="AT103" s="312"/>
      <c r="AU103" s="312"/>
      <c r="AV103" s="312"/>
      <c r="AW103" s="312"/>
      <c r="AX103" s="313"/>
      <c r="AY103" s="240"/>
      <c r="AZ103" s="240"/>
      <c r="BA103" s="240"/>
      <c r="BB103" s="240"/>
      <c r="BC103" s="241"/>
    </row>
    <row r="104" spans="1:55" x14ac:dyDescent="0.25">
      <c r="A104" s="242"/>
      <c r="Z104" s="243"/>
      <c r="AB104" s="275" t="s">
        <v>529</v>
      </c>
      <c r="AC104" s="217" t="s">
        <v>56</v>
      </c>
      <c r="AD104" s="240"/>
      <c r="AE104" s="240"/>
      <c r="AF104" s="240"/>
      <c r="AG104" s="241"/>
      <c r="AH104" s="311">
        <v>53611525</v>
      </c>
      <c r="AI104" s="312"/>
      <c r="AJ104" s="312"/>
      <c r="AK104" s="312"/>
      <c r="AL104" s="312"/>
      <c r="AM104" s="312"/>
      <c r="AN104" s="312"/>
      <c r="AO104" s="312"/>
      <c r="AP104" s="313"/>
      <c r="AQ104" s="311">
        <v>3499948</v>
      </c>
      <c r="AR104" s="312"/>
      <c r="AS104" s="312"/>
      <c r="AT104" s="312"/>
      <c r="AU104" s="312"/>
      <c r="AV104" s="312"/>
      <c r="AW104" s="312"/>
      <c r="AX104" s="313"/>
      <c r="AY104" s="240"/>
      <c r="AZ104" s="240"/>
      <c r="BA104" s="240"/>
      <c r="BB104" s="240"/>
      <c r="BC104" s="241"/>
    </row>
    <row r="105" spans="1:55" x14ac:dyDescent="0.25">
      <c r="A105" s="242"/>
      <c r="Z105" s="243"/>
      <c r="AB105" s="275" t="s">
        <v>530</v>
      </c>
      <c r="AC105" s="217" t="s">
        <v>57</v>
      </c>
      <c r="AD105" s="240"/>
      <c r="AE105" s="240"/>
      <c r="AF105" s="240"/>
      <c r="AG105" s="241"/>
      <c r="AH105" s="311">
        <v>53611525</v>
      </c>
      <c r="AI105" s="312"/>
      <c r="AJ105" s="312"/>
      <c r="AK105" s="312"/>
      <c r="AL105" s="312"/>
      <c r="AM105" s="312"/>
      <c r="AN105" s="312"/>
      <c r="AO105" s="312"/>
      <c r="AP105" s="313"/>
      <c r="AQ105" s="311">
        <v>3499948</v>
      </c>
      <c r="AR105" s="312"/>
      <c r="AS105" s="312"/>
      <c r="AT105" s="312"/>
      <c r="AU105" s="312"/>
      <c r="AV105" s="312"/>
      <c r="AW105" s="312"/>
      <c r="AX105" s="313"/>
      <c r="AY105" s="240"/>
      <c r="AZ105" s="240"/>
      <c r="BA105" s="240"/>
      <c r="BB105" s="240"/>
      <c r="BC105" s="241"/>
    </row>
    <row r="106" spans="1:55" x14ac:dyDescent="0.25">
      <c r="A106" s="242"/>
      <c r="Z106" s="243"/>
      <c r="AB106" s="275" t="s">
        <v>531</v>
      </c>
      <c r="AC106" s="217" t="s">
        <v>58</v>
      </c>
      <c r="AD106" s="240"/>
      <c r="AE106" s="240"/>
      <c r="AF106" s="240"/>
      <c r="AG106" s="241"/>
      <c r="AH106" s="314">
        <v>53611525</v>
      </c>
      <c r="AI106" s="315"/>
      <c r="AJ106" s="315"/>
      <c r="AK106" s="315"/>
      <c r="AL106" s="315"/>
      <c r="AM106" s="315"/>
      <c r="AN106" s="315"/>
      <c r="AO106" s="315"/>
      <c r="AP106" s="316"/>
      <c r="AQ106" s="314">
        <v>3499948</v>
      </c>
      <c r="AR106" s="315"/>
      <c r="AS106" s="315"/>
      <c r="AT106" s="315"/>
      <c r="AU106" s="315"/>
      <c r="AV106" s="315"/>
      <c r="AW106" s="315"/>
      <c r="AX106" s="316"/>
      <c r="AY106" s="240"/>
      <c r="AZ106" s="240"/>
      <c r="BA106" s="240"/>
      <c r="BB106" s="240"/>
      <c r="BC106" s="241"/>
    </row>
    <row r="107" spans="1:55" x14ac:dyDescent="0.25">
      <c r="A107" s="242"/>
      <c r="Z107" s="243"/>
      <c r="AB107" s="376" t="s">
        <v>22</v>
      </c>
      <c r="AC107" s="342"/>
      <c r="AD107" s="342"/>
      <c r="AE107" s="342"/>
      <c r="AF107" s="342"/>
      <c r="AG107" s="343"/>
      <c r="AH107" s="377"/>
      <c r="AI107" s="378"/>
      <c r="AJ107" s="378"/>
      <c r="AK107" s="378"/>
      <c r="AL107" s="378"/>
      <c r="AM107" s="378"/>
      <c r="AN107" s="378"/>
      <c r="AO107" s="378"/>
      <c r="AP107" s="379"/>
      <c r="AQ107" s="341">
        <f>SUM(AQ95:AX106)</f>
        <v>50035361</v>
      </c>
      <c r="AR107" s="342"/>
      <c r="AS107" s="342"/>
      <c r="AT107" s="342"/>
      <c r="AU107" s="342"/>
      <c r="AV107" s="342"/>
      <c r="AW107" s="342"/>
      <c r="AX107" s="343"/>
      <c r="AY107" s="240"/>
      <c r="AZ107" s="240"/>
      <c r="BA107" s="240"/>
      <c r="BB107" s="240"/>
      <c r="BC107" s="241"/>
    </row>
    <row r="108" spans="1:55" x14ac:dyDescent="0.25">
      <c r="A108" s="242"/>
      <c r="Z108" s="243"/>
      <c r="AB108" s="250" t="s">
        <v>776</v>
      </c>
      <c r="AC108" s="240"/>
      <c r="AD108" s="240"/>
      <c r="AE108" s="240"/>
      <c r="AF108" s="240"/>
      <c r="AG108" s="240"/>
      <c r="AH108" s="240"/>
      <c r="AI108" s="240"/>
      <c r="AJ108" s="240"/>
      <c r="AK108" s="240"/>
      <c r="AL108" s="240"/>
      <c r="AM108" s="240"/>
      <c r="AN108" s="240"/>
      <c r="AO108" s="240"/>
      <c r="AP108" s="240"/>
      <c r="AQ108" s="240"/>
      <c r="AR108" s="240"/>
      <c r="AS108" s="240"/>
      <c r="AT108" s="240"/>
      <c r="AU108" s="240"/>
      <c r="AV108" s="240"/>
      <c r="AW108" s="240"/>
      <c r="AX108" s="240"/>
      <c r="AY108" s="240"/>
      <c r="AZ108" s="240"/>
      <c r="BA108" s="240"/>
      <c r="BB108" s="240"/>
      <c r="BC108" s="241"/>
    </row>
    <row r="109" spans="1:55" x14ac:dyDescent="0.25">
      <c r="A109" s="242"/>
      <c r="Z109" s="243"/>
      <c r="AB109" s="250"/>
      <c r="AC109" s="240"/>
      <c r="AD109" s="240"/>
      <c r="AE109" s="240"/>
      <c r="AF109" s="240"/>
      <c r="AG109" s="240"/>
      <c r="AH109" s="240"/>
      <c r="AI109" s="240"/>
      <c r="AJ109" s="240"/>
      <c r="AK109" s="240"/>
      <c r="AL109" s="240"/>
      <c r="AM109" s="240"/>
      <c r="AN109" s="240"/>
      <c r="AO109" s="240"/>
      <c r="AP109" s="240"/>
      <c r="AQ109" s="240"/>
      <c r="AR109" s="240"/>
      <c r="AS109" s="240"/>
      <c r="AT109" s="240"/>
      <c r="AU109" s="240"/>
      <c r="AV109" s="240"/>
      <c r="AW109" s="240"/>
      <c r="AX109" s="240"/>
      <c r="AY109" s="240"/>
      <c r="AZ109" s="240"/>
      <c r="BA109" s="240"/>
      <c r="BB109" s="240"/>
      <c r="BC109" s="241"/>
    </row>
    <row r="110" spans="1:55" ht="16.5" customHeight="1" x14ac:dyDescent="0.25">
      <c r="A110" s="242"/>
      <c r="Z110" s="243"/>
      <c r="AB110" s="323" t="s">
        <v>782</v>
      </c>
      <c r="AC110" s="323"/>
      <c r="AD110" s="323"/>
      <c r="AE110" s="323"/>
      <c r="AF110" s="323"/>
      <c r="AG110" s="323"/>
      <c r="AH110" s="323"/>
      <c r="AI110" s="323"/>
      <c r="AJ110" s="323"/>
      <c r="AK110" s="323"/>
      <c r="AL110" s="323"/>
      <c r="AM110" s="323"/>
      <c r="AN110" s="323"/>
      <c r="AO110" s="323"/>
      <c r="AP110" s="323"/>
      <c r="AQ110" s="323"/>
      <c r="AR110" s="323"/>
      <c r="AS110" s="323"/>
      <c r="AT110" s="323"/>
      <c r="AU110" s="323"/>
      <c r="AV110" s="323"/>
      <c r="AW110" s="323"/>
      <c r="AX110" s="323"/>
      <c r="AY110" s="323"/>
      <c r="AZ110" s="323"/>
      <c r="BA110" s="323"/>
      <c r="BB110" s="323"/>
      <c r="BC110" s="324"/>
    </row>
    <row r="111" spans="1:55" ht="16.5" customHeight="1" x14ac:dyDescent="0.25">
      <c r="A111" s="242"/>
      <c r="Z111" s="243"/>
      <c r="AB111" s="323"/>
      <c r="AC111" s="323"/>
      <c r="AD111" s="323"/>
      <c r="AE111" s="323"/>
      <c r="AF111" s="323"/>
      <c r="AG111" s="323"/>
      <c r="AH111" s="323"/>
      <c r="AI111" s="323"/>
      <c r="AJ111" s="323"/>
      <c r="AK111" s="323"/>
      <c r="AL111" s="323"/>
      <c r="AM111" s="323"/>
      <c r="AN111" s="323"/>
      <c r="AO111" s="323"/>
      <c r="AP111" s="323"/>
      <c r="AQ111" s="323"/>
      <c r="AR111" s="323"/>
      <c r="AS111" s="323"/>
      <c r="AT111" s="323"/>
      <c r="AU111" s="323"/>
      <c r="AV111" s="323"/>
      <c r="AW111" s="323"/>
      <c r="AX111" s="323"/>
      <c r="AY111" s="323"/>
      <c r="AZ111" s="323"/>
      <c r="BA111" s="323"/>
      <c r="BB111" s="323"/>
      <c r="BC111" s="324"/>
    </row>
    <row r="112" spans="1:55" ht="15" customHeight="1" x14ac:dyDescent="0.25">
      <c r="A112" s="242"/>
      <c r="Z112" s="243"/>
      <c r="AB112" s="323" t="s">
        <v>777</v>
      </c>
      <c r="AC112" s="323"/>
      <c r="AD112" s="323"/>
      <c r="AE112" s="323"/>
      <c r="AF112" s="323"/>
      <c r="AG112" s="323"/>
      <c r="AH112" s="323"/>
      <c r="AI112" s="323"/>
      <c r="AJ112" s="323"/>
      <c r="AK112" s="323"/>
      <c r="AL112" s="323"/>
      <c r="AM112" s="323"/>
      <c r="AN112" s="323"/>
      <c r="AO112" s="323"/>
      <c r="AP112" s="323"/>
      <c r="AQ112" s="323"/>
      <c r="AR112" s="323"/>
      <c r="AS112" s="323"/>
      <c r="AT112" s="323"/>
      <c r="AU112" s="323"/>
      <c r="AV112" s="323"/>
      <c r="AW112" s="323"/>
      <c r="AX112" s="323"/>
      <c r="AY112" s="323"/>
      <c r="AZ112" s="323"/>
      <c r="BA112" s="323"/>
      <c r="BB112" s="323"/>
      <c r="BC112" s="324"/>
    </row>
    <row r="113" spans="1:56" ht="15" customHeight="1" x14ac:dyDescent="0.25">
      <c r="A113" s="242"/>
      <c r="Z113" s="243"/>
      <c r="AB113" s="323"/>
      <c r="AC113" s="323"/>
      <c r="AD113" s="323"/>
      <c r="AE113" s="323"/>
      <c r="AF113" s="323"/>
      <c r="AG113" s="323"/>
      <c r="AH113" s="323"/>
      <c r="AI113" s="323"/>
      <c r="AJ113" s="323"/>
      <c r="AK113" s="323"/>
      <c r="AL113" s="323"/>
      <c r="AM113" s="323"/>
      <c r="AN113" s="323"/>
      <c r="AO113" s="323"/>
      <c r="AP113" s="323"/>
      <c r="AQ113" s="323"/>
      <c r="AR113" s="323"/>
      <c r="AS113" s="323"/>
      <c r="AT113" s="323"/>
      <c r="AU113" s="323"/>
      <c r="AV113" s="323"/>
      <c r="AW113" s="323"/>
      <c r="AX113" s="323"/>
      <c r="AY113" s="323"/>
      <c r="AZ113" s="323"/>
      <c r="BA113" s="323"/>
      <c r="BB113" s="323"/>
      <c r="BC113" s="324"/>
    </row>
    <row r="114" spans="1:56" ht="15" customHeight="1" x14ac:dyDescent="0.25">
      <c r="A114" s="242"/>
      <c r="Z114" s="243"/>
      <c r="AB114" s="323"/>
      <c r="AC114" s="323"/>
      <c r="AD114" s="323"/>
      <c r="AE114" s="323"/>
      <c r="AF114" s="323"/>
      <c r="AG114" s="323"/>
      <c r="AH114" s="323"/>
      <c r="AI114" s="323"/>
      <c r="AJ114" s="323"/>
      <c r="AK114" s="323"/>
      <c r="AL114" s="323"/>
      <c r="AM114" s="323"/>
      <c r="AN114" s="323"/>
      <c r="AO114" s="323"/>
      <c r="AP114" s="323"/>
      <c r="AQ114" s="323"/>
      <c r="AR114" s="323"/>
      <c r="AS114" s="323"/>
      <c r="AT114" s="323"/>
      <c r="AU114" s="323"/>
      <c r="AV114" s="323"/>
      <c r="AW114" s="323"/>
      <c r="AX114" s="323"/>
      <c r="AY114" s="323"/>
      <c r="AZ114" s="323"/>
      <c r="BA114" s="323"/>
      <c r="BB114" s="323"/>
      <c r="BC114" s="324"/>
    </row>
    <row r="115" spans="1:56" ht="16.5" customHeight="1" x14ac:dyDescent="0.25">
      <c r="A115" s="242"/>
      <c r="Z115" s="243"/>
      <c r="AB115" s="323"/>
      <c r="AC115" s="323"/>
      <c r="AD115" s="323"/>
      <c r="AE115" s="323"/>
      <c r="AF115" s="323"/>
      <c r="AG115" s="323"/>
      <c r="AH115" s="323"/>
      <c r="AI115" s="323"/>
      <c r="AJ115" s="323"/>
      <c r="AK115" s="323"/>
      <c r="AL115" s="323"/>
      <c r="AM115" s="323"/>
      <c r="AN115" s="323"/>
      <c r="AO115" s="323"/>
      <c r="AP115" s="323"/>
      <c r="AQ115" s="323"/>
      <c r="AR115" s="323"/>
      <c r="AS115" s="323"/>
      <c r="AT115" s="323"/>
      <c r="AU115" s="323"/>
      <c r="AV115" s="323"/>
      <c r="AW115" s="323"/>
      <c r="AX115" s="323"/>
      <c r="AY115" s="323"/>
      <c r="AZ115" s="323"/>
      <c r="BA115" s="323"/>
      <c r="BB115" s="323"/>
      <c r="BC115" s="324"/>
    </row>
    <row r="116" spans="1:56" ht="16.5" customHeight="1" x14ac:dyDescent="0.25">
      <c r="A116" s="242"/>
      <c r="Z116" s="243"/>
      <c r="AB116" s="323"/>
      <c r="AC116" s="323"/>
      <c r="AD116" s="323"/>
      <c r="AE116" s="323"/>
      <c r="AF116" s="323"/>
      <c r="AG116" s="323"/>
      <c r="AH116" s="323"/>
      <c r="AI116" s="323"/>
      <c r="AJ116" s="323"/>
      <c r="AK116" s="323"/>
      <c r="AL116" s="323"/>
      <c r="AM116" s="323"/>
      <c r="AN116" s="323"/>
      <c r="AO116" s="323"/>
      <c r="AP116" s="323"/>
      <c r="AQ116" s="323"/>
      <c r="AR116" s="323"/>
      <c r="AS116" s="323"/>
      <c r="AT116" s="323"/>
      <c r="AU116" s="323"/>
      <c r="AV116" s="323"/>
      <c r="AW116" s="323"/>
      <c r="AX116" s="323"/>
      <c r="AY116" s="323"/>
      <c r="AZ116" s="323"/>
      <c r="BA116" s="323"/>
      <c r="BB116" s="323"/>
      <c r="BC116" s="324"/>
    </row>
    <row r="117" spans="1:56" ht="15" customHeight="1" x14ac:dyDescent="0.25">
      <c r="A117" s="242"/>
      <c r="Z117" s="243"/>
      <c r="AB117" s="323"/>
      <c r="AC117" s="323"/>
      <c r="AD117" s="323"/>
      <c r="AE117" s="323"/>
      <c r="AF117" s="323"/>
      <c r="AG117" s="323"/>
      <c r="AH117" s="323"/>
      <c r="AI117" s="323"/>
      <c r="AJ117" s="323"/>
      <c r="AK117" s="323"/>
      <c r="AL117" s="323"/>
      <c r="AM117" s="323"/>
      <c r="AN117" s="323"/>
      <c r="AO117" s="323"/>
      <c r="AP117" s="323"/>
      <c r="AQ117" s="323"/>
      <c r="AR117" s="323"/>
      <c r="AS117" s="323"/>
      <c r="AT117" s="323"/>
      <c r="AU117" s="323"/>
      <c r="AV117" s="323"/>
      <c r="AW117" s="323"/>
      <c r="AX117" s="323"/>
      <c r="AY117" s="323"/>
      <c r="AZ117" s="323"/>
      <c r="BA117" s="323"/>
      <c r="BB117" s="323"/>
      <c r="BC117" s="324"/>
    </row>
    <row r="118" spans="1:56" ht="15" customHeight="1" x14ac:dyDescent="0.25">
      <c r="A118" s="242"/>
      <c r="Z118" s="243"/>
      <c r="AB118" s="323"/>
      <c r="AC118" s="323"/>
      <c r="AD118" s="323"/>
      <c r="AE118" s="323"/>
      <c r="AF118" s="323"/>
      <c r="AG118" s="323"/>
      <c r="AH118" s="323"/>
      <c r="AI118" s="323"/>
      <c r="AJ118" s="323"/>
      <c r="AK118" s="323"/>
      <c r="AL118" s="323"/>
      <c r="AM118" s="323"/>
      <c r="AN118" s="323"/>
      <c r="AO118" s="323"/>
      <c r="AP118" s="323"/>
      <c r="AQ118" s="323"/>
      <c r="AR118" s="323"/>
      <c r="AS118" s="323"/>
      <c r="AT118" s="323"/>
      <c r="AU118" s="323"/>
      <c r="AV118" s="323"/>
      <c r="AW118" s="323"/>
      <c r="AX118" s="323"/>
      <c r="AY118" s="323"/>
      <c r="AZ118" s="323"/>
      <c r="BA118" s="323"/>
      <c r="BB118" s="323"/>
      <c r="BC118" s="324"/>
    </row>
    <row r="119" spans="1:56" ht="15" customHeight="1" x14ac:dyDescent="0.25">
      <c r="A119" s="242"/>
      <c r="Z119" s="243"/>
      <c r="AB119" s="347" t="s">
        <v>540</v>
      </c>
      <c r="AC119" s="347"/>
      <c r="AD119" s="347"/>
      <c r="AE119" s="347"/>
      <c r="AF119" s="347"/>
      <c r="AG119" s="347"/>
      <c r="AH119" s="347"/>
      <c r="AI119" s="347"/>
      <c r="AJ119" s="347"/>
      <c r="AK119" s="347"/>
      <c r="AL119" s="347"/>
      <c r="AM119" s="347"/>
      <c r="AN119" s="347"/>
      <c r="AO119" s="347"/>
      <c r="AP119" s="347"/>
      <c r="AQ119" s="347"/>
      <c r="AR119" s="347"/>
      <c r="AS119" s="347"/>
      <c r="AT119" s="347"/>
      <c r="AU119" s="347"/>
      <c r="AV119" s="347"/>
      <c r="AW119" s="347"/>
      <c r="AX119" s="237"/>
      <c r="AY119" s="237"/>
      <c r="AZ119" s="237"/>
      <c r="BA119" s="237"/>
      <c r="BB119" s="237"/>
      <c r="BC119" s="238"/>
    </row>
    <row r="120" spans="1:56" ht="15" customHeight="1" x14ac:dyDescent="0.25">
      <c r="A120" s="242"/>
      <c r="Z120" s="243"/>
      <c r="AB120" s="304" t="s">
        <v>533</v>
      </c>
      <c r="AC120" s="304"/>
      <c r="AD120" s="304"/>
      <c r="AE120" s="304"/>
      <c r="AF120" s="304"/>
      <c r="AG120" s="304" t="s">
        <v>534</v>
      </c>
      <c r="AH120" s="304"/>
      <c r="AI120" s="304"/>
      <c r="AJ120" s="304"/>
      <c r="AK120" s="304"/>
      <c r="AL120" s="304"/>
      <c r="AM120" s="304"/>
      <c r="AN120" s="304" t="s">
        <v>537</v>
      </c>
      <c r="AO120" s="304"/>
      <c r="AP120" s="304"/>
      <c r="AQ120" s="304"/>
      <c r="AR120" s="304"/>
      <c r="AS120" s="304"/>
      <c r="AT120" s="304"/>
      <c r="AU120" s="304"/>
      <c r="AV120" s="304" t="s">
        <v>538</v>
      </c>
      <c r="AW120" s="304"/>
      <c r="AX120" s="304"/>
      <c r="AY120" s="304"/>
      <c r="AZ120" s="304"/>
      <c r="BA120" s="304"/>
      <c r="BB120" s="304"/>
      <c r="BC120" s="238"/>
    </row>
    <row r="121" spans="1:56" ht="17.25" customHeight="1" x14ac:dyDescent="0.25">
      <c r="A121" s="242"/>
      <c r="Z121" s="243"/>
      <c r="AB121" s="332" t="s">
        <v>539</v>
      </c>
      <c r="AC121" s="332"/>
      <c r="AD121" s="332"/>
      <c r="AE121" s="332"/>
      <c r="AF121" s="332"/>
      <c r="AG121" s="331" t="s">
        <v>535</v>
      </c>
      <c r="AH121" s="331"/>
      <c r="AI121" s="331"/>
      <c r="AJ121" s="331"/>
      <c r="AK121" s="331"/>
      <c r="AL121" s="331"/>
      <c r="AM121" s="331"/>
      <c r="AN121" s="334">
        <f>BD122-AN122</f>
        <v>343270000</v>
      </c>
      <c r="AO121" s="332"/>
      <c r="AP121" s="332"/>
      <c r="AQ121" s="332"/>
      <c r="AR121" s="332"/>
      <c r="AS121" s="332"/>
      <c r="AT121" s="332"/>
      <c r="AU121" s="332"/>
      <c r="AV121" s="335">
        <v>0</v>
      </c>
      <c r="AW121" s="336"/>
      <c r="AX121" s="336"/>
      <c r="AY121" s="336"/>
      <c r="AZ121" s="336"/>
      <c r="BA121" s="336"/>
      <c r="BB121" s="337"/>
      <c r="BC121" s="238"/>
    </row>
    <row r="122" spans="1:56" ht="17.25" customHeight="1" x14ac:dyDescent="0.25">
      <c r="A122" s="242"/>
      <c r="Z122" s="243"/>
      <c r="AB122" s="332"/>
      <c r="AC122" s="332"/>
      <c r="AD122" s="332"/>
      <c r="AE122" s="332"/>
      <c r="AF122" s="332"/>
      <c r="AG122" s="331" t="s">
        <v>536</v>
      </c>
      <c r="AH122" s="331"/>
      <c r="AI122" s="331"/>
      <c r="AJ122" s="331"/>
      <c r="AK122" s="331"/>
      <c r="AL122" s="331"/>
      <c r="AM122" s="331"/>
      <c r="AN122" s="333">
        <v>22389000</v>
      </c>
      <c r="AO122" s="333"/>
      <c r="AP122" s="333"/>
      <c r="AQ122" s="333"/>
      <c r="AR122" s="333"/>
      <c r="AS122" s="333"/>
      <c r="AT122" s="333"/>
      <c r="AU122" s="333"/>
      <c r="AV122" s="338">
        <f>AN122</f>
        <v>22389000</v>
      </c>
      <c r="AW122" s="339"/>
      <c r="AX122" s="339"/>
      <c r="AY122" s="339"/>
      <c r="AZ122" s="339"/>
      <c r="BA122" s="339"/>
      <c r="BB122" s="340"/>
      <c r="BC122" s="238"/>
      <c r="BD122" s="64">
        <v>365659000</v>
      </c>
    </row>
    <row r="123" spans="1:56" ht="15" customHeight="1" x14ac:dyDescent="0.25">
      <c r="A123" s="242"/>
      <c r="Z123" s="243"/>
      <c r="AC123" s="278"/>
      <c r="AD123" s="278"/>
      <c r="AE123" s="278"/>
      <c r="AF123" s="278"/>
      <c r="AG123" s="278"/>
      <c r="AH123" s="278"/>
      <c r="AI123" s="278"/>
      <c r="AJ123" s="278"/>
      <c r="AK123" s="278"/>
      <c r="AL123" s="278"/>
      <c r="AM123" s="278"/>
      <c r="AN123" s="278"/>
      <c r="AO123" s="278"/>
      <c r="AP123" s="278"/>
      <c r="AQ123" s="278"/>
      <c r="AR123" s="278"/>
      <c r="AS123" s="278"/>
      <c r="AT123" s="278"/>
      <c r="AU123" s="278"/>
      <c r="AV123" s="278"/>
      <c r="AW123" s="278"/>
      <c r="AX123" s="278"/>
      <c r="AY123" s="278"/>
      <c r="AZ123" s="278"/>
      <c r="BA123" s="278"/>
      <c r="BB123" s="278"/>
      <c r="BC123" s="279"/>
    </row>
    <row r="124" spans="1:56" ht="15" customHeight="1" x14ac:dyDescent="0.25">
      <c r="A124" s="242"/>
      <c r="Z124" s="243"/>
      <c r="AB124" s="323" t="s">
        <v>61</v>
      </c>
      <c r="AC124" s="323"/>
      <c r="AD124" s="323"/>
      <c r="AE124" s="323"/>
      <c r="AF124" s="323"/>
      <c r="AG124" s="323"/>
      <c r="AH124" s="323"/>
      <c r="AI124" s="323"/>
      <c r="AJ124" s="323"/>
      <c r="AK124" s="323"/>
      <c r="AL124" s="323"/>
      <c r="AM124" s="323"/>
      <c r="AN124" s="323"/>
      <c r="AO124" s="323"/>
      <c r="AP124" s="323"/>
      <c r="AQ124" s="323"/>
      <c r="AR124" s="323"/>
      <c r="AS124" s="323"/>
      <c r="AT124" s="323"/>
      <c r="AU124" s="323"/>
      <c r="AV124" s="323"/>
      <c r="AW124" s="323"/>
      <c r="AX124" s="323"/>
      <c r="AY124" s="323"/>
      <c r="AZ124" s="323"/>
      <c r="BA124" s="323"/>
      <c r="BB124" s="323"/>
      <c r="BC124" s="324"/>
    </row>
    <row r="125" spans="1:56" ht="15" customHeight="1" x14ac:dyDescent="0.25">
      <c r="A125" s="242"/>
      <c r="Z125" s="243"/>
      <c r="AB125" s="323"/>
      <c r="AC125" s="323"/>
      <c r="AD125" s="323"/>
      <c r="AE125" s="323"/>
      <c r="AF125" s="323"/>
      <c r="AG125" s="323"/>
      <c r="AH125" s="323"/>
      <c r="AI125" s="323"/>
      <c r="AJ125" s="323"/>
      <c r="AK125" s="323"/>
      <c r="AL125" s="323"/>
      <c r="AM125" s="323"/>
      <c r="AN125" s="323"/>
      <c r="AO125" s="323"/>
      <c r="AP125" s="323"/>
      <c r="AQ125" s="323"/>
      <c r="AR125" s="323"/>
      <c r="AS125" s="323"/>
      <c r="AT125" s="323"/>
      <c r="AU125" s="323"/>
      <c r="AV125" s="323"/>
      <c r="AW125" s="323"/>
      <c r="AX125" s="323"/>
      <c r="AY125" s="323"/>
      <c r="AZ125" s="323"/>
      <c r="BA125" s="323"/>
      <c r="BB125" s="323"/>
      <c r="BC125" s="324"/>
    </row>
    <row r="126" spans="1:56" ht="15" customHeight="1" x14ac:dyDescent="0.25">
      <c r="A126" s="242"/>
      <c r="Z126" s="243"/>
      <c r="AB126" s="323"/>
      <c r="AC126" s="323"/>
      <c r="AD126" s="323"/>
      <c r="AE126" s="323"/>
      <c r="AF126" s="323"/>
      <c r="AG126" s="323"/>
      <c r="AH126" s="323"/>
      <c r="AI126" s="323"/>
      <c r="AJ126" s="323"/>
      <c r="AK126" s="323"/>
      <c r="AL126" s="323"/>
      <c r="AM126" s="323"/>
      <c r="AN126" s="323"/>
      <c r="AO126" s="323"/>
      <c r="AP126" s="323"/>
      <c r="AQ126" s="323"/>
      <c r="AR126" s="323"/>
      <c r="AS126" s="323"/>
      <c r="AT126" s="323"/>
      <c r="AU126" s="323"/>
      <c r="AV126" s="323"/>
      <c r="AW126" s="323"/>
      <c r="AX126" s="323"/>
      <c r="AY126" s="323"/>
      <c r="AZ126" s="323"/>
      <c r="BA126" s="323"/>
      <c r="BB126" s="323"/>
      <c r="BC126" s="324"/>
    </row>
    <row r="127" spans="1:56" ht="15" customHeight="1" x14ac:dyDescent="0.25">
      <c r="A127" s="242"/>
      <c r="Z127" s="243"/>
      <c r="AB127" s="323"/>
      <c r="AC127" s="323"/>
      <c r="AD127" s="323"/>
      <c r="AE127" s="323"/>
      <c r="AF127" s="323"/>
      <c r="AG127" s="323"/>
      <c r="AH127" s="323"/>
      <c r="AI127" s="323"/>
      <c r="AJ127" s="323"/>
      <c r="AK127" s="323"/>
      <c r="AL127" s="323"/>
      <c r="AM127" s="323"/>
      <c r="AN127" s="323"/>
      <c r="AO127" s="323"/>
      <c r="AP127" s="323"/>
      <c r="AQ127" s="323"/>
      <c r="AR127" s="323"/>
      <c r="AS127" s="323"/>
      <c r="AT127" s="323"/>
      <c r="AU127" s="323"/>
      <c r="AV127" s="323"/>
      <c r="AW127" s="323"/>
      <c r="AX127" s="323"/>
      <c r="AY127" s="323"/>
      <c r="AZ127" s="323"/>
      <c r="BA127" s="323"/>
      <c r="BB127" s="323"/>
      <c r="BC127" s="324"/>
    </row>
    <row r="128" spans="1:56" ht="15" customHeight="1" x14ac:dyDescent="0.25">
      <c r="A128" s="242"/>
      <c r="Z128" s="243"/>
      <c r="AB128" s="323"/>
      <c r="AC128" s="323"/>
      <c r="AD128" s="323"/>
      <c r="AE128" s="323"/>
      <c r="AF128" s="323"/>
      <c r="AG128" s="323"/>
      <c r="AH128" s="323"/>
      <c r="AI128" s="323"/>
      <c r="AJ128" s="323"/>
      <c r="AK128" s="323"/>
      <c r="AL128" s="323"/>
      <c r="AM128" s="323"/>
      <c r="AN128" s="323"/>
      <c r="AO128" s="323"/>
      <c r="AP128" s="323"/>
      <c r="AQ128" s="323"/>
      <c r="AR128" s="323"/>
      <c r="AS128" s="323"/>
      <c r="AT128" s="323"/>
      <c r="AU128" s="323"/>
      <c r="AV128" s="323"/>
      <c r="AW128" s="323"/>
      <c r="AX128" s="323"/>
      <c r="AY128" s="323"/>
      <c r="AZ128" s="323"/>
      <c r="BA128" s="323"/>
      <c r="BB128" s="323"/>
      <c r="BC128" s="324"/>
    </row>
    <row r="129" spans="1:55" ht="15" customHeight="1" x14ac:dyDescent="0.25">
      <c r="A129" s="242"/>
      <c r="Z129" s="243"/>
      <c r="AB129" s="323" t="s">
        <v>785</v>
      </c>
      <c r="AC129" s="323"/>
      <c r="AD129" s="323"/>
      <c r="AE129" s="323"/>
      <c r="AF129" s="323"/>
      <c r="AG129" s="323"/>
      <c r="AH129" s="323"/>
      <c r="AI129" s="323"/>
      <c r="AJ129" s="323"/>
      <c r="AK129" s="323"/>
      <c r="AL129" s="323"/>
      <c r="AM129" s="323"/>
      <c r="AN129" s="323"/>
      <c r="AO129" s="323"/>
      <c r="AP129" s="323"/>
      <c r="AQ129" s="323"/>
      <c r="AR129" s="323"/>
      <c r="AS129" s="323"/>
      <c r="AT129" s="323"/>
      <c r="AU129" s="323"/>
      <c r="AV129" s="323"/>
      <c r="AW129" s="323"/>
      <c r="AX129" s="323"/>
      <c r="AY129" s="323"/>
      <c r="AZ129" s="323"/>
      <c r="BA129" s="323"/>
      <c r="BB129" s="323"/>
      <c r="BC129" s="324"/>
    </row>
    <row r="130" spans="1:55" ht="15" customHeight="1" x14ac:dyDescent="0.25">
      <c r="A130" s="242"/>
      <c r="Z130" s="243"/>
      <c r="AB130" s="323"/>
      <c r="AC130" s="323"/>
      <c r="AD130" s="323"/>
      <c r="AE130" s="323"/>
      <c r="AF130" s="323"/>
      <c r="AG130" s="323"/>
      <c r="AH130" s="323"/>
      <c r="AI130" s="323"/>
      <c r="AJ130" s="323"/>
      <c r="AK130" s="323"/>
      <c r="AL130" s="323"/>
      <c r="AM130" s="323"/>
      <c r="AN130" s="323"/>
      <c r="AO130" s="323"/>
      <c r="AP130" s="323"/>
      <c r="AQ130" s="323"/>
      <c r="AR130" s="323"/>
      <c r="AS130" s="323"/>
      <c r="AT130" s="323"/>
      <c r="AU130" s="323"/>
      <c r="AV130" s="323"/>
      <c r="AW130" s="323"/>
      <c r="AX130" s="323"/>
      <c r="AY130" s="323"/>
      <c r="AZ130" s="323"/>
      <c r="BA130" s="323"/>
      <c r="BB130" s="323"/>
      <c r="BC130" s="324"/>
    </row>
    <row r="131" spans="1:55" ht="15" customHeight="1" x14ac:dyDescent="0.25">
      <c r="A131" s="242"/>
      <c r="Z131" s="243"/>
      <c r="AB131" s="323"/>
      <c r="AC131" s="323"/>
      <c r="AD131" s="323"/>
      <c r="AE131" s="323"/>
      <c r="AF131" s="323"/>
      <c r="AG131" s="323"/>
      <c r="AH131" s="323"/>
      <c r="AI131" s="323"/>
      <c r="AJ131" s="323"/>
      <c r="AK131" s="323"/>
      <c r="AL131" s="323"/>
      <c r="AM131" s="323"/>
      <c r="AN131" s="323"/>
      <c r="AO131" s="323"/>
      <c r="AP131" s="323"/>
      <c r="AQ131" s="323"/>
      <c r="AR131" s="323"/>
      <c r="AS131" s="323"/>
      <c r="AT131" s="323"/>
      <c r="AU131" s="323"/>
      <c r="AV131" s="323"/>
      <c r="AW131" s="323"/>
      <c r="AX131" s="323"/>
      <c r="AY131" s="323"/>
      <c r="AZ131" s="323"/>
      <c r="BA131" s="323"/>
      <c r="BB131" s="323"/>
      <c r="BC131" s="324"/>
    </row>
    <row r="132" spans="1:55" ht="15" customHeight="1" x14ac:dyDescent="0.25">
      <c r="A132" s="242"/>
      <c r="Z132" s="243"/>
      <c r="AB132" s="323"/>
      <c r="AC132" s="323"/>
      <c r="AD132" s="323"/>
      <c r="AE132" s="323"/>
      <c r="AF132" s="323"/>
      <c r="AG132" s="323"/>
      <c r="AH132" s="323"/>
      <c r="AI132" s="323"/>
      <c r="AJ132" s="323"/>
      <c r="AK132" s="323"/>
      <c r="AL132" s="323"/>
      <c r="AM132" s="323"/>
      <c r="AN132" s="323"/>
      <c r="AO132" s="323"/>
      <c r="AP132" s="323"/>
      <c r="AQ132" s="323"/>
      <c r="AR132" s="323"/>
      <c r="AS132" s="323"/>
      <c r="AT132" s="323"/>
      <c r="AU132" s="323"/>
      <c r="AV132" s="323"/>
      <c r="AW132" s="323"/>
      <c r="AX132" s="323"/>
      <c r="AY132" s="323"/>
      <c r="AZ132" s="323"/>
      <c r="BA132" s="323"/>
      <c r="BB132" s="323"/>
      <c r="BC132" s="324"/>
    </row>
    <row r="133" spans="1:55" ht="15" customHeight="1" x14ac:dyDescent="0.25">
      <c r="A133" s="242"/>
      <c r="Z133" s="243"/>
      <c r="AB133" s="323"/>
      <c r="AC133" s="323"/>
      <c r="AD133" s="323"/>
      <c r="AE133" s="323"/>
      <c r="AF133" s="323"/>
      <c r="AG133" s="323"/>
      <c r="AH133" s="323"/>
      <c r="AI133" s="323"/>
      <c r="AJ133" s="323"/>
      <c r="AK133" s="323"/>
      <c r="AL133" s="323"/>
      <c r="AM133" s="323"/>
      <c r="AN133" s="323"/>
      <c r="AO133" s="323"/>
      <c r="AP133" s="323"/>
      <c r="AQ133" s="323"/>
      <c r="AR133" s="323"/>
      <c r="AS133" s="323"/>
      <c r="AT133" s="323"/>
      <c r="AU133" s="323"/>
      <c r="AV133" s="323"/>
      <c r="AW133" s="323"/>
      <c r="AX133" s="323"/>
      <c r="AY133" s="323"/>
      <c r="AZ133" s="323"/>
      <c r="BA133" s="323"/>
      <c r="BB133" s="323"/>
      <c r="BC133" s="324"/>
    </row>
    <row r="134" spans="1:55" ht="15" customHeight="1" x14ac:dyDescent="0.25">
      <c r="A134" s="242"/>
      <c r="Z134" s="243"/>
      <c r="AB134" s="240"/>
      <c r="AC134" s="240"/>
      <c r="AD134" s="240"/>
      <c r="AE134" s="240"/>
      <c r="AF134" s="240"/>
      <c r="AG134" s="240"/>
      <c r="AH134" s="240"/>
      <c r="AI134" s="240"/>
      <c r="AJ134" s="240"/>
      <c r="AK134" s="240"/>
      <c r="AL134" s="240"/>
      <c r="AM134" s="240"/>
      <c r="AN134" s="240"/>
      <c r="AO134" s="240"/>
      <c r="AP134" s="240"/>
      <c r="AQ134" s="240"/>
      <c r="AR134" s="240"/>
      <c r="AS134" s="240"/>
      <c r="AT134" s="240"/>
      <c r="AU134" s="240"/>
      <c r="AV134" s="240"/>
      <c r="AW134" s="240"/>
      <c r="AX134" s="240"/>
      <c r="AY134" s="240"/>
      <c r="AZ134" s="240"/>
      <c r="BA134" s="240"/>
      <c r="BB134" s="240"/>
      <c r="BC134" s="241"/>
    </row>
    <row r="135" spans="1:55" ht="15" customHeight="1" x14ac:dyDescent="0.25">
      <c r="A135" s="242"/>
      <c r="Z135" s="243"/>
      <c r="AB135" s="323" t="s">
        <v>783</v>
      </c>
      <c r="AC135" s="323"/>
      <c r="AD135" s="323"/>
      <c r="AE135" s="323"/>
      <c r="AF135" s="323"/>
      <c r="AG135" s="323"/>
      <c r="AH135" s="323"/>
      <c r="AI135" s="323"/>
      <c r="AJ135" s="323"/>
      <c r="AK135" s="323"/>
      <c r="AL135" s="323"/>
      <c r="AM135" s="323"/>
      <c r="AN135" s="323"/>
      <c r="AO135" s="323"/>
      <c r="AP135" s="323"/>
      <c r="AQ135" s="323"/>
      <c r="AR135" s="323"/>
      <c r="AS135" s="323"/>
      <c r="AT135" s="323"/>
      <c r="AU135" s="323"/>
      <c r="AV135" s="323"/>
      <c r="AW135" s="323"/>
      <c r="AX135" s="323"/>
      <c r="AY135" s="323"/>
      <c r="AZ135" s="323"/>
      <c r="BA135" s="323"/>
      <c r="BB135" s="323"/>
      <c r="BC135" s="324"/>
    </row>
    <row r="136" spans="1:55" ht="15" customHeight="1" x14ac:dyDescent="0.25">
      <c r="A136" s="242"/>
      <c r="Z136" s="243"/>
      <c r="AB136" s="323"/>
      <c r="AC136" s="323"/>
      <c r="AD136" s="323"/>
      <c r="AE136" s="323"/>
      <c r="AF136" s="323"/>
      <c r="AG136" s="323"/>
      <c r="AH136" s="323"/>
      <c r="AI136" s="323"/>
      <c r="AJ136" s="323"/>
      <c r="AK136" s="323"/>
      <c r="AL136" s="323"/>
      <c r="AM136" s="323"/>
      <c r="AN136" s="323"/>
      <c r="AO136" s="323"/>
      <c r="AP136" s="323"/>
      <c r="AQ136" s="323"/>
      <c r="AR136" s="323"/>
      <c r="AS136" s="323"/>
      <c r="AT136" s="323"/>
      <c r="AU136" s="323"/>
      <c r="AV136" s="323"/>
      <c r="AW136" s="323"/>
      <c r="AX136" s="323"/>
      <c r="AY136" s="323"/>
      <c r="AZ136" s="323"/>
      <c r="BA136" s="323"/>
      <c r="BB136" s="323"/>
      <c r="BC136" s="324"/>
    </row>
    <row r="137" spans="1:55" ht="15" customHeight="1" x14ac:dyDescent="0.25">
      <c r="A137" s="242"/>
      <c r="Z137" s="243"/>
      <c r="AB137" s="323"/>
      <c r="AC137" s="323"/>
      <c r="AD137" s="323"/>
      <c r="AE137" s="323"/>
      <c r="AF137" s="323"/>
      <c r="AG137" s="323"/>
      <c r="AH137" s="323"/>
      <c r="AI137" s="323"/>
      <c r="AJ137" s="323"/>
      <c r="AK137" s="323"/>
      <c r="AL137" s="323"/>
      <c r="AM137" s="323"/>
      <c r="AN137" s="323"/>
      <c r="AO137" s="323"/>
      <c r="AP137" s="323"/>
      <c r="AQ137" s="323"/>
      <c r="AR137" s="323"/>
      <c r="AS137" s="323"/>
      <c r="AT137" s="323"/>
      <c r="AU137" s="323"/>
      <c r="AV137" s="323"/>
      <c r="AW137" s="323"/>
      <c r="AX137" s="323"/>
      <c r="AY137" s="323"/>
      <c r="AZ137" s="323"/>
      <c r="BA137" s="323"/>
      <c r="BB137" s="323"/>
      <c r="BC137" s="324"/>
    </row>
    <row r="138" spans="1:55" ht="15" customHeight="1" x14ac:dyDescent="0.25">
      <c r="A138" s="242"/>
      <c r="Z138" s="243"/>
      <c r="AB138" s="323"/>
      <c r="AC138" s="323"/>
      <c r="AD138" s="323"/>
      <c r="AE138" s="323"/>
      <c r="AF138" s="323"/>
      <c r="AG138" s="323"/>
      <c r="AH138" s="323"/>
      <c r="AI138" s="323"/>
      <c r="AJ138" s="323"/>
      <c r="AK138" s="323"/>
      <c r="AL138" s="323"/>
      <c r="AM138" s="323"/>
      <c r="AN138" s="323"/>
      <c r="AO138" s="323"/>
      <c r="AP138" s="323"/>
      <c r="AQ138" s="323"/>
      <c r="AR138" s="323"/>
      <c r="AS138" s="323"/>
      <c r="AT138" s="323"/>
      <c r="AU138" s="323"/>
      <c r="AV138" s="323"/>
      <c r="AW138" s="323"/>
      <c r="AX138" s="323"/>
      <c r="AY138" s="323"/>
      <c r="AZ138" s="323"/>
      <c r="BA138" s="323"/>
      <c r="BB138" s="323"/>
      <c r="BC138" s="324"/>
    </row>
    <row r="139" spans="1:55" ht="17.25" customHeight="1" x14ac:dyDescent="0.25">
      <c r="A139" s="242"/>
      <c r="Z139" s="243"/>
      <c r="AB139" s="362" t="s">
        <v>779</v>
      </c>
      <c r="AC139" s="362"/>
      <c r="AD139" s="362"/>
      <c r="AE139" s="362"/>
      <c r="AF139" s="362"/>
      <c r="AG139" s="362"/>
      <c r="AH139" s="362"/>
      <c r="AI139" s="362"/>
      <c r="AJ139" s="362"/>
      <c r="AK139" s="362"/>
      <c r="AL139" s="362"/>
      <c r="AM139" s="362"/>
      <c r="AN139" s="362"/>
      <c r="AO139" s="362"/>
      <c r="AP139" s="362"/>
      <c r="AQ139" s="362"/>
      <c r="AR139" s="362"/>
      <c r="AS139" s="362"/>
      <c r="AT139" s="362"/>
      <c r="AU139" s="362"/>
      <c r="AV139" s="362"/>
      <c r="AW139" s="362"/>
      <c r="AX139" s="362"/>
      <c r="AY139" s="362"/>
      <c r="AZ139" s="362"/>
      <c r="BA139" s="362"/>
      <c r="BB139" s="362"/>
      <c r="BC139" s="363"/>
    </row>
    <row r="140" spans="1:55" ht="16.5" customHeight="1" x14ac:dyDescent="0.25">
      <c r="A140" s="242"/>
      <c r="Z140" s="243"/>
      <c r="AB140" s="362"/>
      <c r="AC140" s="362"/>
      <c r="AD140" s="362"/>
      <c r="AE140" s="362"/>
      <c r="AF140" s="362"/>
      <c r="AG140" s="362"/>
      <c r="AH140" s="362"/>
      <c r="AI140" s="362"/>
      <c r="AJ140" s="362"/>
      <c r="AK140" s="362"/>
      <c r="AL140" s="362"/>
      <c r="AM140" s="362"/>
      <c r="AN140" s="362"/>
      <c r="AO140" s="362"/>
      <c r="AP140" s="362"/>
      <c r="AQ140" s="362"/>
      <c r="AR140" s="362"/>
      <c r="AS140" s="362"/>
      <c r="AT140" s="362"/>
      <c r="AU140" s="362"/>
      <c r="AV140" s="362"/>
      <c r="AW140" s="362"/>
      <c r="AX140" s="362"/>
      <c r="AY140" s="362"/>
      <c r="AZ140" s="362"/>
      <c r="BA140" s="362"/>
      <c r="BB140" s="362"/>
      <c r="BC140" s="363"/>
    </row>
    <row r="141" spans="1:55" ht="16.5" customHeight="1" x14ac:dyDescent="0.25">
      <c r="A141" s="242"/>
      <c r="Z141" s="243"/>
      <c r="AB141" s="362"/>
      <c r="AC141" s="362"/>
      <c r="AD141" s="362"/>
      <c r="AE141" s="362"/>
      <c r="AF141" s="362"/>
      <c r="AG141" s="362"/>
      <c r="AH141" s="362"/>
      <c r="AI141" s="362"/>
      <c r="AJ141" s="362"/>
      <c r="AK141" s="362"/>
      <c r="AL141" s="362"/>
      <c r="AM141" s="362"/>
      <c r="AN141" s="362"/>
      <c r="AO141" s="362"/>
      <c r="AP141" s="362"/>
      <c r="AQ141" s="362"/>
      <c r="AR141" s="362"/>
      <c r="AS141" s="362"/>
      <c r="AT141" s="362"/>
      <c r="AU141" s="362"/>
      <c r="AV141" s="362"/>
      <c r="AW141" s="362"/>
      <c r="AX141" s="362"/>
      <c r="AY141" s="362"/>
      <c r="AZ141" s="362"/>
      <c r="BA141" s="362"/>
      <c r="BB141" s="362"/>
      <c r="BC141" s="363"/>
    </row>
    <row r="142" spans="1:55" ht="17.25" customHeight="1" x14ac:dyDescent="0.25">
      <c r="A142" s="242"/>
      <c r="Z142" s="243"/>
      <c r="AB142" s="362"/>
      <c r="AC142" s="362"/>
      <c r="AD142" s="362"/>
      <c r="AE142" s="362"/>
      <c r="AF142" s="362"/>
      <c r="AG142" s="362"/>
      <c r="AH142" s="362"/>
      <c r="AI142" s="362"/>
      <c r="AJ142" s="362"/>
      <c r="AK142" s="362"/>
      <c r="AL142" s="362"/>
      <c r="AM142" s="362"/>
      <c r="AN142" s="362"/>
      <c r="AO142" s="362"/>
      <c r="AP142" s="362"/>
      <c r="AQ142" s="362"/>
      <c r="AR142" s="362"/>
      <c r="AS142" s="362"/>
      <c r="AT142" s="362"/>
      <c r="AU142" s="362"/>
      <c r="AV142" s="362"/>
      <c r="AW142" s="362"/>
      <c r="AX142" s="362"/>
      <c r="AY142" s="362"/>
      <c r="AZ142" s="362"/>
      <c r="BA142" s="362"/>
      <c r="BB142" s="362"/>
      <c r="BC142" s="363"/>
    </row>
    <row r="143" spans="1:55" ht="15" customHeight="1" x14ac:dyDescent="0.25">
      <c r="A143" s="242"/>
      <c r="Z143" s="243"/>
      <c r="AB143" s="374" t="s">
        <v>768</v>
      </c>
      <c r="AC143" s="374"/>
      <c r="AD143" s="374"/>
      <c r="AE143" s="374"/>
      <c r="AF143" s="374"/>
      <c r="AG143" s="374"/>
      <c r="AH143" s="374"/>
      <c r="AI143" s="374"/>
      <c r="AJ143" s="374"/>
      <c r="AK143" s="374"/>
      <c r="AL143" s="374"/>
      <c r="AM143" s="374"/>
      <c r="AN143" s="374"/>
      <c r="AO143" s="374"/>
      <c r="AP143" s="374"/>
      <c r="AQ143" s="374"/>
      <c r="AR143" s="374"/>
      <c r="AS143" s="374"/>
      <c r="AT143" s="374"/>
      <c r="AU143" s="374"/>
      <c r="AV143" s="374"/>
      <c r="AW143" s="374"/>
      <c r="AX143" s="374"/>
      <c r="AY143" s="374"/>
      <c r="AZ143" s="374"/>
      <c r="BA143" s="374"/>
      <c r="BB143" s="374"/>
      <c r="BC143" s="375"/>
    </row>
    <row r="144" spans="1:55" ht="15" customHeight="1" x14ac:dyDescent="0.25">
      <c r="A144" s="242"/>
      <c r="Z144" s="243"/>
      <c r="AB144" s="374"/>
      <c r="AC144" s="374"/>
      <c r="AD144" s="374"/>
      <c r="AE144" s="374"/>
      <c r="AF144" s="374"/>
      <c r="AG144" s="374"/>
      <c r="AH144" s="374"/>
      <c r="AI144" s="374"/>
      <c r="AJ144" s="374"/>
      <c r="AK144" s="374"/>
      <c r="AL144" s="374"/>
      <c r="AM144" s="374"/>
      <c r="AN144" s="374"/>
      <c r="AO144" s="374"/>
      <c r="AP144" s="374"/>
      <c r="AQ144" s="374"/>
      <c r="AR144" s="374"/>
      <c r="AS144" s="374"/>
      <c r="AT144" s="374"/>
      <c r="AU144" s="374"/>
      <c r="AV144" s="374"/>
      <c r="AW144" s="374"/>
      <c r="AX144" s="374"/>
      <c r="AY144" s="374"/>
      <c r="AZ144" s="374"/>
      <c r="BA144" s="374"/>
      <c r="BB144" s="374"/>
      <c r="BC144" s="375"/>
    </row>
    <row r="145" spans="1:55" ht="15" customHeight="1" x14ac:dyDescent="0.25">
      <c r="A145" s="242"/>
      <c r="Z145" s="243"/>
      <c r="AB145" s="280"/>
      <c r="AC145" s="280"/>
      <c r="AD145" s="280"/>
      <c r="AE145" s="280"/>
      <c r="AF145" s="280"/>
      <c r="AG145" s="280"/>
      <c r="AH145" s="280"/>
      <c r="AI145" s="280"/>
      <c r="AJ145" s="280"/>
      <c r="AK145" s="280"/>
      <c r="AL145" s="280"/>
      <c r="AM145" s="280"/>
      <c r="AN145" s="280"/>
      <c r="AO145" s="280"/>
      <c r="AP145" s="280"/>
      <c r="AQ145" s="280"/>
      <c r="AR145" s="280"/>
      <c r="AS145" s="280"/>
      <c r="AT145" s="280"/>
      <c r="AU145" s="280"/>
      <c r="AV145" s="280"/>
      <c r="AW145" s="280"/>
      <c r="AX145" s="280"/>
      <c r="AY145" s="280"/>
      <c r="AZ145" s="280"/>
      <c r="BA145" s="280"/>
      <c r="BB145" s="280"/>
      <c r="BC145" s="281"/>
    </row>
    <row r="146" spans="1:55" ht="16.5" customHeight="1" x14ac:dyDescent="0.25">
      <c r="A146" s="230" t="s">
        <v>63</v>
      </c>
      <c r="B146" s="231" t="s">
        <v>64</v>
      </c>
      <c r="C146" s="232"/>
      <c r="D146" s="232"/>
      <c r="E146" s="232"/>
      <c r="F146" s="232"/>
      <c r="G146" s="232"/>
      <c r="H146" s="232"/>
      <c r="I146" s="232"/>
      <c r="J146" s="232"/>
      <c r="K146" s="232"/>
      <c r="L146" s="232"/>
      <c r="M146" s="232"/>
      <c r="N146" s="232"/>
      <c r="O146" s="232"/>
      <c r="P146" s="232"/>
      <c r="Q146" s="232"/>
      <c r="R146" s="232"/>
      <c r="S146" s="232"/>
      <c r="T146" s="232"/>
      <c r="U146" s="232"/>
      <c r="V146" s="232"/>
      <c r="W146" s="232"/>
      <c r="X146" s="232"/>
      <c r="Y146" s="232"/>
      <c r="Z146" s="233"/>
      <c r="AA146" s="230" t="s">
        <v>63</v>
      </c>
      <c r="AB146" s="231" t="s">
        <v>64</v>
      </c>
      <c r="AC146" s="259"/>
      <c r="AD146" s="259"/>
      <c r="AE146" s="259"/>
      <c r="AF146" s="259"/>
      <c r="AG146" s="259"/>
      <c r="AH146" s="259"/>
      <c r="AI146" s="259"/>
      <c r="AJ146" s="259"/>
      <c r="AK146" s="259"/>
      <c r="AL146" s="259"/>
      <c r="AM146" s="259"/>
      <c r="AN146" s="259"/>
      <c r="AO146" s="259"/>
      <c r="AP146" s="259"/>
      <c r="AQ146" s="259"/>
      <c r="AR146" s="259"/>
      <c r="AS146" s="259"/>
      <c r="AT146" s="259"/>
      <c r="AU146" s="259"/>
      <c r="AV146" s="259"/>
      <c r="AW146" s="259"/>
      <c r="AX146" s="259"/>
      <c r="AY146" s="259"/>
      <c r="AZ146" s="259"/>
      <c r="BA146" s="259"/>
      <c r="BB146" s="259"/>
      <c r="BC146" s="260"/>
    </row>
    <row r="147" spans="1:55" x14ac:dyDescent="0.25">
      <c r="A147" s="224"/>
      <c r="B147" s="347" t="s">
        <v>66</v>
      </c>
      <c r="C147" s="347"/>
      <c r="D147" s="347"/>
      <c r="E147" s="347"/>
      <c r="F147" s="347"/>
      <c r="G147" s="347"/>
      <c r="H147" s="347"/>
      <c r="I147" s="347"/>
      <c r="J147" s="347"/>
      <c r="K147" s="347"/>
      <c r="L147" s="347"/>
      <c r="M147" s="347"/>
      <c r="N147" s="347"/>
      <c r="O147" s="347"/>
      <c r="P147" s="347"/>
      <c r="Q147" s="347"/>
      <c r="R147" s="347"/>
      <c r="S147" s="347"/>
      <c r="T147" s="347"/>
      <c r="U147" s="347"/>
      <c r="V147" s="347"/>
      <c r="W147" s="347"/>
      <c r="X147" s="347"/>
      <c r="Y147" s="347"/>
      <c r="Z147" s="348"/>
      <c r="AB147" s="323" t="s">
        <v>784</v>
      </c>
      <c r="AC147" s="323"/>
      <c r="AD147" s="323"/>
      <c r="AE147" s="323"/>
      <c r="AF147" s="323"/>
      <c r="AG147" s="323"/>
      <c r="AH147" s="323"/>
      <c r="AI147" s="323"/>
      <c r="AJ147" s="323"/>
      <c r="AK147" s="323"/>
      <c r="AL147" s="323"/>
      <c r="AM147" s="323"/>
      <c r="AN147" s="323"/>
      <c r="AO147" s="323"/>
      <c r="AP147" s="323"/>
      <c r="AQ147" s="323"/>
      <c r="AR147" s="323"/>
      <c r="AS147" s="323"/>
      <c r="AT147" s="323"/>
      <c r="AU147" s="323"/>
      <c r="AV147" s="323"/>
      <c r="AW147" s="323"/>
      <c r="AX147" s="323"/>
      <c r="AY147" s="323"/>
      <c r="AZ147" s="323"/>
      <c r="BA147" s="323"/>
      <c r="BB147" s="323"/>
      <c r="BC147" s="324"/>
    </row>
    <row r="148" spans="1:55" x14ac:dyDescent="0.25">
      <c r="A148" s="242"/>
      <c r="B148" s="393" t="s">
        <v>10</v>
      </c>
      <c r="C148" s="393" t="s">
        <v>4</v>
      </c>
      <c r="D148" s="393"/>
      <c r="E148" s="393"/>
      <c r="F148" s="393"/>
      <c r="G148" s="331" t="s">
        <v>68</v>
      </c>
      <c r="H148" s="331"/>
      <c r="I148" s="331"/>
      <c r="J148" s="331"/>
      <c r="K148" s="331"/>
      <c r="L148" s="331"/>
      <c r="M148" s="331"/>
      <c r="N148" s="377"/>
      <c r="O148" s="394" t="s">
        <v>67</v>
      </c>
      <c r="P148" s="384"/>
      <c r="Q148" s="384"/>
      <c r="R148" s="384"/>
      <c r="S148" s="384"/>
      <c r="T148" s="384"/>
      <c r="U148" s="385"/>
      <c r="V148" s="280"/>
      <c r="W148" s="280"/>
      <c r="X148" s="280"/>
      <c r="Y148" s="280"/>
      <c r="Z148" s="281"/>
      <c r="AB148" s="323"/>
      <c r="AC148" s="323"/>
      <c r="AD148" s="323"/>
      <c r="AE148" s="323"/>
      <c r="AF148" s="323"/>
      <c r="AG148" s="323"/>
      <c r="AH148" s="323"/>
      <c r="AI148" s="323"/>
      <c r="AJ148" s="323"/>
      <c r="AK148" s="323"/>
      <c r="AL148" s="323"/>
      <c r="AM148" s="323"/>
      <c r="AN148" s="323"/>
      <c r="AO148" s="323"/>
      <c r="AP148" s="323"/>
      <c r="AQ148" s="323"/>
      <c r="AR148" s="323"/>
      <c r="AS148" s="323"/>
      <c r="AT148" s="323"/>
      <c r="AU148" s="323"/>
      <c r="AV148" s="323"/>
      <c r="AW148" s="323"/>
      <c r="AX148" s="323"/>
      <c r="AY148" s="323"/>
      <c r="AZ148" s="323"/>
      <c r="BA148" s="323"/>
      <c r="BB148" s="323"/>
      <c r="BC148" s="324"/>
    </row>
    <row r="149" spans="1:55" x14ac:dyDescent="0.25">
      <c r="A149" s="242"/>
      <c r="B149" s="393"/>
      <c r="C149" s="393"/>
      <c r="D149" s="393"/>
      <c r="E149" s="393"/>
      <c r="F149" s="393"/>
      <c r="G149" s="331"/>
      <c r="H149" s="331"/>
      <c r="I149" s="331"/>
      <c r="J149" s="331"/>
      <c r="K149" s="331"/>
      <c r="L149" s="331"/>
      <c r="M149" s="331"/>
      <c r="N149" s="377"/>
      <c r="O149" s="395"/>
      <c r="P149" s="386"/>
      <c r="Q149" s="386"/>
      <c r="R149" s="386"/>
      <c r="S149" s="386"/>
      <c r="T149" s="386"/>
      <c r="U149" s="387"/>
      <c r="V149" s="280"/>
      <c r="W149" s="280"/>
      <c r="X149" s="280"/>
      <c r="Y149" s="280"/>
      <c r="Z149" s="281"/>
      <c r="AB149" s="323"/>
      <c r="AC149" s="323"/>
      <c r="AD149" s="323"/>
      <c r="AE149" s="323"/>
      <c r="AF149" s="323"/>
      <c r="AG149" s="323"/>
      <c r="AH149" s="323"/>
      <c r="AI149" s="323"/>
      <c r="AJ149" s="323"/>
      <c r="AK149" s="323"/>
      <c r="AL149" s="323"/>
      <c r="AM149" s="323"/>
      <c r="AN149" s="323"/>
      <c r="AO149" s="323"/>
      <c r="AP149" s="323"/>
      <c r="AQ149" s="323"/>
      <c r="AR149" s="323"/>
      <c r="AS149" s="323"/>
      <c r="AT149" s="323"/>
      <c r="AU149" s="323"/>
      <c r="AV149" s="323"/>
      <c r="AW149" s="323"/>
      <c r="AX149" s="323"/>
      <c r="AY149" s="323"/>
      <c r="AZ149" s="323"/>
      <c r="BA149" s="323"/>
      <c r="BB149" s="323"/>
      <c r="BC149" s="324"/>
    </row>
    <row r="150" spans="1:55" x14ac:dyDescent="0.25">
      <c r="A150" s="242"/>
      <c r="B150" s="393"/>
      <c r="C150" s="393"/>
      <c r="D150" s="393"/>
      <c r="E150" s="393"/>
      <c r="F150" s="393"/>
      <c r="G150" s="331"/>
      <c r="H150" s="331"/>
      <c r="I150" s="331"/>
      <c r="J150" s="331"/>
      <c r="K150" s="331"/>
      <c r="L150" s="331"/>
      <c r="M150" s="331"/>
      <c r="N150" s="377"/>
      <c r="O150" s="395"/>
      <c r="P150" s="386"/>
      <c r="Q150" s="386"/>
      <c r="R150" s="386"/>
      <c r="S150" s="386"/>
      <c r="T150" s="386"/>
      <c r="U150" s="387"/>
      <c r="V150" s="280"/>
      <c r="W150" s="280"/>
      <c r="X150" s="280"/>
      <c r="Y150" s="280"/>
      <c r="Z150" s="281"/>
      <c r="AB150" s="323"/>
      <c r="AC150" s="323"/>
      <c r="AD150" s="323"/>
      <c r="AE150" s="323"/>
      <c r="AF150" s="323"/>
      <c r="AG150" s="323"/>
      <c r="AH150" s="323"/>
      <c r="AI150" s="323"/>
      <c r="AJ150" s="323"/>
      <c r="AK150" s="323"/>
      <c r="AL150" s="323"/>
      <c r="AM150" s="323"/>
      <c r="AN150" s="323"/>
      <c r="AO150" s="323"/>
      <c r="AP150" s="323"/>
      <c r="AQ150" s="323"/>
      <c r="AR150" s="323"/>
      <c r="AS150" s="323"/>
      <c r="AT150" s="323"/>
      <c r="AU150" s="323"/>
      <c r="AV150" s="323"/>
      <c r="AW150" s="323"/>
      <c r="AX150" s="323"/>
      <c r="AY150" s="323"/>
      <c r="AZ150" s="323"/>
      <c r="BA150" s="323"/>
      <c r="BB150" s="323"/>
      <c r="BC150" s="324"/>
    </row>
    <row r="151" spans="1:55" ht="15" customHeight="1" x14ac:dyDescent="0.25">
      <c r="A151" s="242"/>
      <c r="B151" s="244" t="s">
        <v>2</v>
      </c>
      <c r="C151" s="382">
        <v>2019</v>
      </c>
      <c r="D151" s="382"/>
      <c r="E151" s="382"/>
      <c r="F151" s="382"/>
      <c r="G151" s="390">
        <v>441710500</v>
      </c>
      <c r="H151" s="391"/>
      <c r="I151" s="391"/>
      <c r="J151" s="391"/>
      <c r="K151" s="391"/>
      <c r="L151" s="391"/>
      <c r="M151" s="391"/>
      <c r="N151" s="391"/>
      <c r="O151" s="390">
        <f>G151*2%</f>
        <v>8834210</v>
      </c>
      <c r="P151" s="391"/>
      <c r="Q151" s="391"/>
      <c r="R151" s="391"/>
      <c r="S151" s="391"/>
      <c r="T151" s="391"/>
      <c r="U151" s="392"/>
      <c r="V151" s="276"/>
      <c r="W151" s="276"/>
      <c r="X151" s="276"/>
      <c r="Y151" s="276"/>
      <c r="Z151" s="277"/>
      <c r="AB151" s="323"/>
      <c r="AC151" s="323"/>
      <c r="AD151" s="323"/>
      <c r="AE151" s="323"/>
      <c r="AF151" s="323"/>
      <c r="AG151" s="323"/>
      <c r="AH151" s="323"/>
      <c r="AI151" s="323"/>
      <c r="AJ151" s="323"/>
      <c r="AK151" s="323"/>
      <c r="AL151" s="323"/>
      <c r="AM151" s="323"/>
      <c r="AN151" s="323"/>
      <c r="AO151" s="323"/>
      <c r="AP151" s="323"/>
      <c r="AQ151" s="323"/>
      <c r="AR151" s="323"/>
      <c r="AS151" s="323"/>
      <c r="AT151" s="323"/>
      <c r="AU151" s="323"/>
      <c r="AV151" s="323"/>
      <c r="AW151" s="323"/>
      <c r="AX151" s="323"/>
      <c r="AY151" s="323"/>
      <c r="AZ151" s="323"/>
      <c r="BA151" s="323"/>
      <c r="BB151" s="323"/>
      <c r="BC151" s="324"/>
    </row>
    <row r="152" spans="1:55" ht="15" customHeight="1" x14ac:dyDescent="0.25">
      <c r="A152" s="242"/>
      <c r="Z152" s="243"/>
      <c r="AB152" s="323" t="s">
        <v>778</v>
      </c>
      <c r="AC152" s="323"/>
      <c r="AD152" s="323"/>
      <c r="AE152" s="323"/>
      <c r="AF152" s="323"/>
      <c r="AG152" s="323"/>
      <c r="AH152" s="323"/>
      <c r="AI152" s="323"/>
      <c r="AJ152" s="323"/>
      <c r="AK152" s="323"/>
      <c r="AL152" s="323"/>
      <c r="AM152" s="323"/>
      <c r="AN152" s="323"/>
      <c r="AO152" s="323"/>
      <c r="AP152" s="323"/>
      <c r="AQ152" s="323"/>
      <c r="AR152" s="323"/>
      <c r="AS152" s="323"/>
      <c r="AT152" s="323"/>
      <c r="AU152" s="323"/>
      <c r="AV152" s="323"/>
      <c r="AW152" s="323"/>
      <c r="AX152" s="323"/>
      <c r="AY152" s="323"/>
      <c r="AZ152" s="323"/>
      <c r="BA152" s="323"/>
      <c r="BB152" s="323"/>
      <c r="BC152" s="324"/>
    </row>
    <row r="153" spans="1:55" ht="15" customHeight="1" x14ac:dyDescent="0.25">
      <c r="A153" s="242"/>
      <c r="Z153" s="243"/>
      <c r="AB153" s="323"/>
      <c r="AC153" s="323"/>
      <c r="AD153" s="323"/>
      <c r="AE153" s="323"/>
      <c r="AF153" s="323"/>
      <c r="AG153" s="323"/>
      <c r="AH153" s="323"/>
      <c r="AI153" s="323"/>
      <c r="AJ153" s="323"/>
      <c r="AK153" s="323"/>
      <c r="AL153" s="323"/>
      <c r="AM153" s="323"/>
      <c r="AN153" s="323"/>
      <c r="AO153" s="323"/>
      <c r="AP153" s="323"/>
      <c r="AQ153" s="323"/>
      <c r="AR153" s="323"/>
      <c r="AS153" s="323"/>
      <c r="AT153" s="323"/>
      <c r="AU153" s="323"/>
      <c r="AV153" s="323"/>
      <c r="AW153" s="323"/>
      <c r="AX153" s="323"/>
      <c r="AY153" s="323"/>
      <c r="AZ153" s="323"/>
      <c r="BA153" s="323"/>
      <c r="BB153" s="323"/>
      <c r="BC153" s="324"/>
    </row>
    <row r="154" spans="1:55" ht="15" customHeight="1" x14ac:dyDescent="0.25">
      <c r="A154" s="242"/>
      <c r="Z154" s="243"/>
      <c r="AB154" s="323"/>
      <c r="AC154" s="323"/>
      <c r="AD154" s="323"/>
      <c r="AE154" s="323"/>
      <c r="AF154" s="323"/>
      <c r="AG154" s="323"/>
      <c r="AH154" s="323"/>
      <c r="AI154" s="323"/>
      <c r="AJ154" s="323"/>
      <c r="AK154" s="323"/>
      <c r="AL154" s="323"/>
      <c r="AM154" s="323"/>
      <c r="AN154" s="323"/>
      <c r="AO154" s="323"/>
      <c r="AP154" s="323"/>
      <c r="AQ154" s="323"/>
      <c r="AR154" s="323"/>
      <c r="AS154" s="323"/>
      <c r="AT154" s="323"/>
      <c r="AU154" s="323"/>
      <c r="AV154" s="323"/>
      <c r="AW154" s="323"/>
      <c r="AX154" s="323"/>
      <c r="AY154" s="323"/>
      <c r="AZ154" s="323"/>
      <c r="BA154" s="323"/>
      <c r="BB154" s="323"/>
      <c r="BC154" s="324"/>
    </row>
    <row r="155" spans="1:55" ht="15" customHeight="1" x14ac:dyDescent="0.25">
      <c r="A155" s="242"/>
      <c r="Z155" s="243"/>
      <c r="AB155" s="323"/>
      <c r="AC155" s="323"/>
      <c r="AD155" s="323"/>
      <c r="AE155" s="323"/>
      <c r="AF155" s="323"/>
      <c r="AG155" s="323"/>
      <c r="AH155" s="323"/>
      <c r="AI155" s="323"/>
      <c r="AJ155" s="323"/>
      <c r="AK155" s="323"/>
      <c r="AL155" s="323"/>
      <c r="AM155" s="323"/>
      <c r="AN155" s="323"/>
      <c r="AO155" s="323"/>
      <c r="AP155" s="323"/>
      <c r="AQ155" s="323"/>
      <c r="AR155" s="323"/>
      <c r="AS155" s="323"/>
      <c r="AT155" s="323"/>
      <c r="AU155" s="323"/>
      <c r="AV155" s="323"/>
      <c r="AW155" s="323"/>
      <c r="AX155" s="323"/>
      <c r="AY155" s="323"/>
      <c r="AZ155" s="323"/>
      <c r="BA155" s="323"/>
      <c r="BB155" s="323"/>
      <c r="BC155" s="324"/>
    </row>
    <row r="156" spans="1:55" ht="15" customHeight="1" x14ac:dyDescent="0.25">
      <c r="A156" s="242"/>
      <c r="Z156" s="243"/>
      <c r="AB156" s="323"/>
      <c r="AC156" s="323"/>
      <c r="AD156" s="323"/>
      <c r="AE156" s="323"/>
      <c r="AF156" s="323"/>
      <c r="AG156" s="323"/>
      <c r="AH156" s="323"/>
      <c r="AI156" s="323"/>
      <c r="AJ156" s="323"/>
      <c r="AK156" s="323"/>
      <c r="AL156" s="323"/>
      <c r="AM156" s="323"/>
      <c r="AN156" s="323"/>
      <c r="AO156" s="323"/>
      <c r="AP156" s="323"/>
      <c r="AQ156" s="323"/>
      <c r="AR156" s="323"/>
      <c r="AS156" s="323"/>
      <c r="AT156" s="323"/>
      <c r="AU156" s="323"/>
      <c r="AV156" s="323"/>
      <c r="AW156" s="323"/>
      <c r="AX156" s="323"/>
      <c r="AY156" s="323"/>
      <c r="AZ156" s="323"/>
      <c r="BA156" s="323"/>
      <c r="BB156" s="323"/>
      <c r="BC156" s="324"/>
    </row>
    <row r="157" spans="1:55" x14ac:dyDescent="0.25">
      <c r="A157" s="242"/>
      <c r="Z157" s="243"/>
      <c r="AB157" s="250" t="s">
        <v>69</v>
      </c>
      <c r="AC157" s="237"/>
      <c r="AD157" s="237"/>
      <c r="AE157" s="237"/>
      <c r="AF157" s="237"/>
      <c r="AG157" s="237"/>
      <c r="AH157" s="237"/>
      <c r="AI157" s="237"/>
      <c r="AJ157" s="237"/>
      <c r="AK157" s="237"/>
      <c r="AL157" s="237"/>
      <c r="AM157" s="237"/>
      <c r="AN157" s="237"/>
      <c r="AO157" s="237"/>
      <c r="AP157" s="237"/>
      <c r="AQ157" s="237"/>
      <c r="AR157" s="237"/>
      <c r="AS157" s="237"/>
      <c r="AT157" s="237"/>
      <c r="AU157" s="237"/>
      <c r="AV157" s="237"/>
      <c r="AW157" s="237"/>
      <c r="AX157" s="237"/>
      <c r="AY157" s="237"/>
      <c r="AZ157" s="237"/>
      <c r="BA157" s="237"/>
      <c r="BB157" s="237"/>
      <c r="BC157" s="238"/>
    </row>
    <row r="158" spans="1:55" ht="15" customHeight="1" x14ac:dyDescent="0.25">
      <c r="A158" s="242"/>
      <c r="Z158" s="243"/>
      <c r="BC158" s="246"/>
    </row>
    <row r="159" spans="1:55" ht="15" customHeight="1" x14ac:dyDescent="0.25">
      <c r="A159" s="242"/>
      <c r="Z159" s="243"/>
      <c r="AB159" s="362" t="s">
        <v>532</v>
      </c>
      <c r="AC159" s="362"/>
      <c r="AD159" s="362"/>
      <c r="AE159" s="362"/>
      <c r="AF159" s="362"/>
      <c r="AG159" s="362"/>
      <c r="AH159" s="362"/>
      <c r="AI159" s="362"/>
      <c r="AJ159" s="362"/>
      <c r="AK159" s="362"/>
      <c r="AL159" s="362"/>
      <c r="AM159" s="362"/>
      <c r="AN159" s="362"/>
      <c r="AO159" s="362"/>
      <c r="AP159" s="362"/>
      <c r="AQ159" s="362"/>
      <c r="AR159" s="362"/>
      <c r="AS159" s="362"/>
      <c r="AT159" s="362"/>
      <c r="AU159" s="362"/>
      <c r="AV159" s="362"/>
      <c r="AW159" s="362"/>
      <c r="AX159" s="362"/>
      <c r="AY159" s="362"/>
      <c r="AZ159" s="362"/>
      <c r="BA159" s="362"/>
      <c r="BB159" s="362"/>
      <c r="BC159" s="363"/>
    </row>
    <row r="160" spans="1:55" ht="15" customHeight="1" x14ac:dyDescent="0.25">
      <c r="A160" s="242"/>
      <c r="Z160" s="243"/>
      <c r="AB160" s="362"/>
      <c r="AC160" s="362"/>
      <c r="AD160" s="362"/>
      <c r="AE160" s="362"/>
      <c r="AF160" s="362"/>
      <c r="AG160" s="362"/>
      <c r="AH160" s="362"/>
      <c r="AI160" s="362"/>
      <c r="AJ160" s="362"/>
      <c r="AK160" s="362"/>
      <c r="AL160" s="362"/>
      <c r="AM160" s="362"/>
      <c r="AN160" s="362"/>
      <c r="AO160" s="362"/>
      <c r="AP160" s="362"/>
      <c r="AQ160" s="362"/>
      <c r="AR160" s="362"/>
      <c r="AS160" s="362"/>
      <c r="AT160" s="362"/>
      <c r="AU160" s="362"/>
      <c r="AV160" s="362"/>
      <c r="AW160" s="362"/>
      <c r="AX160" s="362"/>
      <c r="AY160" s="362"/>
      <c r="AZ160" s="362"/>
      <c r="BA160" s="362"/>
      <c r="BB160" s="362"/>
      <c r="BC160" s="363"/>
    </row>
    <row r="161" spans="1:63" ht="15" customHeight="1" x14ac:dyDescent="0.25">
      <c r="A161" s="242"/>
      <c r="Z161" s="243"/>
      <c r="AB161" s="362"/>
      <c r="AC161" s="362"/>
      <c r="AD161" s="362"/>
      <c r="AE161" s="362"/>
      <c r="AF161" s="362"/>
      <c r="AG161" s="362"/>
      <c r="AH161" s="362"/>
      <c r="AI161" s="362"/>
      <c r="AJ161" s="362"/>
      <c r="AK161" s="362"/>
      <c r="AL161" s="362"/>
      <c r="AM161" s="362"/>
      <c r="AN161" s="362"/>
      <c r="AO161" s="362"/>
      <c r="AP161" s="362"/>
      <c r="AQ161" s="362"/>
      <c r="AR161" s="362"/>
      <c r="AS161" s="362"/>
      <c r="AT161" s="362"/>
      <c r="AU161" s="362"/>
      <c r="AV161" s="362"/>
      <c r="AW161" s="362"/>
      <c r="AX161" s="362"/>
      <c r="AY161" s="362"/>
      <c r="AZ161" s="362"/>
      <c r="BA161" s="362"/>
      <c r="BB161" s="362"/>
      <c r="BC161" s="363"/>
    </row>
    <row r="162" spans="1:63" x14ac:dyDescent="0.25">
      <c r="A162" s="242"/>
      <c r="Z162" s="243"/>
      <c r="AB162" s="280"/>
      <c r="AC162" s="280"/>
      <c r="AD162" s="280"/>
      <c r="AE162" s="280"/>
      <c r="AF162" s="280"/>
      <c r="AG162" s="280"/>
      <c r="AH162" s="280"/>
      <c r="AI162" s="280"/>
      <c r="AJ162" s="280"/>
      <c r="AK162" s="280"/>
      <c r="AL162" s="280"/>
      <c r="AM162" s="280"/>
      <c r="AN162" s="280"/>
      <c r="AO162" s="280"/>
      <c r="AP162" s="280"/>
      <c r="AQ162" s="280"/>
      <c r="AR162" s="280"/>
      <c r="AS162" s="280"/>
      <c r="AT162" s="280"/>
      <c r="AU162" s="280"/>
      <c r="AV162" s="280"/>
      <c r="AW162" s="280"/>
      <c r="AX162" s="280"/>
      <c r="AY162" s="280"/>
      <c r="AZ162" s="280"/>
      <c r="BA162" s="280"/>
      <c r="BB162" s="280"/>
      <c r="BC162" s="281"/>
    </row>
    <row r="163" spans="1:63" ht="15" customHeight="1" x14ac:dyDescent="0.25">
      <c r="A163" s="282"/>
      <c r="B163" s="283"/>
      <c r="C163" s="283"/>
      <c r="D163" s="283"/>
      <c r="E163" s="283"/>
      <c r="F163" s="283"/>
      <c r="G163" s="283"/>
      <c r="H163" s="283"/>
      <c r="I163" s="283"/>
      <c r="J163" s="283"/>
      <c r="K163" s="283"/>
      <c r="L163" s="283"/>
      <c r="M163" s="283"/>
      <c r="N163" s="283"/>
      <c r="O163" s="283"/>
      <c r="P163" s="283"/>
      <c r="Q163" s="283"/>
      <c r="R163" s="283"/>
      <c r="S163" s="283"/>
      <c r="T163" s="283"/>
      <c r="U163" s="283"/>
      <c r="V163" s="283"/>
      <c r="W163" s="283"/>
      <c r="X163" s="283"/>
      <c r="Y163" s="283"/>
      <c r="Z163" s="283"/>
      <c r="AA163" s="283"/>
      <c r="AB163" s="380" t="s">
        <v>520</v>
      </c>
      <c r="AC163" s="380"/>
      <c r="AD163" s="380"/>
      <c r="AE163" s="380"/>
      <c r="AF163" s="380"/>
      <c r="AG163" s="380"/>
      <c r="AH163" s="380"/>
      <c r="AI163" s="380"/>
      <c r="AJ163" s="380"/>
      <c r="AK163" s="380"/>
      <c r="AL163" s="380"/>
      <c r="AM163" s="380"/>
      <c r="AN163" s="380"/>
      <c r="AO163" s="380"/>
      <c r="AP163" s="380"/>
      <c r="AQ163" s="380"/>
      <c r="AR163" s="380"/>
      <c r="AS163" s="380"/>
      <c r="AT163" s="380"/>
      <c r="AU163" s="380"/>
      <c r="AV163" s="380"/>
      <c r="AW163" s="380"/>
      <c r="AX163" s="380"/>
      <c r="AY163" s="380"/>
      <c r="AZ163" s="380"/>
      <c r="BA163" s="380"/>
      <c r="BB163" s="380"/>
      <c r="BC163" s="381"/>
    </row>
    <row r="164" spans="1:63" ht="15" customHeight="1" x14ac:dyDescent="0.25">
      <c r="A164" s="242"/>
      <c r="AB164" s="323"/>
      <c r="AC164" s="323"/>
      <c r="AD164" s="323"/>
      <c r="AE164" s="323"/>
      <c r="AF164" s="323"/>
      <c r="AG164" s="323"/>
      <c r="AH164" s="323"/>
      <c r="AI164" s="323"/>
      <c r="AJ164" s="323"/>
      <c r="AK164" s="323"/>
      <c r="AL164" s="323"/>
      <c r="AM164" s="323"/>
      <c r="AN164" s="323"/>
      <c r="AO164" s="323"/>
      <c r="AP164" s="323"/>
      <c r="AQ164" s="323"/>
      <c r="AR164" s="323"/>
      <c r="AS164" s="323"/>
      <c r="AT164" s="323"/>
      <c r="AU164" s="323"/>
      <c r="AV164" s="323"/>
      <c r="AW164" s="323"/>
      <c r="AX164" s="323"/>
      <c r="AY164" s="323"/>
      <c r="AZ164" s="323"/>
      <c r="BA164" s="323"/>
      <c r="BB164" s="323"/>
      <c r="BC164" s="324"/>
    </row>
    <row r="165" spans="1:63" ht="16.5" customHeight="1" x14ac:dyDescent="0.25">
      <c r="A165" s="242"/>
      <c r="AB165" s="323"/>
      <c r="AC165" s="323"/>
      <c r="AD165" s="323"/>
      <c r="AE165" s="323"/>
      <c r="AF165" s="323"/>
      <c r="AG165" s="323"/>
      <c r="AH165" s="323"/>
      <c r="AI165" s="323"/>
      <c r="AJ165" s="323"/>
      <c r="AK165" s="323"/>
      <c r="AL165" s="323"/>
      <c r="AM165" s="323"/>
      <c r="AN165" s="323"/>
      <c r="AO165" s="323"/>
      <c r="AP165" s="323"/>
      <c r="AQ165" s="323"/>
      <c r="AR165" s="323"/>
      <c r="AS165" s="323"/>
      <c r="AT165" s="323"/>
      <c r="AU165" s="323"/>
      <c r="AV165" s="323"/>
      <c r="AW165" s="323"/>
      <c r="AX165" s="323"/>
      <c r="AY165" s="323"/>
      <c r="AZ165" s="323"/>
      <c r="BA165" s="323"/>
      <c r="BB165" s="323"/>
      <c r="BC165" s="324"/>
    </row>
    <row r="166" spans="1:63" x14ac:dyDescent="0.25">
      <c r="A166" s="242"/>
      <c r="AB166" s="284" t="s">
        <v>3</v>
      </c>
      <c r="AC166" s="373" t="s">
        <v>80</v>
      </c>
      <c r="AD166" s="373"/>
      <c r="AE166" s="373"/>
      <c r="AF166" s="373"/>
      <c r="AG166" s="373"/>
      <c r="AH166" s="372" t="s">
        <v>81</v>
      </c>
      <c r="AI166" s="372"/>
      <c r="AJ166" s="372"/>
      <c r="AK166" s="372"/>
      <c r="AL166" s="372"/>
      <c r="AM166" s="218"/>
      <c r="AN166" s="218"/>
      <c r="AO166" s="218"/>
      <c r="AP166" s="218"/>
      <c r="AQ166" s="218"/>
      <c r="AR166" s="218"/>
      <c r="AS166" s="218"/>
      <c r="AT166" s="218"/>
      <c r="AU166" s="218"/>
      <c r="AV166" s="218"/>
      <c r="AW166" s="218"/>
      <c r="AX166" s="218"/>
      <c r="AY166" s="218"/>
      <c r="AZ166" s="218"/>
      <c r="BA166" s="218"/>
      <c r="BB166" s="218"/>
      <c r="BC166" s="246"/>
    </row>
    <row r="167" spans="1:63" x14ac:dyDescent="0.25">
      <c r="A167" s="242"/>
      <c r="AB167" s="285">
        <v>1</v>
      </c>
      <c r="AC167" s="371" t="s">
        <v>82</v>
      </c>
      <c r="AD167" s="371"/>
      <c r="AE167" s="371"/>
      <c r="AF167" s="371"/>
      <c r="AG167" s="371"/>
      <c r="AH167" s="372">
        <v>0</v>
      </c>
      <c r="AI167" s="372"/>
      <c r="AJ167" s="372"/>
      <c r="AK167" s="372"/>
      <c r="AL167" s="372"/>
      <c r="AM167" s="218"/>
      <c r="AN167" s="218"/>
      <c r="AO167" s="218"/>
      <c r="AP167" s="218"/>
      <c r="AQ167" s="218"/>
      <c r="AR167" s="218"/>
      <c r="AS167" s="218"/>
      <c r="AT167" s="218"/>
      <c r="AU167" s="218"/>
      <c r="AV167" s="218"/>
      <c r="AW167" s="218"/>
      <c r="AX167" s="218"/>
      <c r="AY167" s="218"/>
      <c r="AZ167" s="218"/>
      <c r="BA167" s="218"/>
      <c r="BB167" s="218"/>
      <c r="BC167" s="246"/>
    </row>
    <row r="168" spans="1:63" x14ac:dyDescent="0.25">
      <c r="A168" s="242"/>
      <c r="AB168" s="285">
        <v>2</v>
      </c>
      <c r="AC168" s="371" t="s">
        <v>83</v>
      </c>
      <c r="AD168" s="371"/>
      <c r="AE168" s="371"/>
      <c r="AF168" s="371"/>
      <c r="AG168" s="371"/>
      <c r="AH168" s="372">
        <f>AQ87+AQ107</f>
        <v>50322753.5</v>
      </c>
      <c r="AI168" s="372"/>
      <c r="AJ168" s="372"/>
      <c r="AK168" s="372"/>
      <c r="AL168" s="372"/>
      <c r="AM168" s="218"/>
      <c r="AN168" s="218"/>
      <c r="AO168" s="218"/>
      <c r="AP168" s="218"/>
      <c r="AQ168" s="218"/>
      <c r="AR168" s="218"/>
      <c r="AS168" s="218"/>
      <c r="AT168" s="218"/>
      <c r="AU168" s="218"/>
      <c r="AV168" s="218"/>
      <c r="AW168" s="218"/>
      <c r="AX168" s="218"/>
      <c r="AY168" s="218"/>
      <c r="AZ168" s="218"/>
      <c r="BA168" s="218"/>
      <c r="BB168" s="218"/>
      <c r="BC168" s="246"/>
    </row>
    <row r="169" spans="1:63" x14ac:dyDescent="0.25">
      <c r="A169" s="242"/>
      <c r="AB169" s="285">
        <v>3</v>
      </c>
      <c r="AC169" s="371" t="s">
        <v>84</v>
      </c>
      <c r="AD169" s="371"/>
      <c r="AE169" s="371"/>
      <c r="AF169" s="371"/>
      <c r="AG169" s="371"/>
      <c r="AH169" s="372">
        <v>0</v>
      </c>
      <c r="AI169" s="372"/>
      <c r="AJ169" s="372"/>
      <c r="AK169" s="372"/>
      <c r="AL169" s="372"/>
      <c r="AM169" s="218"/>
      <c r="AN169" s="218"/>
      <c r="AO169" s="218"/>
      <c r="AP169" s="218"/>
      <c r="AQ169" s="218"/>
      <c r="AR169" s="218"/>
      <c r="AS169" s="218"/>
      <c r="AT169" s="218"/>
      <c r="AU169" s="218"/>
      <c r="AV169" s="218"/>
      <c r="AW169" s="218"/>
      <c r="AX169" s="218"/>
      <c r="AY169" s="218"/>
      <c r="AZ169" s="218"/>
      <c r="BA169" s="218"/>
      <c r="BB169" s="218"/>
      <c r="BC169" s="246"/>
    </row>
    <row r="170" spans="1:63" x14ac:dyDescent="0.25">
      <c r="A170" s="242"/>
      <c r="AB170" s="285">
        <v>4</v>
      </c>
      <c r="AC170" s="344" t="s">
        <v>85</v>
      </c>
      <c r="AD170" s="345"/>
      <c r="AE170" s="345"/>
      <c r="AF170" s="345"/>
      <c r="AG170" s="346"/>
      <c r="AH170" s="372">
        <v>0</v>
      </c>
      <c r="AI170" s="372"/>
      <c r="AJ170" s="372"/>
      <c r="AK170" s="372"/>
      <c r="AL170" s="372"/>
      <c r="AM170" s="218"/>
      <c r="AN170" s="218"/>
      <c r="AO170" s="218"/>
      <c r="AP170" s="218"/>
      <c r="AQ170" s="218"/>
      <c r="AR170" s="218"/>
      <c r="AS170" s="218"/>
      <c r="AT170" s="218"/>
      <c r="AU170" s="218"/>
      <c r="AV170" s="218"/>
      <c r="AW170" s="218"/>
      <c r="AX170" s="218"/>
      <c r="AY170" s="218"/>
      <c r="AZ170" s="218"/>
      <c r="BA170" s="218"/>
      <c r="BB170" s="218"/>
      <c r="BC170" s="246"/>
    </row>
    <row r="171" spans="1:63" x14ac:dyDescent="0.25">
      <c r="A171" s="242"/>
      <c r="AB171" s="285">
        <v>5</v>
      </c>
      <c r="AC171" s="371" t="s">
        <v>86</v>
      </c>
      <c r="AD171" s="371"/>
      <c r="AE171" s="371"/>
      <c r="AF171" s="371"/>
      <c r="AG171" s="371"/>
      <c r="AH171" s="372">
        <v>0</v>
      </c>
      <c r="AI171" s="372"/>
      <c r="AJ171" s="372"/>
      <c r="AK171" s="372"/>
      <c r="AL171" s="372"/>
      <c r="AM171" s="218"/>
      <c r="AN171" s="218"/>
      <c r="AO171" s="218"/>
      <c r="AP171" s="218"/>
      <c r="AQ171" s="218"/>
      <c r="AR171" s="218"/>
      <c r="AS171" s="218"/>
      <c r="AT171" s="218"/>
      <c r="AU171" s="218"/>
      <c r="AV171" s="218"/>
      <c r="AW171" s="218"/>
      <c r="AX171" s="218"/>
      <c r="AY171" s="218"/>
      <c r="AZ171" s="218"/>
      <c r="BA171" s="218"/>
      <c r="BB171" s="218"/>
      <c r="BC171" s="246"/>
    </row>
    <row r="172" spans="1:63" x14ac:dyDescent="0.25">
      <c r="A172" s="242"/>
      <c r="AB172" s="373" t="s">
        <v>22</v>
      </c>
      <c r="AC172" s="373"/>
      <c r="AD172" s="373"/>
      <c r="AE172" s="373"/>
      <c r="AF172" s="373"/>
      <c r="AG172" s="373"/>
      <c r="AH172" s="372">
        <f>SUM(AH167:AL171)</f>
        <v>50322753.5</v>
      </c>
      <c r="AI172" s="372"/>
      <c r="AJ172" s="372"/>
      <c r="AK172" s="372"/>
      <c r="AL172" s="372"/>
      <c r="AM172" s="218"/>
      <c r="AN172" s="218"/>
      <c r="AO172" s="218"/>
      <c r="AP172" s="218"/>
      <c r="AQ172" s="218"/>
      <c r="AR172" s="218"/>
      <c r="AS172" s="218"/>
      <c r="AT172" s="218"/>
      <c r="AU172" s="218"/>
      <c r="AV172" s="218"/>
      <c r="AW172" s="218"/>
      <c r="AX172" s="218"/>
      <c r="AY172" s="218"/>
      <c r="AZ172" s="218"/>
      <c r="BA172" s="218"/>
      <c r="BB172" s="218"/>
      <c r="BC172" s="246"/>
    </row>
    <row r="173" spans="1:63" x14ac:dyDescent="0.25">
      <c r="A173" s="226"/>
      <c r="B173" s="208"/>
      <c r="C173" s="208"/>
      <c r="D173" s="208"/>
      <c r="E173" s="208"/>
      <c r="F173" s="208"/>
      <c r="G173" s="208"/>
      <c r="H173" s="208"/>
      <c r="I173" s="208"/>
      <c r="J173" s="208"/>
      <c r="K173" s="208"/>
      <c r="L173" s="208"/>
      <c r="M173" s="208"/>
      <c r="N173" s="208"/>
      <c r="O173" s="208"/>
      <c r="P173" s="208"/>
      <c r="Q173" s="208"/>
      <c r="R173" s="208"/>
      <c r="S173" s="208"/>
      <c r="T173" s="208"/>
      <c r="U173" s="208"/>
      <c r="V173" s="208"/>
      <c r="W173" s="208"/>
      <c r="X173" s="208"/>
      <c r="Y173" s="208"/>
      <c r="Z173" s="208"/>
      <c r="AA173" s="208"/>
      <c r="AB173" s="227"/>
      <c r="AC173" s="227"/>
      <c r="AD173" s="227"/>
      <c r="AE173" s="227"/>
      <c r="AF173" s="227"/>
      <c r="AG173" s="227"/>
      <c r="AH173" s="227"/>
      <c r="AI173" s="227"/>
      <c r="AJ173" s="227"/>
      <c r="AK173" s="227"/>
      <c r="AL173" s="227"/>
      <c r="AM173" s="227"/>
      <c r="AN173" s="227"/>
      <c r="AO173" s="227"/>
      <c r="AP173" s="227"/>
      <c r="AQ173" s="227"/>
      <c r="AR173" s="227"/>
      <c r="AS173" s="227"/>
      <c r="AT173" s="227"/>
      <c r="AU173" s="227"/>
      <c r="AV173" s="227"/>
      <c r="AW173" s="227"/>
      <c r="AX173" s="227"/>
      <c r="AY173" s="227"/>
      <c r="AZ173" s="227"/>
      <c r="BA173" s="227"/>
      <c r="BB173" s="227"/>
      <c r="BC173" s="228"/>
    </row>
    <row r="174" spans="1:63" s="218" customFormat="1" x14ac:dyDescent="0.25">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c r="AB174" s="209"/>
      <c r="AC174" s="209"/>
      <c r="AD174" s="209"/>
      <c r="AE174" s="209"/>
      <c r="AF174" s="209"/>
      <c r="AG174" s="209"/>
      <c r="AH174" s="209"/>
      <c r="AI174" s="209"/>
      <c r="AJ174" s="209"/>
      <c r="AK174" s="209"/>
      <c r="AL174" s="209"/>
      <c r="AM174" s="209"/>
      <c r="AN174" s="209"/>
      <c r="AO174" s="209"/>
      <c r="AP174" s="209"/>
      <c r="AQ174" s="209"/>
      <c r="AR174" s="209"/>
      <c r="AS174" s="209"/>
      <c r="AT174" s="209"/>
      <c r="AU174" s="209"/>
      <c r="AV174" s="209"/>
      <c r="AW174" s="209"/>
      <c r="AX174" s="209"/>
      <c r="AY174" s="209"/>
      <c r="AZ174" s="209"/>
      <c r="BA174" s="209"/>
      <c r="BB174" s="209"/>
      <c r="BC174" s="209"/>
      <c r="BD174" s="261"/>
      <c r="BE174" s="286"/>
      <c r="BF174" s="286"/>
      <c r="BG174" s="286"/>
      <c r="BH174" s="286"/>
      <c r="BI174" s="286"/>
      <c r="BJ174" s="286"/>
      <c r="BK174" s="286"/>
    </row>
    <row r="175" spans="1:63" s="218" customFormat="1" x14ac:dyDescent="0.25">
      <c r="A175" s="261" t="s">
        <v>514</v>
      </c>
      <c r="B175" s="261"/>
      <c r="C175" s="261"/>
      <c r="D175" s="261"/>
      <c r="E175" s="261"/>
      <c r="F175" s="261"/>
      <c r="G175" s="261"/>
      <c r="H175" s="261"/>
      <c r="I175" s="261"/>
      <c r="J175" s="261"/>
      <c r="K175" s="261"/>
      <c r="L175" s="261"/>
      <c r="M175" s="261"/>
      <c r="N175" s="261"/>
      <c r="O175" s="261"/>
      <c r="P175" s="261"/>
      <c r="Q175" s="261"/>
      <c r="R175" s="261"/>
      <c r="S175" s="261"/>
      <c r="T175" s="261"/>
      <c r="U175" s="261"/>
      <c r="V175" s="261"/>
      <c r="W175" s="261"/>
      <c r="X175" s="261"/>
      <c r="Y175" s="261"/>
      <c r="Z175" s="261"/>
      <c r="AA175" s="261"/>
      <c r="AB175" s="261"/>
      <c r="AC175" s="261"/>
      <c r="AD175" s="261"/>
      <c r="AE175" s="261"/>
      <c r="AF175" s="261"/>
      <c r="AG175" s="261"/>
      <c r="AH175" s="261"/>
      <c r="AI175" s="261"/>
      <c r="AJ175" s="261"/>
      <c r="AK175" s="261"/>
      <c r="AL175" s="261"/>
      <c r="AM175" s="261"/>
      <c r="AN175" s="261"/>
      <c r="AO175" s="261"/>
      <c r="AP175" s="261"/>
      <c r="AQ175" s="261"/>
      <c r="AR175" s="261"/>
      <c r="AS175" s="261"/>
      <c r="AT175" s="261"/>
      <c r="AU175" s="261"/>
      <c r="AV175" s="261"/>
      <c r="AW175" s="261"/>
      <c r="AX175" s="261"/>
      <c r="AY175" s="261"/>
      <c r="AZ175" s="261"/>
      <c r="BA175" s="261"/>
      <c r="BB175" s="261"/>
      <c r="BC175" s="261"/>
      <c r="BD175" s="261"/>
      <c r="BE175" s="286"/>
      <c r="BF175" s="286"/>
      <c r="BG175" s="286"/>
      <c r="BH175" s="286"/>
      <c r="BI175" s="286"/>
      <c r="BJ175" s="286"/>
      <c r="BK175" s="286"/>
    </row>
    <row r="176" spans="1:63" s="218" customFormat="1" x14ac:dyDescent="0.25">
      <c r="A176" s="261" t="s">
        <v>87</v>
      </c>
      <c r="B176" s="261"/>
      <c r="C176" s="261"/>
      <c r="D176" s="261"/>
      <c r="E176" s="261"/>
      <c r="F176" s="261"/>
      <c r="G176" s="261"/>
      <c r="H176" s="261"/>
      <c r="I176" s="261"/>
      <c r="J176" s="261"/>
      <c r="K176" s="261"/>
      <c r="L176" s="261"/>
      <c r="M176" s="261"/>
      <c r="N176" s="261"/>
      <c r="O176" s="261"/>
      <c r="P176" s="261"/>
      <c r="Q176" s="261"/>
      <c r="R176" s="261"/>
      <c r="S176" s="261"/>
      <c r="T176" s="261"/>
      <c r="U176" s="261"/>
      <c r="V176" s="261"/>
      <c r="W176" s="261"/>
      <c r="X176" s="261"/>
      <c r="Y176" s="261"/>
      <c r="Z176" s="261"/>
      <c r="AA176" s="261"/>
      <c r="AB176" s="261"/>
      <c r="AC176" s="261"/>
      <c r="AD176" s="261"/>
      <c r="AE176" s="261"/>
      <c r="AF176" s="261"/>
      <c r="AG176" s="261"/>
      <c r="AH176" s="261"/>
      <c r="AI176" s="261"/>
      <c r="AJ176" s="261"/>
      <c r="AK176" s="261"/>
      <c r="AL176" s="261"/>
      <c r="AM176" s="261"/>
      <c r="AN176" s="261"/>
      <c r="AO176" s="261"/>
      <c r="AP176" s="261"/>
      <c r="AQ176" s="261"/>
      <c r="AR176" s="261"/>
      <c r="AS176" s="261"/>
      <c r="AT176" s="261"/>
      <c r="AU176" s="261"/>
      <c r="AV176" s="261"/>
      <c r="AW176" s="261"/>
      <c r="AX176" s="261"/>
      <c r="AY176" s="261"/>
      <c r="AZ176" s="261"/>
      <c r="BA176" s="261"/>
      <c r="BB176" s="261"/>
      <c r="BC176" s="261"/>
      <c r="BH176" s="286"/>
      <c r="BI176" s="286"/>
      <c r="BJ176" s="286"/>
      <c r="BK176" s="286"/>
    </row>
    <row r="177" spans="1:63" s="218" customFormat="1" x14ac:dyDescent="0.25">
      <c r="A177" s="221"/>
      <c r="AB177" s="221"/>
      <c r="AR177" s="218" t="s">
        <v>515</v>
      </c>
      <c r="BH177" s="286"/>
      <c r="BI177" s="286"/>
      <c r="BJ177" s="286"/>
      <c r="BK177" s="286"/>
    </row>
    <row r="178" spans="1:63" s="218" customFormat="1" x14ac:dyDescent="0.25">
      <c r="A178" s="221"/>
      <c r="AB178" s="221"/>
      <c r="AR178" s="218" t="s">
        <v>88</v>
      </c>
      <c r="BH178" s="286"/>
      <c r="BI178" s="286"/>
      <c r="BJ178" s="286"/>
      <c r="BK178" s="286"/>
    </row>
    <row r="179" spans="1:63" s="218" customFormat="1" x14ac:dyDescent="0.25">
      <c r="A179" s="221"/>
      <c r="AB179" s="221"/>
      <c r="BH179" s="286"/>
      <c r="BI179" s="286"/>
      <c r="BJ179" s="286"/>
      <c r="BK179" s="286"/>
    </row>
    <row r="180" spans="1:63" s="218" customFormat="1" x14ac:dyDescent="0.25">
      <c r="A180" s="221"/>
      <c r="AB180" s="221"/>
      <c r="BH180" s="286"/>
      <c r="BI180" s="286"/>
      <c r="BJ180" s="286"/>
      <c r="BK180" s="286"/>
    </row>
    <row r="181" spans="1:63" s="218" customFormat="1" x14ac:dyDescent="0.25">
      <c r="A181" s="221"/>
      <c r="AB181" s="221"/>
      <c r="BH181" s="286"/>
      <c r="BI181" s="286"/>
      <c r="BJ181" s="286"/>
      <c r="BK181" s="286"/>
    </row>
    <row r="182" spans="1:63" s="218" customFormat="1" x14ac:dyDescent="0.25">
      <c r="A182" s="221"/>
      <c r="AB182" s="221"/>
      <c r="BH182" s="286"/>
      <c r="BI182" s="286"/>
      <c r="BJ182" s="286"/>
      <c r="BK182" s="286"/>
    </row>
    <row r="183" spans="1:63" s="218" customFormat="1" x14ac:dyDescent="0.25">
      <c r="A183" s="221"/>
      <c r="AB183" s="221"/>
      <c r="AR183" s="287" t="s">
        <v>673</v>
      </c>
      <c r="BH183" s="286"/>
      <c r="BI183" s="286"/>
      <c r="BJ183" s="286"/>
      <c r="BK183" s="286"/>
    </row>
    <row r="184" spans="1:63" x14ac:dyDescent="0.25">
      <c r="A184" s="221"/>
      <c r="B184" s="218"/>
      <c r="C184" s="218"/>
      <c r="D184" s="218"/>
      <c r="E184" s="218"/>
      <c r="F184" s="218"/>
      <c r="G184" s="218"/>
      <c r="H184" s="218"/>
      <c r="I184" s="218"/>
      <c r="J184" s="218"/>
      <c r="K184" s="218"/>
      <c r="L184" s="218"/>
      <c r="M184" s="218"/>
      <c r="N184" s="218"/>
      <c r="O184" s="218"/>
      <c r="P184" s="218"/>
      <c r="Q184" s="218"/>
      <c r="R184" s="218"/>
      <c r="S184" s="218"/>
      <c r="T184" s="218"/>
      <c r="U184" s="218"/>
      <c r="V184" s="218"/>
      <c r="W184" s="218"/>
      <c r="X184" s="218"/>
      <c r="Y184" s="218"/>
      <c r="Z184" s="218"/>
      <c r="AA184" s="218"/>
      <c r="AB184" s="221"/>
      <c r="AC184" s="218"/>
      <c r="AD184" s="218"/>
      <c r="AE184" s="218"/>
      <c r="AF184" s="218"/>
      <c r="AG184" s="218"/>
      <c r="AH184" s="218"/>
      <c r="AI184" s="218"/>
      <c r="AJ184" s="218"/>
      <c r="AK184" s="218"/>
      <c r="AL184" s="218"/>
      <c r="AM184" s="218"/>
      <c r="AN184" s="218"/>
      <c r="AO184" s="218"/>
      <c r="AP184" s="218"/>
      <c r="AQ184" s="218"/>
      <c r="AR184" s="218" t="s">
        <v>516</v>
      </c>
      <c r="AS184" s="218"/>
      <c r="AT184" s="218"/>
      <c r="AU184" s="218"/>
      <c r="AV184" s="218"/>
      <c r="AW184" s="218"/>
      <c r="AX184" s="218"/>
      <c r="AY184" s="218"/>
      <c r="AZ184" s="218"/>
      <c r="BA184" s="218"/>
      <c r="BB184" s="218"/>
      <c r="BC184" s="218"/>
    </row>
  </sheetData>
  <mergeCells count="193">
    <mergeCell ref="A9:BC9"/>
    <mergeCell ref="A10:BC10"/>
    <mergeCell ref="A11:BC11"/>
    <mergeCell ref="A12:Z12"/>
    <mergeCell ref="AA12:BC12"/>
    <mergeCell ref="AB129:BC133"/>
    <mergeCell ref="AB124:BC128"/>
    <mergeCell ref="AB135:BC138"/>
    <mergeCell ref="AC40:AL40"/>
    <mergeCell ref="AB28:BC29"/>
    <mergeCell ref="V18:Z20"/>
    <mergeCell ref="AB18:BC22"/>
    <mergeCell ref="V21:Z21"/>
    <mergeCell ref="L18:P20"/>
    <mergeCell ref="B14:Z16"/>
    <mergeCell ref="AB14:BC17"/>
    <mergeCell ref="AR23:AZ23"/>
    <mergeCell ref="AC24:AF24"/>
    <mergeCell ref="AR24:AZ24"/>
    <mergeCell ref="AC25:AF25"/>
    <mergeCell ref="C21:F21"/>
    <mergeCell ref="C18:F20"/>
    <mergeCell ref="B18:B20"/>
    <mergeCell ref="Q18:U20"/>
    <mergeCell ref="G18:K20"/>
    <mergeCell ref="G21:K21"/>
    <mergeCell ref="L21:P21"/>
    <mergeCell ref="Q21:U21"/>
    <mergeCell ref="B57:B59"/>
    <mergeCell ref="C57:F59"/>
    <mergeCell ref="AB52:BC54"/>
    <mergeCell ref="AG23:AQ23"/>
    <mergeCell ref="AG24:AQ24"/>
    <mergeCell ref="AG25:AQ25"/>
    <mergeCell ref="B56:Z56"/>
    <mergeCell ref="AM38:AP38"/>
    <mergeCell ref="AM39:AP39"/>
    <mergeCell ref="AM40:AP40"/>
    <mergeCell ref="AQ38:BC38"/>
    <mergeCell ref="AQ39:BC39"/>
    <mergeCell ref="AQ40:BC40"/>
    <mergeCell ref="AQ41:BC41"/>
    <mergeCell ref="AB41:AP41"/>
    <mergeCell ref="AB56:BC58"/>
    <mergeCell ref="AC23:AF23"/>
    <mergeCell ref="AC38:AL38"/>
    <mergeCell ref="AR25:AZ25"/>
    <mergeCell ref="AB26:AQ26"/>
    <mergeCell ref="AR26:AZ26"/>
    <mergeCell ref="AB30:BC34"/>
    <mergeCell ref="AB35:BC37"/>
    <mergeCell ref="AC39:AL39"/>
    <mergeCell ref="AB64:AD64"/>
    <mergeCell ref="AE64:AN64"/>
    <mergeCell ref="AB61:BC63"/>
    <mergeCell ref="V57:Z59"/>
    <mergeCell ref="AX64:BC64"/>
    <mergeCell ref="AB43:BC48"/>
    <mergeCell ref="AB163:BC165"/>
    <mergeCell ref="C60:F60"/>
    <mergeCell ref="V60:Z60"/>
    <mergeCell ref="G57:N59"/>
    <mergeCell ref="O57:U59"/>
    <mergeCell ref="G60:N60"/>
    <mergeCell ref="O60:U60"/>
    <mergeCell ref="C151:F151"/>
    <mergeCell ref="G151:N151"/>
    <mergeCell ref="O151:U151"/>
    <mergeCell ref="B147:Z147"/>
    <mergeCell ref="B148:B150"/>
    <mergeCell ref="C148:F150"/>
    <mergeCell ref="G148:N150"/>
    <mergeCell ref="O148:U150"/>
    <mergeCell ref="AQ84:AX84"/>
    <mergeCell ref="AC171:AG171"/>
    <mergeCell ref="AH171:AL171"/>
    <mergeCell ref="AB172:AG172"/>
    <mergeCell ref="AH172:AL172"/>
    <mergeCell ref="AG122:AM122"/>
    <mergeCell ref="AB119:AW119"/>
    <mergeCell ref="AO76:AW76"/>
    <mergeCell ref="AB80:BC81"/>
    <mergeCell ref="AB139:BC142"/>
    <mergeCell ref="AB143:BC144"/>
    <mergeCell ref="AC166:AG166"/>
    <mergeCell ref="AH166:AL166"/>
    <mergeCell ref="AC167:AG167"/>
    <mergeCell ref="AH167:AL167"/>
    <mergeCell ref="AC168:AG168"/>
    <mergeCell ref="AH168:AL168"/>
    <mergeCell ref="AC169:AG169"/>
    <mergeCell ref="AH169:AL169"/>
    <mergeCell ref="AH170:AL170"/>
    <mergeCell ref="AX77:BC77"/>
    <mergeCell ref="AB110:BC111"/>
    <mergeCell ref="AB107:AG107"/>
    <mergeCell ref="AH107:AP107"/>
    <mergeCell ref="AQ83:AX83"/>
    <mergeCell ref="AO69:AW69"/>
    <mergeCell ref="AO70:AW70"/>
    <mergeCell ref="AB159:BC161"/>
    <mergeCell ref="AE65:AN65"/>
    <mergeCell ref="AE66:AN66"/>
    <mergeCell ref="AE67:AN67"/>
    <mergeCell ref="AE68:AN68"/>
    <mergeCell ref="AE69:AN69"/>
    <mergeCell ref="AE70:AN70"/>
    <mergeCell ref="AE71:AN71"/>
    <mergeCell ref="AE72:AN72"/>
    <mergeCell ref="AE73:AN73"/>
    <mergeCell ref="AE74:AN74"/>
    <mergeCell ref="AE75:AN75"/>
    <mergeCell ref="AE76:AN76"/>
    <mergeCell ref="AO65:AW65"/>
    <mergeCell ref="AX70:BC70"/>
    <mergeCell ref="AX71:BC71"/>
    <mergeCell ref="AX72:BC72"/>
    <mergeCell ref="AX73:BC73"/>
    <mergeCell ref="AB147:BC151"/>
    <mergeCell ref="AB87:AP87"/>
    <mergeCell ref="AQ87:AX87"/>
    <mergeCell ref="AG120:AM120"/>
    <mergeCell ref="AC170:AG170"/>
    <mergeCell ref="AB49:BC50"/>
    <mergeCell ref="AB152:BC156"/>
    <mergeCell ref="AH83:AP83"/>
    <mergeCell ref="AH84:AP84"/>
    <mergeCell ref="AC82:AG82"/>
    <mergeCell ref="AH82:AP82"/>
    <mergeCell ref="AQ82:AX82"/>
    <mergeCell ref="AX65:BC65"/>
    <mergeCell ref="AX66:BC66"/>
    <mergeCell ref="AX67:BC67"/>
    <mergeCell ref="AX68:BC68"/>
    <mergeCell ref="AX69:BC69"/>
    <mergeCell ref="AB77:AD77"/>
    <mergeCell ref="AE77:AN77"/>
    <mergeCell ref="AO77:AW77"/>
    <mergeCell ref="AO75:AW75"/>
    <mergeCell ref="AO66:AW66"/>
    <mergeCell ref="AO67:AW67"/>
    <mergeCell ref="AO68:AW68"/>
    <mergeCell ref="AQ94:AX94"/>
    <mergeCell ref="AH85:AP85"/>
    <mergeCell ref="AH86:AP86"/>
    <mergeCell ref="AC94:AG94"/>
    <mergeCell ref="AQ85:AX85"/>
    <mergeCell ref="AQ86:AX86"/>
    <mergeCell ref="AO71:AW71"/>
    <mergeCell ref="AO72:AW72"/>
    <mergeCell ref="AO73:AW73"/>
    <mergeCell ref="AO74:AW74"/>
    <mergeCell ref="AG121:AM121"/>
    <mergeCell ref="AB121:AF122"/>
    <mergeCell ref="AN122:AU122"/>
    <mergeCell ref="AN121:AU121"/>
    <mergeCell ref="AV121:BB121"/>
    <mergeCell ref="AV122:BB122"/>
    <mergeCell ref="AQ102:AX102"/>
    <mergeCell ref="AQ103:AX103"/>
    <mergeCell ref="AQ104:AX104"/>
    <mergeCell ref="AQ105:AX105"/>
    <mergeCell ref="AQ106:AX106"/>
    <mergeCell ref="AQ107:AX107"/>
    <mergeCell ref="AB112:BC118"/>
    <mergeCell ref="AH102:AP102"/>
    <mergeCell ref="AH103:AP103"/>
    <mergeCell ref="AV120:BB120"/>
    <mergeCell ref="AN120:AU120"/>
    <mergeCell ref="AH94:AP94"/>
    <mergeCell ref="AB120:AF120"/>
    <mergeCell ref="A6:BC7"/>
    <mergeCell ref="AH95:AP95"/>
    <mergeCell ref="AQ95:AX95"/>
    <mergeCell ref="AQ99:AX99"/>
    <mergeCell ref="AQ100:AX100"/>
    <mergeCell ref="AQ101:AX101"/>
    <mergeCell ref="AH104:AP104"/>
    <mergeCell ref="AH105:AP105"/>
    <mergeCell ref="AH106:AP106"/>
    <mergeCell ref="AH96:AP96"/>
    <mergeCell ref="AQ96:AX96"/>
    <mergeCell ref="AH97:AP97"/>
    <mergeCell ref="AQ97:AX97"/>
    <mergeCell ref="AH98:AP98"/>
    <mergeCell ref="AQ98:AX98"/>
    <mergeCell ref="AH99:AP99"/>
    <mergeCell ref="AH100:AP100"/>
    <mergeCell ref="AH101:AP101"/>
    <mergeCell ref="AX74:BC74"/>
    <mergeCell ref="AX75:BC75"/>
    <mergeCell ref="AX76:BC76"/>
    <mergeCell ref="AB91:BC93"/>
  </mergeCells>
  <phoneticPr fontId="2" type="noConversion"/>
  <pageMargins left="0.31496062992125984" right="0.31496062992125984" top="0.35433070866141736" bottom="0.35433070866141736" header="0.31496062992125984" footer="0.31496062992125984"/>
  <pageSetup paperSize="9" scale="75" fitToWidth="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85F11-E300-4700-9162-1D6095945B96}">
  <dimension ref="B3:L20"/>
  <sheetViews>
    <sheetView view="pageBreakPreview" zoomScale="76" zoomScaleNormal="100" workbookViewId="0">
      <selection activeCell="E21" sqref="E21"/>
    </sheetView>
  </sheetViews>
  <sheetFormatPr defaultRowHeight="15" x14ac:dyDescent="0.25"/>
  <cols>
    <col min="1" max="1" width="3.140625" customWidth="1"/>
    <col min="3" max="3" width="12.42578125" bestFit="1" customWidth="1"/>
    <col min="4" max="4" width="19.5703125" bestFit="1" customWidth="1"/>
    <col min="5" max="5" width="15" bestFit="1" customWidth="1"/>
    <col min="6" max="6" width="3.7109375" customWidth="1"/>
    <col min="8" max="8" width="12.42578125" bestFit="1" customWidth="1"/>
    <col min="9" max="9" width="19.5703125" bestFit="1" customWidth="1"/>
    <col min="10" max="10" width="15" bestFit="1" customWidth="1"/>
  </cols>
  <sheetData>
    <row r="3" spans="2:12" ht="15.75" x14ac:dyDescent="0.25">
      <c r="B3" s="428" t="s">
        <v>633</v>
      </c>
      <c r="C3" s="429"/>
      <c r="D3" s="429"/>
      <c r="E3" s="430"/>
      <c r="G3" s="428" t="s">
        <v>633</v>
      </c>
      <c r="H3" s="429"/>
      <c r="I3" s="429"/>
      <c r="J3" s="430"/>
      <c r="L3" s="20"/>
    </row>
    <row r="4" spans="2:12" ht="15.75" x14ac:dyDescent="0.25">
      <c r="B4" s="431" t="s">
        <v>24</v>
      </c>
      <c r="C4" s="432"/>
      <c r="D4" s="432"/>
      <c r="E4" s="433"/>
      <c r="G4" s="431" t="s">
        <v>25</v>
      </c>
      <c r="H4" s="432"/>
      <c r="I4" s="432"/>
      <c r="J4" s="433"/>
    </row>
    <row r="5" spans="2:12" x14ac:dyDescent="0.25">
      <c r="B5" s="16" t="s">
        <v>632</v>
      </c>
      <c r="C5" s="175" t="s">
        <v>629</v>
      </c>
      <c r="D5" s="175" t="s">
        <v>630</v>
      </c>
      <c r="E5" s="176" t="s">
        <v>631</v>
      </c>
      <c r="G5" s="16" t="s">
        <v>632</v>
      </c>
      <c r="H5" s="175" t="s">
        <v>629</v>
      </c>
      <c r="I5" s="175" t="s">
        <v>630</v>
      </c>
      <c r="J5" s="176" t="s">
        <v>631</v>
      </c>
    </row>
    <row r="6" spans="2:12" x14ac:dyDescent="0.25">
      <c r="B6" s="177">
        <v>44951</v>
      </c>
      <c r="C6" s="178">
        <v>15227428.91</v>
      </c>
      <c r="D6" s="178">
        <v>6056558.2999999998</v>
      </c>
      <c r="E6" s="179">
        <v>9170870.6099999994</v>
      </c>
      <c r="F6" s="10"/>
      <c r="G6" s="177">
        <v>44951</v>
      </c>
      <c r="H6" s="178">
        <v>102528958.18000001</v>
      </c>
      <c r="I6" s="178">
        <v>37044172.170000002</v>
      </c>
      <c r="J6" s="179">
        <v>65484786.010000005</v>
      </c>
    </row>
    <row r="7" spans="2:12" x14ac:dyDescent="0.25">
      <c r="B7" s="177">
        <v>44982</v>
      </c>
      <c r="C7" s="178">
        <v>15227428.91</v>
      </c>
      <c r="D7" s="178">
        <v>6128947.1900000004</v>
      </c>
      <c r="E7" s="179">
        <v>9098481.7200000007</v>
      </c>
      <c r="F7" s="10"/>
      <c r="G7" s="177">
        <v>44982</v>
      </c>
      <c r="H7" s="178">
        <v>102528958.18000001</v>
      </c>
      <c r="I7" s="178">
        <v>37460919.109999999</v>
      </c>
      <c r="J7" s="179">
        <v>65068039.070000008</v>
      </c>
    </row>
    <row r="8" spans="2:12" x14ac:dyDescent="0.25">
      <c r="B8" s="177">
        <v>45010</v>
      </c>
      <c r="C8" s="178">
        <v>15227428.91</v>
      </c>
      <c r="D8" s="178">
        <v>6202151</v>
      </c>
      <c r="E8" s="179">
        <v>9025279</v>
      </c>
      <c r="F8" s="10"/>
      <c r="G8" s="177">
        <v>45010</v>
      </c>
      <c r="H8" s="178">
        <v>102528958.18000001</v>
      </c>
      <c r="I8" s="178">
        <v>37882354.450000003</v>
      </c>
      <c r="J8" s="179">
        <v>64646603.730000004</v>
      </c>
    </row>
    <row r="9" spans="2:12" x14ac:dyDescent="0.25">
      <c r="B9" s="177">
        <v>45041</v>
      </c>
      <c r="C9" s="178">
        <v>15227428.91</v>
      </c>
      <c r="D9" s="178">
        <v>6276177.2599999998</v>
      </c>
      <c r="E9" s="179">
        <v>8951251.6500000004</v>
      </c>
      <c r="F9" s="10"/>
      <c r="G9" s="177">
        <v>45041</v>
      </c>
      <c r="H9" s="178">
        <v>102528958.18000001</v>
      </c>
      <c r="I9" s="178">
        <v>38308530.93</v>
      </c>
      <c r="J9" s="179">
        <v>64220427.250000007</v>
      </c>
    </row>
    <row r="10" spans="2:12" x14ac:dyDescent="0.25">
      <c r="B10" s="177">
        <v>45071</v>
      </c>
      <c r="C10" s="178">
        <v>15227428.91</v>
      </c>
      <c r="D10" s="178">
        <v>6351036.8700000001</v>
      </c>
      <c r="E10" s="179">
        <v>8876392.0399999991</v>
      </c>
      <c r="F10" s="10"/>
      <c r="G10" s="177">
        <v>45071</v>
      </c>
      <c r="H10" s="178">
        <v>102528958.18000001</v>
      </c>
      <c r="I10" s="178">
        <v>38739501.909999996</v>
      </c>
      <c r="J10" s="179">
        <v>63789456.270000011</v>
      </c>
    </row>
    <row r="11" spans="2:12" x14ac:dyDescent="0.25">
      <c r="B11" s="177">
        <v>45102</v>
      </c>
      <c r="C11" s="178">
        <v>15227428.91</v>
      </c>
      <c r="D11" s="178">
        <v>6426738.6500000004</v>
      </c>
      <c r="E11" s="179">
        <v>8800690.2599999998</v>
      </c>
      <c r="F11" s="10"/>
      <c r="G11" s="177">
        <v>45102</v>
      </c>
      <c r="H11" s="178">
        <v>102528958.18000001</v>
      </c>
      <c r="I11" s="178">
        <v>39175321.299999997</v>
      </c>
      <c r="J11" s="179">
        <v>63353636.88000001</v>
      </c>
    </row>
    <row r="12" spans="2:12" x14ac:dyDescent="0.25">
      <c r="B12" s="177">
        <v>45132</v>
      </c>
      <c r="C12" s="178">
        <v>15227428.91</v>
      </c>
      <c r="D12" s="178">
        <v>6503292.0700000003</v>
      </c>
      <c r="E12" s="179">
        <v>8724136.8399999999</v>
      </c>
      <c r="F12" s="10"/>
      <c r="G12" s="177">
        <v>45132</v>
      </c>
      <c r="H12" s="178">
        <v>102528958.18000001</v>
      </c>
      <c r="I12" s="178">
        <v>39616043.670000002</v>
      </c>
      <c r="J12" s="179">
        <v>62912914.510000005</v>
      </c>
    </row>
    <row r="13" spans="2:12" x14ac:dyDescent="0.25">
      <c r="B13" s="177">
        <v>45163</v>
      </c>
      <c r="C13" s="178">
        <v>15227428.91</v>
      </c>
      <c r="D13" s="178">
        <v>6580706.7199999997</v>
      </c>
      <c r="E13" s="179">
        <v>8646722.1899999995</v>
      </c>
      <c r="F13" s="10"/>
      <c r="G13" s="177">
        <v>45163</v>
      </c>
      <c r="H13" s="178">
        <v>102528958.18000001</v>
      </c>
      <c r="I13" s="178">
        <v>40061724.159999996</v>
      </c>
      <c r="J13" s="179">
        <v>62467234.020000011</v>
      </c>
    </row>
    <row r="14" spans="2:12" x14ac:dyDescent="0.25">
      <c r="B14" s="177">
        <v>45194</v>
      </c>
      <c r="C14" s="178">
        <v>15227428.91</v>
      </c>
      <c r="D14" s="178">
        <v>6658993</v>
      </c>
      <c r="E14" s="179">
        <v>8568437</v>
      </c>
      <c r="F14" s="10"/>
      <c r="G14" s="177">
        <v>45194</v>
      </c>
      <c r="H14" s="178">
        <v>102528958.18000001</v>
      </c>
      <c r="I14" s="178">
        <v>40512418.560000002</v>
      </c>
      <c r="J14" s="179">
        <v>62016539.620000005</v>
      </c>
    </row>
    <row r="15" spans="2:12" x14ac:dyDescent="0.25">
      <c r="B15" s="177">
        <v>45224</v>
      </c>
      <c r="C15" s="178">
        <v>15227428.91</v>
      </c>
      <c r="D15" s="178">
        <v>6738158.5599999996</v>
      </c>
      <c r="E15" s="179">
        <v>8489270.3499999996</v>
      </c>
      <c r="F15" s="10"/>
      <c r="G15" s="177">
        <v>45224</v>
      </c>
      <c r="H15" s="178">
        <v>102528958.18000001</v>
      </c>
      <c r="I15" s="178">
        <v>40968183.259999998</v>
      </c>
      <c r="J15" s="179">
        <v>61560774.920000009</v>
      </c>
    </row>
    <row r="16" spans="2:12" x14ac:dyDescent="0.25">
      <c r="B16" s="177">
        <v>45255</v>
      </c>
      <c r="C16" s="178">
        <v>15227428.91</v>
      </c>
      <c r="D16" s="178">
        <v>6918215</v>
      </c>
      <c r="E16" s="179">
        <v>8309214</v>
      </c>
      <c r="F16" s="10"/>
      <c r="G16" s="177">
        <v>45255</v>
      </c>
      <c r="H16" s="178">
        <v>102528958.18000001</v>
      </c>
      <c r="I16" s="178">
        <v>40968183.259999998</v>
      </c>
      <c r="J16" s="179">
        <v>61560774.920000009</v>
      </c>
    </row>
    <row r="17" spans="2:10" x14ac:dyDescent="0.25">
      <c r="B17" s="177">
        <v>45285</v>
      </c>
      <c r="C17" s="178">
        <v>15227428.91</v>
      </c>
      <c r="D17" s="178">
        <v>6999172.9900000002</v>
      </c>
      <c r="E17" s="179">
        <v>8228255.9199999999</v>
      </c>
      <c r="F17" s="10"/>
      <c r="G17" s="177">
        <v>45285</v>
      </c>
      <c r="H17" s="178">
        <v>102528958.18000001</v>
      </c>
      <c r="I17" s="178">
        <v>41429075.329999998</v>
      </c>
      <c r="J17" s="179">
        <v>61099882.850000009</v>
      </c>
    </row>
    <row r="18" spans="2:10" x14ac:dyDescent="0.25">
      <c r="B18" s="21"/>
      <c r="C18" s="22"/>
      <c r="D18" s="22"/>
      <c r="E18" s="180">
        <f>SUM(E6:E17)</f>
        <v>104889001.57999998</v>
      </c>
      <c r="G18" s="21"/>
      <c r="H18" s="22"/>
      <c r="I18" s="22"/>
      <c r="J18" s="180">
        <f>SUM(J6:J17)</f>
        <v>758181070.04999995</v>
      </c>
    </row>
    <row r="19" spans="2:10" x14ac:dyDescent="0.25">
      <c r="E19" s="10"/>
    </row>
    <row r="20" spans="2:10" x14ac:dyDescent="0.25">
      <c r="E20" s="10"/>
    </row>
  </sheetData>
  <mergeCells count="4">
    <mergeCell ref="G3:J3"/>
    <mergeCell ref="G4:J4"/>
    <mergeCell ref="B3:E3"/>
    <mergeCell ref="B4:E4"/>
  </mergeCells>
  <pageMargins left="0.7" right="0.7" top="0.75" bottom="0.75" header="0.3" footer="0.3"/>
  <pageSetup paperSize="9" scale="9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05D05-C8FB-4141-B3A3-94BC0C89EE8D}">
  <dimension ref="A1:Z99"/>
  <sheetViews>
    <sheetView view="pageBreakPreview" zoomScale="77" zoomScaleNormal="77" zoomScaleSheetLayoutView="77" workbookViewId="0">
      <selection activeCell="E60" sqref="E60"/>
    </sheetView>
  </sheetViews>
  <sheetFormatPr defaultRowHeight="15" x14ac:dyDescent="0.25"/>
  <cols>
    <col min="1" max="1" width="13.140625" style="109" customWidth="1"/>
    <col min="2" max="2" width="1.42578125" style="109" customWidth="1"/>
    <col min="3" max="3" width="14.42578125" style="109" customWidth="1"/>
    <col min="4" max="4" width="20.5703125" style="109" customWidth="1"/>
    <col min="5" max="5" width="42.42578125" style="104" customWidth="1"/>
    <col min="6" max="6" width="17.42578125" style="105" customWidth="1"/>
    <col min="7" max="7" width="17.42578125" style="104" customWidth="1"/>
    <col min="8" max="8" width="21.42578125" style="104" customWidth="1"/>
    <col min="9" max="9" width="17.42578125" style="104" customWidth="1"/>
    <col min="10" max="11" width="17.7109375" style="104" customWidth="1"/>
    <col min="12" max="12" width="16.5703125" style="104" customWidth="1"/>
    <col min="13" max="13" width="0" style="107" hidden="1" customWidth="1"/>
    <col min="14" max="24" width="9.140625" style="107"/>
    <col min="25" max="25" width="34" style="107" bestFit="1" customWidth="1"/>
    <col min="26" max="27" width="14.28515625" style="107" bestFit="1" customWidth="1"/>
    <col min="28" max="256" width="9.140625" style="107"/>
    <col min="257" max="257" width="13" style="107" customWidth="1"/>
    <col min="258" max="258" width="3.140625" style="107" customWidth="1"/>
    <col min="259" max="259" width="16.5703125" style="107" customWidth="1"/>
    <col min="260" max="260" width="20.5703125" style="107" customWidth="1"/>
    <col min="261" max="261" width="52.140625" style="107" customWidth="1"/>
    <col min="262" max="262" width="18" style="107" customWidth="1"/>
    <col min="263" max="268" width="20.5703125" style="107" customWidth="1"/>
    <col min="269" max="269" width="0" style="107" hidden="1" customWidth="1"/>
    <col min="270" max="280" width="9.140625" style="107"/>
    <col min="281" max="281" width="34" style="107" bestFit="1" customWidth="1"/>
    <col min="282" max="283" width="14.28515625" style="107" bestFit="1" customWidth="1"/>
    <col min="284" max="512" width="9.140625" style="107"/>
    <col min="513" max="513" width="13" style="107" customWidth="1"/>
    <col min="514" max="514" width="3.140625" style="107" customWidth="1"/>
    <col min="515" max="515" width="16.5703125" style="107" customWidth="1"/>
    <col min="516" max="516" width="20.5703125" style="107" customWidth="1"/>
    <col min="517" max="517" width="52.140625" style="107" customWidth="1"/>
    <col min="518" max="518" width="18" style="107" customWidth="1"/>
    <col min="519" max="524" width="20.5703125" style="107" customWidth="1"/>
    <col min="525" max="525" width="0" style="107" hidden="1" customWidth="1"/>
    <col min="526" max="536" width="9.140625" style="107"/>
    <col min="537" max="537" width="34" style="107" bestFit="1" customWidth="1"/>
    <col min="538" max="539" width="14.28515625" style="107" bestFit="1" customWidth="1"/>
    <col min="540" max="768" width="9.140625" style="107"/>
    <col min="769" max="769" width="13" style="107" customWidth="1"/>
    <col min="770" max="770" width="3.140625" style="107" customWidth="1"/>
    <col min="771" max="771" width="16.5703125" style="107" customWidth="1"/>
    <col min="772" max="772" width="20.5703125" style="107" customWidth="1"/>
    <col min="773" max="773" width="52.140625" style="107" customWidth="1"/>
    <col min="774" max="774" width="18" style="107" customWidth="1"/>
    <col min="775" max="780" width="20.5703125" style="107" customWidth="1"/>
    <col min="781" max="781" width="0" style="107" hidden="1" customWidth="1"/>
    <col min="782" max="792" width="9.140625" style="107"/>
    <col min="793" max="793" width="34" style="107" bestFit="1" customWidth="1"/>
    <col min="794" max="795" width="14.28515625" style="107" bestFit="1" customWidth="1"/>
    <col min="796" max="1024" width="9.140625" style="107"/>
    <col min="1025" max="1025" width="13" style="107" customWidth="1"/>
    <col min="1026" max="1026" width="3.140625" style="107" customWidth="1"/>
    <col min="1027" max="1027" width="16.5703125" style="107" customWidth="1"/>
    <col min="1028" max="1028" width="20.5703125" style="107" customWidth="1"/>
    <col min="1029" max="1029" width="52.140625" style="107" customWidth="1"/>
    <col min="1030" max="1030" width="18" style="107" customWidth="1"/>
    <col min="1031" max="1036" width="20.5703125" style="107" customWidth="1"/>
    <col min="1037" max="1037" width="0" style="107" hidden="1" customWidth="1"/>
    <col min="1038" max="1048" width="9.140625" style="107"/>
    <col min="1049" max="1049" width="34" style="107" bestFit="1" customWidth="1"/>
    <col min="1050" max="1051" width="14.28515625" style="107" bestFit="1" customWidth="1"/>
    <col min="1052" max="1280" width="9.140625" style="107"/>
    <col min="1281" max="1281" width="13" style="107" customWidth="1"/>
    <col min="1282" max="1282" width="3.140625" style="107" customWidth="1"/>
    <col min="1283" max="1283" width="16.5703125" style="107" customWidth="1"/>
    <col min="1284" max="1284" width="20.5703125" style="107" customWidth="1"/>
    <col min="1285" max="1285" width="52.140625" style="107" customWidth="1"/>
    <col min="1286" max="1286" width="18" style="107" customWidth="1"/>
    <col min="1287" max="1292" width="20.5703125" style="107" customWidth="1"/>
    <col min="1293" max="1293" width="0" style="107" hidden="1" customWidth="1"/>
    <col min="1294" max="1304" width="9.140625" style="107"/>
    <col min="1305" max="1305" width="34" style="107" bestFit="1" customWidth="1"/>
    <col min="1306" max="1307" width="14.28515625" style="107" bestFit="1" customWidth="1"/>
    <col min="1308" max="1536" width="9.140625" style="107"/>
    <col min="1537" max="1537" width="13" style="107" customWidth="1"/>
    <col min="1538" max="1538" width="3.140625" style="107" customWidth="1"/>
    <col min="1539" max="1539" width="16.5703125" style="107" customWidth="1"/>
    <col min="1540" max="1540" width="20.5703125" style="107" customWidth="1"/>
    <col min="1541" max="1541" width="52.140625" style="107" customWidth="1"/>
    <col min="1542" max="1542" width="18" style="107" customWidth="1"/>
    <col min="1543" max="1548" width="20.5703125" style="107" customWidth="1"/>
    <col min="1549" max="1549" width="0" style="107" hidden="1" customWidth="1"/>
    <col min="1550" max="1560" width="9.140625" style="107"/>
    <col min="1561" max="1561" width="34" style="107" bestFit="1" customWidth="1"/>
    <col min="1562" max="1563" width="14.28515625" style="107" bestFit="1" customWidth="1"/>
    <col min="1564" max="1792" width="9.140625" style="107"/>
    <col min="1793" max="1793" width="13" style="107" customWidth="1"/>
    <col min="1794" max="1794" width="3.140625" style="107" customWidth="1"/>
    <col min="1795" max="1795" width="16.5703125" style="107" customWidth="1"/>
    <col min="1796" max="1796" width="20.5703125" style="107" customWidth="1"/>
    <col min="1797" max="1797" width="52.140625" style="107" customWidth="1"/>
    <col min="1798" max="1798" width="18" style="107" customWidth="1"/>
    <col min="1799" max="1804" width="20.5703125" style="107" customWidth="1"/>
    <col min="1805" max="1805" width="0" style="107" hidden="1" customWidth="1"/>
    <col min="1806" max="1816" width="9.140625" style="107"/>
    <col min="1817" max="1817" width="34" style="107" bestFit="1" customWidth="1"/>
    <col min="1818" max="1819" width="14.28515625" style="107" bestFit="1" customWidth="1"/>
    <col min="1820" max="2048" width="9.140625" style="107"/>
    <col min="2049" max="2049" width="13" style="107" customWidth="1"/>
    <col min="2050" max="2050" width="3.140625" style="107" customWidth="1"/>
    <col min="2051" max="2051" width="16.5703125" style="107" customWidth="1"/>
    <col min="2052" max="2052" width="20.5703125" style="107" customWidth="1"/>
    <col min="2053" max="2053" width="52.140625" style="107" customWidth="1"/>
    <col min="2054" max="2054" width="18" style="107" customWidth="1"/>
    <col min="2055" max="2060" width="20.5703125" style="107" customWidth="1"/>
    <col min="2061" max="2061" width="0" style="107" hidden="1" customWidth="1"/>
    <col min="2062" max="2072" width="9.140625" style="107"/>
    <col min="2073" max="2073" width="34" style="107" bestFit="1" customWidth="1"/>
    <col min="2074" max="2075" width="14.28515625" style="107" bestFit="1" customWidth="1"/>
    <col min="2076" max="2304" width="9.140625" style="107"/>
    <col min="2305" max="2305" width="13" style="107" customWidth="1"/>
    <col min="2306" max="2306" width="3.140625" style="107" customWidth="1"/>
    <col min="2307" max="2307" width="16.5703125" style="107" customWidth="1"/>
    <col min="2308" max="2308" width="20.5703125" style="107" customWidth="1"/>
    <col min="2309" max="2309" width="52.140625" style="107" customWidth="1"/>
    <col min="2310" max="2310" width="18" style="107" customWidth="1"/>
    <col min="2311" max="2316" width="20.5703125" style="107" customWidth="1"/>
    <col min="2317" max="2317" width="0" style="107" hidden="1" customWidth="1"/>
    <col min="2318" max="2328" width="9.140625" style="107"/>
    <col min="2329" max="2329" width="34" style="107" bestFit="1" customWidth="1"/>
    <col min="2330" max="2331" width="14.28515625" style="107" bestFit="1" customWidth="1"/>
    <col min="2332" max="2560" width="9.140625" style="107"/>
    <col min="2561" max="2561" width="13" style="107" customWidth="1"/>
    <col min="2562" max="2562" width="3.140625" style="107" customWidth="1"/>
    <col min="2563" max="2563" width="16.5703125" style="107" customWidth="1"/>
    <col min="2564" max="2564" width="20.5703125" style="107" customWidth="1"/>
    <col min="2565" max="2565" width="52.140625" style="107" customWidth="1"/>
    <col min="2566" max="2566" width="18" style="107" customWidth="1"/>
    <col min="2567" max="2572" width="20.5703125" style="107" customWidth="1"/>
    <col min="2573" max="2573" width="0" style="107" hidden="1" customWidth="1"/>
    <col min="2574" max="2584" width="9.140625" style="107"/>
    <col min="2585" max="2585" width="34" style="107" bestFit="1" customWidth="1"/>
    <col min="2586" max="2587" width="14.28515625" style="107" bestFit="1" customWidth="1"/>
    <col min="2588" max="2816" width="9.140625" style="107"/>
    <col min="2817" max="2817" width="13" style="107" customWidth="1"/>
    <col min="2818" max="2818" width="3.140625" style="107" customWidth="1"/>
    <col min="2819" max="2819" width="16.5703125" style="107" customWidth="1"/>
    <col min="2820" max="2820" width="20.5703125" style="107" customWidth="1"/>
    <col min="2821" max="2821" width="52.140625" style="107" customWidth="1"/>
    <col min="2822" max="2822" width="18" style="107" customWidth="1"/>
    <col min="2823" max="2828" width="20.5703125" style="107" customWidth="1"/>
    <col min="2829" max="2829" width="0" style="107" hidden="1" customWidth="1"/>
    <col min="2830" max="2840" width="9.140625" style="107"/>
    <col min="2841" max="2841" width="34" style="107" bestFit="1" customWidth="1"/>
    <col min="2842" max="2843" width="14.28515625" style="107" bestFit="1" customWidth="1"/>
    <col min="2844" max="3072" width="9.140625" style="107"/>
    <col min="3073" max="3073" width="13" style="107" customWidth="1"/>
    <col min="3074" max="3074" width="3.140625" style="107" customWidth="1"/>
    <col min="3075" max="3075" width="16.5703125" style="107" customWidth="1"/>
    <col min="3076" max="3076" width="20.5703125" style="107" customWidth="1"/>
    <col min="3077" max="3077" width="52.140625" style="107" customWidth="1"/>
    <col min="3078" max="3078" width="18" style="107" customWidth="1"/>
    <col min="3079" max="3084" width="20.5703125" style="107" customWidth="1"/>
    <col min="3085" max="3085" width="0" style="107" hidden="1" customWidth="1"/>
    <col min="3086" max="3096" width="9.140625" style="107"/>
    <col min="3097" max="3097" width="34" style="107" bestFit="1" customWidth="1"/>
    <col min="3098" max="3099" width="14.28515625" style="107" bestFit="1" customWidth="1"/>
    <col min="3100" max="3328" width="9.140625" style="107"/>
    <col min="3329" max="3329" width="13" style="107" customWidth="1"/>
    <col min="3330" max="3330" width="3.140625" style="107" customWidth="1"/>
    <col min="3331" max="3331" width="16.5703125" style="107" customWidth="1"/>
    <col min="3332" max="3332" width="20.5703125" style="107" customWidth="1"/>
    <col min="3333" max="3333" width="52.140625" style="107" customWidth="1"/>
    <col min="3334" max="3334" width="18" style="107" customWidth="1"/>
    <col min="3335" max="3340" width="20.5703125" style="107" customWidth="1"/>
    <col min="3341" max="3341" width="0" style="107" hidden="1" customWidth="1"/>
    <col min="3342" max="3352" width="9.140625" style="107"/>
    <col min="3353" max="3353" width="34" style="107" bestFit="1" customWidth="1"/>
    <col min="3354" max="3355" width="14.28515625" style="107" bestFit="1" customWidth="1"/>
    <col min="3356" max="3584" width="9.140625" style="107"/>
    <col min="3585" max="3585" width="13" style="107" customWidth="1"/>
    <col min="3586" max="3586" width="3.140625" style="107" customWidth="1"/>
    <col min="3587" max="3587" width="16.5703125" style="107" customWidth="1"/>
    <col min="3588" max="3588" width="20.5703125" style="107" customWidth="1"/>
    <col min="3589" max="3589" width="52.140625" style="107" customWidth="1"/>
    <col min="3590" max="3590" width="18" style="107" customWidth="1"/>
    <col min="3591" max="3596" width="20.5703125" style="107" customWidth="1"/>
    <col min="3597" max="3597" width="0" style="107" hidden="1" customWidth="1"/>
    <col min="3598" max="3608" width="9.140625" style="107"/>
    <col min="3609" max="3609" width="34" style="107" bestFit="1" customWidth="1"/>
    <col min="3610" max="3611" width="14.28515625" style="107" bestFit="1" customWidth="1"/>
    <col min="3612" max="3840" width="9.140625" style="107"/>
    <col min="3841" max="3841" width="13" style="107" customWidth="1"/>
    <col min="3842" max="3842" width="3.140625" style="107" customWidth="1"/>
    <col min="3843" max="3843" width="16.5703125" style="107" customWidth="1"/>
    <col min="3844" max="3844" width="20.5703125" style="107" customWidth="1"/>
    <col min="3845" max="3845" width="52.140625" style="107" customWidth="1"/>
    <col min="3846" max="3846" width="18" style="107" customWidth="1"/>
    <col min="3847" max="3852" width="20.5703125" style="107" customWidth="1"/>
    <col min="3853" max="3853" width="0" style="107" hidden="1" customWidth="1"/>
    <col min="3854" max="3864" width="9.140625" style="107"/>
    <col min="3865" max="3865" width="34" style="107" bestFit="1" customWidth="1"/>
    <col min="3866" max="3867" width="14.28515625" style="107" bestFit="1" customWidth="1"/>
    <col min="3868" max="4096" width="9.140625" style="107"/>
    <col min="4097" max="4097" width="13" style="107" customWidth="1"/>
    <col min="4098" max="4098" width="3.140625" style="107" customWidth="1"/>
    <col min="4099" max="4099" width="16.5703125" style="107" customWidth="1"/>
    <col min="4100" max="4100" width="20.5703125" style="107" customWidth="1"/>
    <col min="4101" max="4101" width="52.140625" style="107" customWidth="1"/>
    <col min="4102" max="4102" width="18" style="107" customWidth="1"/>
    <col min="4103" max="4108" width="20.5703125" style="107" customWidth="1"/>
    <col min="4109" max="4109" width="0" style="107" hidden="1" customWidth="1"/>
    <col min="4110" max="4120" width="9.140625" style="107"/>
    <col min="4121" max="4121" width="34" style="107" bestFit="1" customWidth="1"/>
    <col min="4122" max="4123" width="14.28515625" style="107" bestFit="1" customWidth="1"/>
    <col min="4124" max="4352" width="9.140625" style="107"/>
    <col min="4353" max="4353" width="13" style="107" customWidth="1"/>
    <col min="4354" max="4354" width="3.140625" style="107" customWidth="1"/>
    <col min="4355" max="4355" width="16.5703125" style="107" customWidth="1"/>
    <col min="4356" max="4356" width="20.5703125" style="107" customWidth="1"/>
    <col min="4357" max="4357" width="52.140625" style="107" customWidth="1"/>
    <col min="4358" max="4358" width="18" style="107" customWidth="1"/>
    <col min="4359" max="4364" width="20.5703125" style="107" customWidth="1"/>
    <col min="4365" max="4365" width="0" style="107" hidden="1" customWidth="1"/>
    <col min="4366" max="4376" width="9.140625" style="107"/>
    <col min="4377" max="4377" width="34" style="107" bestFit="1" customWidth="1"/>
    <col min="4378" max="4379" width="14.28515625" style="107" bestFit="1" customWidth="1"/>
    <col min="4380" max="4608" width="9.140625" style="107"/>
    <col min="4609" max="4609" width="13" style="107" customWidth="1"/>
    <col min="4610" max="4610" width="3.140625" style="107" customWidth="1"/>
    <col min="4611" max="4611" width="16.5703125" style="107" customWidth="1"/>
    <col min="4612" max="4612" width="20.5703125" style="107" customWidth="1"/>
    <col min="4613" max="4613" width="52.140625" style="107" customWidth="1"/>
    <col min="4614" max="4614" width="18" style="107" customWidth="1"/>
    <col min="4615" max="4620" width="20.5703125" style="107" customWidth="1"/>
    <col min="4621" max="4621" width="0" style="107" hidden="1" customWidth="1"/>
    <col min="4622" max="4632" width="9.140625" style="107"/>
    <col min="4633" max="4633" width="34" style="107" bestFit="1" customWidth="1"/>
    <col min="4634" max="4635" width="14.28515625" style="107" bestFit="1" customWidth="1"/>
    <col min="4636" max="4864" width="9.140625" style="107"/>
    <col min="4865" max="4865" width="13" style="107" customWidth="1"/>
    <col min="4866" max="4866" width="3.140625" style="107" customWidth="1"/>
    <col min="4867" max="4867" width="16.5703125" style="107" customWidth="1"/>
    <col min="4868" max="4868" width="20.5703125" style="107" customWidth="1"/>
    <col min="4869" max="4869" width="52.140625" style="107" customWidth="1"/>
    <col min="4870" max="4870" width="18" style="107" customWidth="1"/>
    <col min="4871" max="4876" width="20.5703125" style="107" customWidth="1"/>
    <col min="4877" max="4877" width="0" style="107" hidden="1" customWidth="1"/>
    <col min="4878" max="4888" width="9.140625" style="107"/>
    <col min="4889" max="4889" width="34" style="107" bestFit="1" customWidth="1"/>
    <col min="4890" max="4891" width="14.28515625" style="107" bestFit="1" customWidth="1"/>
    <col min="4892" max="5120" width="9.140625" style="107"/>
    <col min="5121" max="5121" width="13" style="107" customWidth="1"/>
    <col min="5122" max="5122" width="3.140625" style="107" customWidth="1"/>
    <col min="5123" max="5123" width="16.5703125" style="107" customWidth="1"/>
    <col min="5124" max="5124" width="20.5703125" style="107" customWidth="1"/>
    <col min="5125" max="5125" width="52.140625" style="107" customWidth="1"/>
    <col min="5126" max="5126" width="18" style="107" customWidth="1"/>
    <col min="5127" max="5132" width="20.5703125" style="107" customWidth="1"/>
    <col min="5133" max="5133" width="0" style="107" hidden="1" customWidth="1"/>
    <col min="5134" max="5144" width="9.140625" style="107"/>
    <col min="5145" max="5145" width="34" style="107" bestFit="1" customWidth="1"/>
    <col min="5146" max="5147" width="14.28515625" style="107" bestFit="1" customWidth="1"/>
    <col min="5148" max="5376" width="9.140625" style="107"/>
    <col min="5377" max="5377" width="13" style="107" customWidth="1"/>
    <col min="5378" max="5378" width="3.140625" style="107" customWidth="1"/>
    <col min="5379" max="5379" width="16.5703125" style="107" customWidth="1"/>
    <col min="5380" max="5380" width="20.5703125" style="107" customWidth="1"/>
    <col min="5381" max="5381" width="52.140625" style="107" customWidth="1"/>
    <col min="5382" max="5382" width="18" style="107" customWidth="1"/>
    <col min="5383" max="5388" width="20.5703125" style="107" customWidth="1"/>
    <col min="5389" max="5389" width="0" style="107" hidden="1" customWidth="1"/>
    <col min="5390" max="5400" width="9.140625" style="107"/>
    <col min="5401" max="5401" width="34" style="107" bestFit="1" customWidth="1"/>
    <col min="5402" max="5403" width="14.28515625" style="107" bestFit="1" customWidth="1"/>
    <col min="5404" max="5632" width="9.140625" style="107"/>
    <col min="5633" max="5633" width="13" style="107" customWidth="1"/>
    <col min="5634" max="5634" width="3.140625" style="107" customWidth="1"/>
    <col min="5635" max="5635" width="16.5703125" style="107" customWidth="1"/>
    <col min="5636" max="5636" width="20.5703125" style="107" customWidth="1"/>
    <col min="5637" max="5637" width="52.140625" style="107" customWidth="1"/>
    <col min="5638" max="5638" width="18" style="107" customWidth="1"/>
    <col min="5639" max="5644" width="20.5703125" style="107" customWidth="1"/>
    <col min="5645" max="5645" width="0" style="107" hidden="1" customWidth="1"/>
    <col min="5646" max="5656" width="9.140625" style="107"/>
    <col min="5657" max="5657" width="34" style="107" bestFit="1" customWidth="1"/>
    <col min="5658" max="5659" width="14.28515625" style="107" bestFit="1" customWidth="1"/>
    <col min="5660" max="5888" width="9.140625" style="107"/>
    <col min="5889" max="5889" width="13" style="107" customWidth="1"/>
    <col min="5890" max="5890" width="3.140625" style="107" customWidth="1"/>
    <col min="5891" max="5891" width="16.5703125" style="107" customWidth="1"/>
    <col min="5892" max="5892" width="20.5703125" style="107" customWidth="1"/>
    <col min="5893" max="5893" width="52.140625" style="107" customWidth="1"/>
    <col min="5894" max="5894" width="18" style="107" customWidth="1"/>
    <col min="5895" max="5900" width="20.5703125" style="107" customWidth="1"/>
    <col min="5901" max="5901" width="0" style="107" hidden="1" customWidth="1"/>
    <col min="5902" max="5912" width="9.140625" style="107"/>
    <col min="5913" max="5913" width="34" style="107" bestFit="1" customWidth="1"/>
    <col min="5914" max="5915" width="14.28515625" style="107" bestFit="1" customWidth="1"/>
    <col min="5916" max="6144" width="9.140625" style="107"/>
    <col min="6145" max="6145" width="13" style="107" customWidth="1"/>
    <col min="6146" max="6146" width="3.140625" style="107" customWidth="1"/>
    <col min="6147" max="6147" width="16.5703125" style="107" customWidth="1"/>
    <col min="6148" max="6148" width="20.5703125" style="107" customWidth="1"/>
    <col min="6149" max="6149" width="52.140625" style="107" customWidth="1"/>
    <col min="6150" max="6150" width="18" style="107" customWidth="1"/>
    <col min="6151" max="6156" width="20.5703125" style="107" customWidth="1"/>
    <col min="6157" max="6157" width="0" style="107" hidden="1" customWidth="1"/>
    <col min="6158" max="6168" width="9.140625" style="107"/>
    <col min="6169" max="6169" width="34" style="107" bestFit="1" customWidth="1"/>
    <col min="6170" max="6171" width="14.28515625" style="107" bestFit="1" customWidth="1"/>
    <col min="6172" max="6400" width="9.140625" style="107"/>
    <col min="6401" max="6401" width="13" style="107" customWidth="1"/>
    <col min="6402" max="6402" width="3.140625" style="107" customWidth="1"/>
    <col min="6403" max="6403" width="16.5703125" style="107" customWidth="1"/>
    <col min="6404" max="6404" width="20.5703125" style="107" customWidth="1"/>
    <col min="6405" max="6405" width="52.140625" style="107" customWidth="1"/>
    <col min="6406" max="6406" width="18" style="107" customWidth="1"/>
    <col min="6407" max="6412" width="20.5703125" style="107" customWidth="1"/>
    <col min="6413" max="6413" width="0" style="107" hidden="1" customWidth="1"/>
    <col min="6414" max="6424" width="9.140625" style="107"/>
    <col min="6425" max="6425" width="34" style="107" bestFit="1" customWidth="1"/>
    <col min="6426" max="6427" width="14.28515625" style="107" bestFit="1" customWidth="1"/>
    <col min="6428" max="6656" width="9.140625" style="107"/>
    <col min="6657" max="6657" width="13" style="107" customWidth="1"/>
    <col min="6658" max="6658" width="3.140625" style="107" customWidth="1"/>
    <col min="6659" max="6659" width="16.5703125" style="107" customWidth="1"/>
    <col min="6660" max="6660" width="20.5703125" style="107" customWidth="1"/>
    <col min="6661" max="6661" width="52.140625" style="107" customWidth="1"/>
    <col min="6662" max="6662" width="18" style="107" customWidth="1"/>
    <col min="6663" max="6668" width="20.5703125" style="107" customWidth="1"/>
    <col min="6669" max="6669" width="0" style="107" hidden="1" customWidth="1"/>
    <col min="6670" max="6680" width="9.140625" style="107"/>
    <col min="6681" max="6681" width="34" style="107" bestFit="1" customWidth="1"/>
    <col min="6682" max="6683" width="14.28515625" style="107" bestFit="1" customWidth="1"/>
    <col min="6684" max="6912" width="9.140625" style="107"/>
    <col min="6913" max="6913" width="13" style="107" customWidth="1"/>
    <col min="6914" max="6914" width="3.140625" style="107" customWidth="1"/>
    <col min="6915" max="6915" width="16.5703125" style="107" customWidth="1"/>
    <col min="6916" max="6916" width="20.5703125" style="107" customWidth="1"/>
    <col min="6917" max="6917" width="52.140625" style="107" customWidth="1"/>
    <col min="6918" max="6918" width="18" style="107" customWidth="1"/>
    <col min="6919" max="6924" width="20.5703125" style="107" customWidth="1"/>
    <col min="6925" max="6925" width="0" style="107" hidden="1" customWidth="1"/>
    <col min="6926" max="6936" width="9.140625" style="107"/>
    <col min="6937" max="6937" width="34" style="107" bestFit="1" customWidth="1"/>
    <col min="6938" max="6939" width="14.28515625" style="107" bestFit="1" customWidth="1"/>
    <col min="6940" max="7168" width="9.140625" style="107"/>
    <col min="7169" max="7169" width="13" style="107" customWidth="1"/>
    <col min="7170" max="7170" width="3.140625" style="107" customWidth="1"/>
    <col min="7171" max="7171" width="16.5703125" style="107" customWidth="1"/>
    <col min="7172" max="7172" width="20.5703125" style="107" customWidth="1"/>
    <col min="7173" max="7173" width="52.140625" style="107" customWidth="1"/>
    <col min="7174" max="7174" width="18" style="107" customWidth="1"/>
    <col min="7175" max="7180" width="20.5703125" style="107" customWidth="1"/>
    <col min="7181" max="7181" width="0" style="107" hidden="1" customWidth="1"/>
    <col min="7182" max="7192" width="9.140625" style="107"/>
    <col min="7193" max="7193" width="34" style="107" bestFit="1" customWidth="1"/>
    <col min="7194" max="7195" width="14.28515625" style="107" bestFit="1" customWidth="1"/>
    <col min="7196" max="7424" width="9.140625" style="107"/>
    <col min="7425" max="7425" width="13" style="107" customWidth="1"/>
    <col min="7426" max="7426" width="3.140625" style="107" customWidth="1"/>
    <col min="7427" max="7427" width="16.5703125" style="107" customWidth="1"/>
    <col min="7428" max="7428" width="20.5703125" style="107" customWidth="1"/>
    <col min="7429" max="7429" width="52.140625" style="107" customWidth="1"/>
    <col min="7430" max="7430" width="18" style="107" customWidth="1"/>
    <col min="7431" max="7436" width="20.5703125" style="107" customWidth="1"/>
    <col min="7437" max="7437" width="0" style="107" hidden="1" customWidth="1"/>
    <col min="7438" max="7448" width="9.140625" style="107"/>
    <col min="7449" max="7449" width="34" style="107" bestFit="1" customWidth="1"/>
    <col min="7450" max="7451" width="14.28515625" style="107" bestFit="1" customWidth="1"/>
    <col min="7452" max="7680" width="9.140625" style="107"/>
    <col min="7681" max="7681" width="13" style="107" customWidth="1"/>
    <col min="7682" max="7682" width="3.140625" style="107" customWidth="1"/>
    <col min="7683" max="7683" width="16.5703125" style="107" customWidth="1"/>
    <col min="7684" max="7684" width="20.5703125" style="107" customWidth="1"/>
    <col min="7685" max="7685" width="52.140625" style="107" customWidth="1"/>
    <col min="7686" max="7686" width="18" style="107" customWidth="1"/>
    <col min="7687" max="7692" width="20.5703125" style="107" customWidth="1"/>
    <col min="7693" max="7693" width="0" style="107" hidden="1" customWidth="1"/>
    <col min="7694" max="7704" width="9.140625" style="107"/>
    <col min="7705" max="7705" width="34" style="107" bestFit="1" customWidth="1"/>
    <col min="7706" max="7707" width="14.28515625" style="107" bestFit="1" customWidth="1"/>
    <col min="7708" max="7936" width="9.140625" style="107"/>
    <col min="7937" max="7937" width="13" style="107" customWidth="1"/>
    <col min="7938" max="7938" width="3.140625" style="107" customWidth="1"/>
    <col min="7939" max="7939" width="16.5703125" style="107" customWidth="1"/>
    <col min="7940" max="7940" width="20.5703125" style="107" customWidth="1"/>
    <col min="7941" max="7941" width="52.140625" style="107" customWidth="1"/>
    <col min="7942" max="7942" width="18" style="107" customWidth="1"/>
    <col min="7943" max="7948" width="20.5703125" style="107" customWidth="1"/>
    <col min="7949" max="7949" width="0" style="107" hidden="1" customWidth="1"/>
    <col min="7950" max="7960" width="9.140625" style="107"/>
    <col min="7961" max="7961" width="34" style="107" bestFit="1" customWidth="1"/>
    <col min="7962" max="7963" width="14.28515625" style="107" bestFit="1" customWidth="1"/>
    <col min="7964" max="8192" width="9.140625" style="107"/>
    <col min="8193" max="8193" width="13" style="107" customWidth="1"/>
    <col min="8194" max="8194" width="3.140625" style="107" customWidth="1"/>
    <col min="8195" max="8195" width="16.5703125" style="107" customWidth="1"/>
    <col min="8196" max="8196" width="20.5703125" style="107" customWidth="1"/>
    <col min="8197" max="8197" width="52.140625" style="107" customWidth="1"/>
    <col min="8198" max="8198" width="18" style="107" customWidth="1"/>
    <col min="8199" max="8204" width="20.5703125" style="107" customWidth="1"/>
    <col min="8205" max="8205" width="0" style="107" hidden="1" customWidth="1"/>
    <col min="8206" max="8216" width="9.140625" style="107"/>
    <col min="8217" max="8217" width="34" style="107" bestFit="1" customWidth="1"/>
    <col min="8218" max="8219" width="14.28515625" style="107" bestFit="1" customWidth="1"/>
    <col min="8220" max="8448" width="9.140625" style="107"/>
    <col min="8449" max="8449" width="13" style="107" customWidth="1"/>
    <col min="8450" max="8450" width="3.140625" style="107" customWidth="1"/>
    <col min="8451" max="8451" width="16.5703125" style="107" customWidth="1"/>
    <col min="8452" max="8452" width="20.5703125" style="107" customWidth="1"/>
    <col min="8453" max="8453" width="52.140625" style="107" customWidth="1"/>
    <col min="8454" max="8454" width="18" style="107" customWidth="1"/>
    <col min="8455" max="8460" width="20.5703125" style="107" customWidth="1"/>
    <col min="8461" max="8461" width="0" style="107" hidden="1" customWidth="1"/>
    <col min="8462" max="8472" width="9.140625" style="107"/>
    <col min="8473" max="8473" width="34" style="107" bestFit="1" customWidth="1"/>
    <col min="8474" max="8475" width="14.28515625" style="107" bestFit="1" customWidth="1"/>
    <col min="8476" max="8704" width="9.140625" style="107"/>
    <col min="8705" max="8705" width="13" style="107" customWidth="1"/>
    <col min="8706" max="8706" width="3.140625" style="107" customWidth="1"/>
    <col min="8707" max="8707" width="16.5703125" style="107" customWidth="1"/>
    <col min="8708" max="8708" width="20.5703125" style="107" customWidth="1"/>
    <col min="8709" max="8709" width="52.140625" style="107" customWidth="1"/>
    <col min="8710" max="8710" width="18" style="107" customWidth="1"/>
    <col min="8711" max="8716" width="20.5703125" style="107" customWidth="1"/>
    <col min="8717" max="8717" width="0" style="107" hidden="1" customWidth="1"/>
    <col min="8718" max="8728" width="9.140625" style="107"/>
    <col min="8729" max="8729" width="34" style="107" bestFit="1" customWidth="1"/>
    <col min="8730" max="8731" width="14.28515625" style="107" bestFit="1" customWidth="1"/>
    <col min="8732" max="8960" width="9.140625" style="107"/>
    <col min="8961" max="8961" width="13" style="107" customWidth="1"/>
    <col min="8962" max="8962" width="3.140625" style="107" customWidth="1"/>
    <col min="8963" max="8963" width="16.5703125" style="107" customWidth="1"/>
    <col min="8964" max="8964" width="20.5703125" style="107" customWidth="1"/>
    <col min="8965" max="8965" width="52.140625" style="107" customWidth="1"/>
    <col min="8966" max="8966" width="18" style="107" customWidth="1"/>
    <col min="8967" max="8972" width="20.5703125" style="107" customWidth="1"/>
    <col min="8973" max="8973" width="0" style="107" hidden="1" customWidth="1"/>
    <col min="8974" max="8984" width="9.140625" style="107"/>
    <col min="8985" max="8985" width="34" style="107" bestFit="1" customWidth="1"/>
    <col min="8986" max="8987" width="14.28515625" style="107" bestFit="1" customWidth="1"/>
    <col min="8988" max="9216" width="9.140625" style="107"/>
    <col min="9217" max="9217" width="13" style="107" customWidth="1"/>
    <col min="9218" max="9218" width="3.140625" style="107" customWidth="1"/>
    <col min="9219" max="9219" width="16.5703125" style="107" customWidth="1"/>
    <col min="9220" max="9220" width="20.5703125" style="107" customWidth="1"/>
    <col min="9221" max="9221" width="52.140625" style="107" customWidth="1"/>
    <col min="9222" max="9222" width="18" style="107" customWidth="1"/>
    <col min="9223" max="9228" width="20.5703125" style="107" customWidth="1"/>
    <col min="9229" max="9229" width="0" style="107" hidden="1" customWidth="1"/>
    <col min="9230" max="9240" width="9.140625" style="107"/>
    <col min="9241" max="9241" width="34" style="107" bestFit="1" customWidth="1"/>
    <col min="9242" max="9243" width="14.28515625" style="107" bestFit="1" customWidth="1"/>
    <col min="9244" max="9472" width="9.140625" style="107"/>
    <col min="9473" max="9473" width="13" style="107" customWidth="1"/>
    <col min="9474" max="9474" width="3.140625" style="107" customWidth="1"/>
    <col min="9475" max="9475" width="16.5703125" style="107" customWidth="1"/>
    <col min="9476" max="9476" width="20.5703125" style="107" customWidth="1"/>
    <col min="9477" max="9477" width="52.140625" style="107" customWidth="1"/>
    <col min="9478" max="9478" width="18" style="107" customWidth="1"/>
    <col min="9479" max="9484" width="20.5703125" style="107" customWidth="1"/>
    <col min="9485" max="9485" width="0" style="107" hidden="1" customWidth="1"/>
    <col min="9486" max="9496" width="9.140625" style="107"/>
    <col min="9497" max="9497" width="34" style="107" bestFit="1" customWidth="1"/>
    <col min="9498" max="9499" width="14.28515625" style="107" bestFit="1" customWidth="1"/>
    <col min="9500" max="9728" width="9.140625" style="107"/>
    <col min="9729" max="9729" width="13" style="107" customWidth="1"/>
    <col min="9730" max="9730" width="3.140625" style="107" customWidth="1"/>
    <col min="9731" max="9731" width="16.5703125" style="107" customWidth="1"/>
    <col min="9732" max="9732" width="20.5703125" style="107" customWidth="1"/>
    <col min="9733" max="9733" width="52.140625" style="107" customWidth="1"/>
    <col min="9734" max="9734" width="18" style="107" customWidth="1"/>
    <col min="9735" max="9740" width="20.5703125" style="107" customWidth="1"/>
    <col min="9741" max="9741" width="0" style="107" hidden="1" customWidth="1"/>
    <col min="9742" max="9752" width="9.140625" style="107"/>
    <col min="9753" max="9753" width="34" style="107" bestFit="1" customWidth="1"/>
    <col min="9754" max="9755" width="14.28515625" style="107" bestFit="1" customWidth="1"/>
    <col min="9756" max="9984" width="9.140625" style="107"/>
    <col min="9985" max="9985" width="13" style="107" customWidth="1"/>
    <col min="9986" max="9986" width="3.140625" style="107" customWidth="1"/>
    <col min="9987" max="9987" width="16.5703125" style="107" customWidth="1"/>
    <col min="9988" max="9988" width="20.5703125" style="107" customWidth="1"/>
    <col min="9989" max="9989" width="52.140625" style="107" customWidth="1"/>
    <col min="9990" max="9990" width="18" style="107" customWidth="1"/>
    <col min="9991" max="9996" width="20.5703125" style="107" customWidth="1"/>
    <col min="9997" max="9997" width="0" style="107" hidden="1" customWidth="1"/>
    <col min="9998" max="10008" width="9.140625" style="107"/>
    <col min="10009" max="10009" width="34" style="107" bestFit="1" customWidth="1"/>
    <col min="10010" max="10011" width="14.28515625" style="107" bestFit="1" customWidth="1"/>
    <col min="10012" max="10240" width="9.140625" style="107"/>
    <col min="10241" max="10241" width="13" style="107" customWidth="1"/>
    <col min="10242" max="10242" width="3.140625" style="107" customWidth="1"/>
    <col min="10243" max="10243" width="16.5703125" style="107" customWidth="1"/>
    <col min="10244" max="10244" width="20.5703125" style="107" customWidth="1"/>
    <col min="10245" max="10245" width="52.140625" style="107" customWidth="1"/>
    <col min="10246" max="10246" width="18" style="107" customWidth="1"/>
    <col min="10247" max="10252" width="20.5703125" style="107" customWidth="1"/>
    <col min="10253" max="10253" width="0" style="107" hidden="1" customWidth="1"/>
    <col min="10254" max="10264" width="9.140625" style="107"/>
    <col min="10265" max="10265" width="34" style="107" bestFit="1" customWidth="1"/>
    <col min="10266" max="10267" width="14.28515625" style="107" bestFit="1" customWidth="1"/>
    <col min="10268" max="10496" width="9.140625" style="107"/>
    <col min="10497" max="10497" width="13" style="107" customWidth="1"/>
    <col min="10498" max="10498" width="3.140625" style="107" customWidth="1"/>
    <col min="10499" max="10499" width="16.5703125" style="107" customWidth="1"/>
    <col min="10500" max="10500" width="20.5703125" style="107" customWidth="1"/>
    <col min="10501" max="10501" width="52.140625" style="107" customWidth="1"/>
    <col min="10502" max="10502" width="18" style="107" customWidth="1"/>
    <col min="10503" max="10508" width="20.5703125" style="107" customWidth="1"/>
    <col min="10509" max="10509" width="0" style="107" hidden="1" customWidth="1"/>
    <col min="10510" max="10520" width="9.140625" style="107"/>
    <col min="10521" max="10521" width="34" style="107" bestFit="1" customWidth="1"/>
    <col min="10522" max="10523" width="14.28515625" style="107" bestFit="1" customWidth="1"/>
    <col min="10524" max="10752" width="9.140625" style="107"/>
    <col min="10753" max="10753" width="13" style="107" customWidth="1"/>
    <col min="10754" max="10754" width="3.140625" style="107" customWidth="1"/>
    <col min="10755" max="10755" width="16.5703125" style="107" customWidth="1"/>
    <col min="10756" max="10756" width="20.5703125" style="107" customWidth="1"/>
    <col min="10757" max="10757" width="52.140625" style="107" customWidth="1"/>
    <col min="10758" max="10758" width="18" style="107" customWidth="1"/>
    <col min="10759" max="10764" width="20.5703125" style="107" customWidth="1"/>
    <col min="10765" max="10765" width="0" style="107" hidden="1" customWidth="1"/>
    <col min="10766" max="10776" width="9.140625" style="107"/>
    <col min="10777" max="10777" width="34" style="107" bestFit="1" customWidth="1"/>
    <col min="10778" max="10779" width="14.28515625" style="107" bestFit="1" customWidth="1"/>
    <col min="10780" max="11008" width="9.140625" style="107"/>
    <col min="11009" max="11009" width="13" style="107" customWidth="1"/>
    <col min="11010" max="11010" width="3.140625" style="107" customWidth="1"/>
    <col min="11011" max="11011" width="16.5703125" style="107" customWidth="1"/>
    <col min="11012" max="11012" width="20.5703125" style="107" customWidth="1"/>
    <col min="11013" max="11013" width="52.140625" style="107" customWidth="1"/>
    <col min="11014" max="11014" width="18" style="107" customWidth="1"/>
    <col min="11015" max="11020" width="20.5703125" style="107" customWidth="1"/>
    <col min="11021" max="11021" width="0" style="107" hidden="1" customWidth="1"/>
    <col min="11022" max="11032" width="9.140625" style="107"/>
    <col min="11033" max="11033" width="34" style="107" bestFit="1" customWidth="1"/>
    <col min="11034" max="11035" width="14.28515625" style="107" bestFit="1" customWidth="1"/>
    <col min="11036" max="11264" width="9.140625" style="107"/>
    <col min="11265" max="11265" width="13" style="107" customWidth="1"/>
    <col min="11266" max="11266" width="3.140625" style="107" customWidth="1"/>
    <col min="11267" max="11267" width="16.5703125" style="107" customWidth="1"/>
    <col min="11268" max="11268" width="20.5703125" style="107" customWidth="1"/>
    <col min="11269" max="11269" width="52.140625" style="107" customWidth="1"/>
    <col min="11270" max="11270" width="18" style="107" customWidth="1"/>
    <col min="11271" max="11276" width="20.5703125" style="107" customWidth="1"/>
    <col min="11277" max="11277" width="0" style="107" hidden="1" customWidth="1"/>
    <col min="11278" max="11288" width="9.140625" style="107"/>
    <col min="11289" max="11289" width="34" style="107" bestFit="1" customWidth="1"/>
    <col min="11290" max="11291" width="14.28515625" style="107" bestFit="1" customWidth="1"/>
    <col min="11292" max="11520" width="9.140625" style="107"/>
    <col min="11521" max="11521" width="13" style="107" customWidth="1"/>
    <col min="11522" max="11522" width="3.140625" style="107" customWidth="1"/>
    <col min="11523" max="11523" width="16.5703125" style="107" customWidth="1"/>
    <col min="11524" max="11524" width="20.5703125" style="107" customWidth="1"/>
    <col min="11525" max="11525" width="52.140625" style="107" customWidth="1"/>
    <col min="11526" max="11526" width="18" style="107" customWidth="1"/>
    <col min="11527" max="11532" width="20.5703125" style="107" customWidth="1"/>
    <col min="11533" max="11533" width="0" style="107" hidden="1" customWidth="1"/>
    <col min="11534" max="11544" width="9.140625" style="107"/>
    <col min="11545" max="11545" width="34" style="107" bestFit="1" customWidth="1"/>
    <col min="11546" max="11547" width="14.28515625" style="107" bestFit="1" customWidth="1"/>
    <col min="11548" max="11776" width="9.140625" style="107"/>
    <col min="11777" max="11777" width="13" style="107" customWidth="1"/>
    <col min="11778" max="11778" width="3.140625" style="107" customWidth="1"/>
    <col min="11779" max="11779" width="16.5703125" style="107" customWidth="1"/>
    <col min="11780" max="11780" width="20.5703125" style="107" customWidth="1"/>
    <col min="11781" max="11781" width="52.140625" style="107" customWidth="1"/>
    <col min="11782" max="11782" width="18" style="107" customWidth="1"/>
    <col min="11783" max="11788" width="20.5703125" style="107" customWidth="1"/>
    <col min="11789" max="11789" width="0" style="107" hidden="1" customWidth="1"/>
    <col min="11790" max="11800" width="9.140625" style="107"/>
    <col min="11801" max="11801" width="34" style="107" bestFit="1" customWidth="1"/>
    <col min="11802" max="11803" width="14.28515625" style="107" bestFit="1" customWidth="1"/>
    <col min="11804" max="12032" width="9.140625" style="107"/>
    <col min="12033" max="12033" width="13" style="107" customWidth="1"/>
    <col min="12034" max="12034" width="3.140625" style="107" customWidth="1"/>
    <col min="12035" max="12035" width="16.5703125" style="107" customWidth="1"/>
    <col min="12036" max="12036" width="20.5703125" style="107" customWidth="1"/>
    <col min="12037" max="12037" width="52.140625" style="107" customWidth="1"/>
    <col min="12038" max="12038" width="18" style="107" customWidth="1"/>
    <col min="12039" max="12044" width="20.5703125" style="107" customWidth="1"/>
    <col min="12045" max="12045" width="0" style="107" hidden="1" customWidth="1"/>
    <col min="12046" max="12056" width="9.140625" style="107"/>
    <col min="12057" max="12057" width="34" style="107" bestFit="1" customWidth="1"/>
    <col min="12058" max="12059" width="14.28515625" style="107" bestFit="1" customWidth="1"/>
    <col min="12060" max="12288" width="9.140625" style="107"/>
    <col min="12289" max="12289" width="13" style="107" customWidth="1"/>
    <col min="12290" max="12290" width="3.140625" style="107" customWidth="1"/>
    <col min="12291" max="12291" width="16.5703125" style="107" customWidth="1"/>
    <col min="12292" max="12292" width="20.5703125" style="107" customWidth="1"/>
    <col min="12293" max="12293" width="52.140625" style="107" customWidth="1"/>
    <col min="12294" max="12294" width="18" style="107" customWidth="1"/>
    <col min="12295" max="12300" width="20.5703125" style="107" customWidth="1"/>
    <col min="12301" max="12301" width="0" style="107" hidden="1" customWidth="1"/>
    <col min="12302" max="12312" width="9.140625" style="107"/>
    <col min="12313" max="12313" width="34" style="107" bestFit="1" customWidth="1"/>
    <col min="12314" max="12315" width="14.28515625" style="107" bestFit="1" customWidth="1"/>
    <col min="12316" max="12544" width="9.140625" style="107"/>
    <col min="12545" max="12545" width="13" style="107" customWidth="1"/>
    <col min="12546" max="12546" width="3.140625" style="107" customWidth="1"/>
    <col min="12547" max="12547" width="16.5703125" style="107" customWidth="1"/>
    <col min="12548" max="12548" width="20.5703125" style="107" customWidth="1"/>
    <col min="12549" max="12549" width="52.140625" style="107" customWidth="1"/>
    <col min="12550" max="12550" width="18" style="107" customWidth="1"/>
    <col min="12551" max="12556" width="20.5703125" style="107" customWidth="1"/>
    <col min="12557" max="12557" width="0" style="107" hidden="1" customWidth="1"/>
    <col min="12558" max="12568" width="9.140625" style="107"/>
    <col min="12569" max="12569" width="34" style="107" bestFit="1" customWidth="1"/>
    <col min="12570" max="12571" width="14.28515625" style="107" bestFit="1" customWidth="1"/>
    <col min="12572" max="12800" width="9.140625" style="107"/>
    <col min="12801" max="12801" width="13" style="107" customWidth="1"/>
    <col min="12802" max="12802" width="3.140625" style="107" customWidth="1"/>
    <col min="12803" max="12803" width="16.5703125" style="107" customWidth="1"/>
    <col min="12804" max="12804" width="20.5703125" style="107" customWidth="1"/>
    <col min="12805" max="12805" width="52.140625" style="107" customWidth="1"/>
    <col min="12806" max="12806" width="18" style="107" customWidth="1"/>
    <col min="12807" max="12812" width="20.5703125" style="107" customWidth="1"/>
    <col min="12813" max="12813" width="0" style="107" hidden="1" customWidth="1"/>
    <col min="12814" max="12824" width="9.140625" style="107"/>
    <col min="12825" max="12825" width="34" style="107" bestFit="1" customWidth="1"/>
    <col min="12826" max="12827" width="14.28515625" style="107" bestFit="1" customWidth="1"/>
    <col min="12828" max="13056" width="9.140625" style="107"/>
    <col min="13057" max="13057" width="13" style="107" customWidth="1"/>
    <col min="13058" max="13058" width="3.140625" style="107" customWidth="1"/>
    <col min="13059" max="13059" width="16.5703125" style="107" customWidth="1"/>
    <col min="13060" max="13060" width="20.5703125" style="107" customWidth="1"/>
    <col min="13061" max="13061" width="52.140625" style="107" customWidth="1"/>
    <col min="13062" max="13062" width="18" style="107" customWidth="1"/>
    <col min="13063" max="13068" width="20.5703125" style="107" customWidth="1"/>
    <col min="13069" max="13069" width="0" style="107" hidden="1" customWidth="1"/>
    <col min="13070" max="13080" width="9.140625" style="107"/>
    <col min="13081" max="13081" width="34" style="107" bestFit="1" customWidth="1"/>
    <col min="13082" max="13083" width="14.28515625" style="107" bestFit="1" customWidth="1"/>
    <col min="13084" max="13312" width="9.140625" style="107"/>
    <col min="13313" max="13313" width="13" style="107" customWidth="1"/>
    <col min="13314" max="13314" width="3.140625" style="107" customWidth="1"/>
    <col min="13315" max="13315" width="16.5703125" style="107" customWidth="1"/>
    <col min="13316" max="13316" width="20.5703125" style="107" customWidth="1"/>
    <col min="13317" max="13317" width="52.140625" style="107" customWidth="1"/>
    <col min="13318" max="13318" width="18" style="107" customWidth="1"/>
    <col min="13319" max="13324" width="20.5703125" style="107" customWidth="1"/>
    <col min="13325" max="13325" width="0" style="107" hidden="1" customWidth="1"/>
    <col min="13326" max="13336" width="9.140625" style="107"/>
    <col min="13337" max="13337" width="34" style="107" bestFit="1" customWidth="1"/>
    <col min="13338" max="13339" width="14.28515625" style="107" bestFit="1" customWidth="1"/>
    <col min="13340" max="13568" width="9.140625" style="107"/>
    <col min="13569" max="13569" width="13" style="107" customWidth="1"/>
    <col min="13570" max="13570" width="3.140625" style="107" customWidth="1"/>
    <col min="13571" max="13571" width="16.5703125" style="107" customWidth="1"/>
    <col min="13572" max="13572" width="20.5703125" style="107" customWidth="1"/>
    <col min="13573" max="13573" width="52.140625" style="107" customWidth="1"/>
    <col min="13574" max="13574" width="18" style="107" customWidth="1"/>
    <col min="13575" max="13580" width="20.5703125" style="107" customWidth="1"/>
    <col min="13581" max="13581" width="0" style="107" hidden="1" customWidth="1"/>
    <col min="13582" max="13592" width="9.140625" style="107"/>
    <col min="13593" max="13593" width="34" style="107" bestFit="1" customWidth="1"/>
    <col min="13594" max="13595" width="14.28515625" style="107" bestFit="1" customWidth="1"/>
    <col min="13596" max="13824" width="9.140625" style="107"/>
    <col min="13825" max="13825" width="13" style="107" customWidth="1"/>
    <col min="13826" max="13826" width="3.140625" style="107" customWidth="1"/>
    <col min="13827" max="13827" width="16.5703125" style="107" customWidth="1"/>
    <col min="13828" max="13828" width="20.5703125" style="107" customWidth="1"/>
    <col min="13829" max="13829" width="52.140625" style="107" customWidth="1"/>
    <col min="13830" max="13830" width="18" style="107" customWidth="1"/>
    <col min="13831" max="13836" width="20.5703125" style="107" customWidth="1"/>
    <col min="13837" max="13837" width="0" style="107" hidden="1" customWidth="1"/>
    <col min="13838" max="13848" width="9.140625" style="107"/>
    <col min="13849" max="13849" width="34" style="107" bestFit="1" customWidth="1"/>
    <col min="13850" max="13851" width="14.28515625" style="107" bestFit="1" customWidth="1"/>
    <col min="13852" max="14080" width="9.140625" style="107"/>
    <col min="14081" max="14081" width="13" style="107" customWidth="1"/>
    <col min="14082" max="14082" width="3.140625" style="107" customWidth="1"/>
    <col min="14083" max="14083" width="16.5703125" style="107" customWidth="1"/>
    <col min="14084" max="14084" width="20.5703125" style="107" customWidth="1"/>
    <col min="14085" max="14085" width="52.140625" style="107" customWidth="1"/>
    <col min="14086" max="14086" width="18" style="107" customWidth="1"/>
    <col min="14087" max="14092" width="20.5703125" style="107" customWidth="1"/>
    <col min="14093" max="14093" width="0" style="107" hidden="1" customWidth="1"/>
    <col min="14094" max="14104" width="9.140625" style="107"/>
    <col min="14105" max="14105" width="34" style="107" bestFit="1" customWidth="1"/>
    <col min="14106" max="14107" width="14.28515625" style="107" bestFit="1" customWidth="1"/>
    <col min="14108" max="14336" width="9.140625" style="107"/>
    <col min="14337" max="14337" width="13" style="107" customWidth="1"/>
    <col min="14338" max="14338" width="3.140625" style="107" customWidth="1"/>
    <col min="14339" max="14339" width="16.5703125" style="107" customWidth="1"/>
    <col min="14340" max="14340" width="20.5703125" style="107" customWidth="1"/>
    <col min="14341" max="14341" width="52.140625" style="107" customWidth="1"/>
    <col min="14342" max="14342" width="18" style="107" customWidth="1"/>
    <col min="14343" max="14348" width="20.5703125" style="107" customWidth="1"/>
    <col min="14349" max="14349" width="0" style="107" hidden="1" customWidth="1"/>
    <col min="14350" max="14360" width="9.140625" style="107"/>
    <col min="14361" max="14361" width="34" style="107" bestFit="1" customWidth="1"/>
    <col min="14362" max="14363" width="14.28515625" style="107" bestFit="1" customWidth="1"/>
    <col min="14364" max="14592" width="9.140625" style="107"/>
    <col min="14593" max="14593" width="13" style="107" customWidth="1"/>
    <col min="14594" max="14594" width="3.140625" style="107" customWidth="1"/>
    <col min="14595" max="14595" width="16.5703125" style="107" customWidth="1"/>
    <col min="14596" max="14596" width="20.5703125" style="107" customWidth="1"/>
    <col min="14597" max="14597" width="52.140625" style="107" customWidth="1"/>
    <col min="14598" max="14598" width="18" style="107" customWidth="1"/>
    <col min="14599" max="14604" width="20.5703125" style="107" customWidth="1"/>
    <col min="14605" max="14605" width="0" style="107" hidden="1" customWidth="1"/>
    <col min="14606" max="14616" width="9.140625" style="107"/>
    <col min="14617" max="14617" width="34" style="107" bestFit="1" customWidth="1"/>
    <col min="14618" max="14619" width="14.28515625" style="107" bestFit="1" customWidth="1"/>
    <col min="14620" max="14848" width="9.140625" style="107"/>
    <col min="14849" max="14849" width="13" style="107" customWidth="1"/>
    <col min="14850" max="14850" width="3.140625" style="107" customWidth="1"/>
    <col min="14851" max="14851" width="16.5703125" style="107" customWidth="1"/>
    <col min="14852" max="14852" width="20.5703125" style="107" customWidth="1"/>
    <col min="14853" max="14853" width="52.140625" style="107" customWidth="1"/>
    <col min="14854" max="14854" width="18" style="107" customWidth="1"/>
    <col min="14855" max="14860" width="20.5703125" style="107" customWidth="1"/>
    <col min="14861" max="14861" width="0" style="107" hidden="1" customWidth="1"/>
    <col min="14862" max="14872" width="9.140625" style="107"/>
    <col min="14873" max="14873" width="34" style="107" bestFit="1" customWidth="1"/>
    <col min="14874" max="14875" width="14.28515625" style="107" bestFit="1" customWidth="1"/>
    <col min="14876" max="15104" width="9.140625" style="107"/>
    <col min="15105" max="15105" width="13" style="107" customWidth="1"/>
    <col min="15106" max="15106" width="3.140625" style="107" customWidth="1"/>
    <col min="15107" max="15107" width="16.5703125" style="107" customWidth="1"/>
    <col min="15108" max="15108" width="20.5703125" style="107" customWidth="1"/>
    <col min="15109" max="15109" width="52.140625" style="107" customWidth="1"/>
    <col min="15110" max="15110" width="18" style="107" customWidth="1"/>
    <col min="15111" max="15116" width="20.5703125" style="107" customWidth="1"/>
    <col min="15117" max="15117" width="0" style="107" hidden="1" customWidth="1"/>
    <col min="15118" max="15128" width="9.140625" style="107"/>
    <col min="15129" max="15129" width="34" style="107" bestFit="1" customWidth="1"/>
    <col min="15130" max="15131" width="14.28515625" style="107" bestFit="1" customWidth="1"/>
    <col min="15132" max="15360" width="9.140625" style="107"/>
    <col min="15361" max="15361" width="13" style="107" customWidth="1"/>
    <col min="15362" max="15362" width="3.140625" style="107" customWidth="1"/>
    <col min="15363" max="15363" width="16.5703125" style="107" customWidth="1"/>
    <col min="15364" max="15364" width="20.5703125" style="107" customWidth="1"/>
    <col min="15365" max="15365" width="52.140625" style="107" customWidth="1"/>
    <col min="15366" max="15366" width="18" style="107" customWidth="1"/>
    <col min="15367" max="15372" width="20.5703125" style="107" customWidth="1"/>
    <col min="15373" max="15373" width="0" style="107" hidden="1" customWidth="1"/>
    <col min="15374" max="15384" width="9.140625" style="107"/>
    <col min="15385" max="15385" width="34" style="107" bestFit="1" customWidth="1"/>
    <col min="15386" max="15387" width="14.28515625" style="107" bestFit="1" customWidth="1"/>
    <col min="15388" max="15616" width="9.140625" style="107"/>
    <col min="15617" max="15617" width="13" style="107" customWidth="1"/>
    <col min="15618" max="15618" width="3.140625" style="107" customWidth="1"/>
    <col min="15619" max="15619" width="16.5703125" style="107" customWidth="1"/>
    <col min="15620" max="15620" width="20.5703125" style="107" customWidth="1"/>
    <col min="15621" max="15621" width="52.140625" style="107" customWidth="1"/>
    <col min="15622" max="15622" width="18" style="107" customWidth="1"/>
    <col min="15623" max="15628" width="20.5703125" style="107" customWidth="1"/>
    <col min="15629" max="15629" width="0" style="107" hidden="1" customWidth="1"/>
    <col min="15630" max="15640" width="9.140625" style="107"/>
    <col min="15641" max="15641" width="34" style="107" bestFit="1" customWidth="1"/>
    <col min="15642" max="15643" width="14.28515625" style="107" bestFit="1" customWidth="1"/>
    <col min="15644" max="15872" width="9.140625" style="107"/>
    <col min="15873" max="15873" width="13" style="107" customWidth="1"/>
    <col min="15874" max="15874" width="3.140625" style="107" customWidth="1"/>
    <col min="15875" max="15875" width="16.5703125" style="107" customWidth="1"/>
    <col min="15876" max="15876" width="20.5703125" style="107" customWidth="1"/>
    <col min="15877" max="15877" width="52.140625" style="107" customWidth="1"/>
    <col min="15878" max="15878" width="18" style="107" customWidth="1"/>
    <col min="15879" max="15884" width="20.5703125" style="107" customWidth="1"/>
    <col min="15885" max="15885" width="0" style="107" hidden="1" customWidth="1"/>
    <col min="15886" max="15896" width="9.140625" style="107"/>
    <col min="15897" max="15897" width="34" style="107" bestFit="1" customWidth="1"/>
    <col min="15898" max="15899" width="14.28515625" style="107" bestFit="1" customWidth="1"/>
    <col min="15900" max="16128" width="9.140625" style="107"/>
    <col min="16129" max="16129" width="13" style="107" customWidth="1"/>
    <col min="16130" max="16130" width="3.140625" style="107" customWidth="1"/>
    <col min="16131" max="16131" width="16.5703125" style="107" customWidth="1"/>
    <col min="16132" max="16132" width="20.5703125" style="107" customWidth="1"/>
    <col min="16133" max="16133" width="52.140625" style="107" customWidth="1"/>
    <col min="16134" max="16134" width="18" style="107" customWidth="1"/>
    <col min="16135" max="16140" width="20.5703125" style="107" customWidth="1"/>
    <col min="16141" max="16141" width="0" style="107" hidden="1" customWidth="1"/>
    <col min="16142" max="16152" width="9.140625" style="107"/>
    <col min="16153" max="16153" width="34" style="107" bestFit="1" customWidth="1"/>
    <col min="16154" max="16155" width="14.28515625" style="107" bestFit="1" customWidth="1"/>
    <col min="16156" max="16384" width="9.140625" style="107"/>
  </cols>
  <sheetData>
    <row r="1" spans="1:5" x14ac:dyDescent="0.25">
      <c r="A1" s="102" t="s">
        <v>634</v>
      </c>
      <c r="B1" s="102" t="s">
        <v>635</v>
      </c>
      <c r="C1" s="103" t="s">
        <v>636</v>
      </c>
      <c r="D1" s="103"/>
    </row>
    <row r="2" spans="1:5" x14ac:dyDescent="0.25">
      <c r="A2" s="102" t="s">
        <v>637</v>
      </c>
      <c r="B2" s="102" t="s">
        <v>635</v>
      </c>
      <c r="C2" s="106" t="s">
        <v>638</v>
      </c>
      <c r="D2" s="102"/>
    </row>
    <row r="3" spans="1:5" x14ac:dyDescent="0.25">
      <c r="A3" s="102" t="s">
        <v>544</v>
      </c>
      <c r="B3" s="102" t="s">
        <v>635</v>
      </c>
      <c r="C3" s="103" t="s">
        <v>639</v>
      </c>
      <c r="D3" s="102"/>
    </row>
    <row r="4" spans="1:5" x14ac:dyDescent="0.25">
      <c r="A4" s="102" t="s">
        <v>640</v>
      </c>
      <c r="B4" s="102" t="s">
        <v>635</v>
      </c>
      <c r="C4" s="102">
        <v>85499</v>
      </c>
      <c r="D4" s="102"/>
    </row>
    <row r="5" spans="1:5" ht="15" customHeight="1" x14ac:dyDescent="0.25">
      <c r="A5" s="102" t="s">
        <v>641</v>
      </c>
      <c r="B5" s="102" t="s">
        <v>635</v>
      </c>
      <c r="C5" s="103" t="s">
        <v>642</v>
      </c>
      <c r="D5" s="103"/>
    </row>
    <row r="6" spans="1:5" x14ac:dyDescent="0.25">
      <c r="A6" s="102"/>
      <c r="B6" s="102"/>
      <c r="C6" s="103" t="s">
        <v>643</v>
      </c>
      <c r="D6" s="102"/>
    </row>
    <row r="7" spans="1:5" x14ac:dyDescent="0.25">
      <c r="A7" s="107"/>
      <c r="B7" s="102"/>
      <c r="C7" s="102"/>
      <c r="D7" s="102"/>
    </row>
    <row r="8" spans="1:5" x14ac:dyDescent="0.25">
      <c r="A8" s="102"/>
      <c r="B8" s="102"/>
      <c r="C8" s="103" t="s">
        <v>644</v>
      </c>
      <c r="D8" s="102"/>
    </row>
    <row r="9" spans="1:5" x14ac:dyDescent="0.25">
      <c r="A9" s="102"/>
      <c r="B9" s="102"/>
      <c r="C9" s="103" t="s">
        <v>645</v>
      </c>
      <c r="D9" s="102"/>
      <c r="E9" s="108">
        <v>2440153857</v>
      </c>
    </row>
    <row r="10" spans="1:5" x14ac:dyDescent="0.25">
      <c r="A10" s="102"/>
      <c r="B10" s="102"/>
      <c r="C10" s="103" t="s">
        <v>646</v>
      </c>
      <c r="E10" s="108">
        <v>2609389188</v>
      </c>
    </row>
    <row r="11" spans="1:5" x14ac:dyDescent="0.25">
      <c r="A11" s="102"/>
      <c r="B11" s="102"/>
      <c r="C11" s="103" t="s">
        <v>647</v>
      </c>
      <c r="E11" s="108">
        <v>3500348351</v>
      </c>
    </row>
    <row r="12" spans="1:5" x14ac:dyDescent="0.25">
      <c r="A12" s="102"/>
      <c r="B12" s="102"/>
      <c r="C12" s="103" t="s">
        <v>648</v>
      </c>
      <c r="E12" s="108">
        <v>2752134395</v>
      </c>
    </row>
    <row r="13" spans="1:5" x14ac:dyDescent="0.25">
      <c r="A13" s="102"/>
      <c r="B13" s="102"/>
      <c r="C13" s="103" t="s">
        <v>649</v>
      </c>
      <c r="E13" s="110">
        <v>5094988360</v>
      </c>
    </row>
    <row r="14" spans="1:5" x14ac:dyDescent="0.25">
      <c r="A14" s="102"/>
      <c r="B14" s="102"/>
      <c r="C14" s="103"/>
      <c r="D14" s="102"/>
    </row>
    <row r="15" spans="1:5" x14ac:dyDescent="0.25">
      <c r="A15" s="102"/>
      <c r="B15" s="102"/>
      <c r="C15" s="111" t="s">
        <v>650</v>
      </c>
      <c r="D15" s="102"/>
    </row>
    <row r="16" spans="1:5" x14ac:dyDescent="0.25">
      <c r="A16" s="102"/>
      <c r="B16" s="102"/>
      <c r="C16" s="102"/>
      <c r="D16" s="102"/>
    </row>
    <row r="17" spans="1:13" x14ac:dyDescent="0.25">
      <c r="A17" s="102"/>
      <c r="B17" s="102"/>
      <c r="C17" s="112" t="s">
        <v>651</v>
      </c>
      <c r="D17" s="102"/>
    </row>
    <row r="18" spans="1:13" s="114" customFormat="1" ht="47.25" customHeight="1" x14ac:dyDescent="0.25">
      <c r="A18" s="113"/>
      <c r="B18" s="113"/>
      <c r="C18" s="465" t="s">
        <v>652</v>
      </c>
      <c r="D18" s="466"/>
      <c r="E18" s="467" t="s">
        <v>653</v>
      </c>
      <c r="F18" s="469" t="s">
        <v>654</v>
      </c>
      <c r="G18" s="470"/>
      <c r="H18" s="471"/>
      <c r="I18" s="472" t="s">
        <v>654</v>
      </c>
      <c r="J18" s="473"/>
      <c r="K18" s="473"/>
      <c r="L18" s="474"/>
    </row>
    <row r="19" spans="1:13" ht="34.5" customHeight="1" x14ac:dyDescent="0.25">
      <c r="A19" s="102"/>
      <c r="B19" s="102"/>
      <c r="C19" s="115" t="s">
        <v>655</v>
      </c>
      <c r="D19" s="116" t="s">
        <v>656</v>
      </c>
      <c r="E19" s="468"/>
      <c r="F19" s="117" t="s">
        <v>657</v>
      </c>
      <c r="G19" s="116" t="s">
        <v>655</v>
      </c>
      <c r="H19" s="118" t="s">
        <v>658</v>
      </c>
      <c r="I19" s="475"/>
      <c r="J19" s="476"/>
      <c r="K19" s="476"/>
      <c r="L19" s="477"/>
      <c r="M19" s="103" t="s">
        <v>659</v>
      </c>
    </row>
    <row r="20" spans="1:13" x14ac:dyDescent="0.25">
      <c r="A20" s="102"/>
      <c r="B20" s="102"/>
      <c r="C20" s="452">
        <v>2015</v>
      </c>
      <c r="D20" s="455">
        <f>E9</f>
        <v>2440153857</v>
      </c>
      <c r="E20" s="119" t="s">
        <v>660</v>
      </c>
      <c r="F20" s="120">
        <v>1250629000</v>
      </c>
      <c r="G20" s="121">
        <v>2016</v>
      </c>
      <c r="H20" s="122">
        <f>F20</f>
        <v>1250629000</v>
      </c>
      <c r="I20" s="123" t="s">
        <v>661</v>
      </c>
      <c r="J20" s="124"/>
      <c r="K20" s="124"/>
      <c r="L20" s="125"/>
      <c r="M20" s="103"/>
    </row>
    <row r="21" spans="1:13" x14ac:dyDescent="0.25">
      <c r="A21" s="102"/>
      <c r="B21" s="102"/>
      <c r="C21" s="453"/>
      <c r="D21" s="456"/>
      <c r="E21" s="119" t="s">
        <v>662</v>
      </c>
      <c r="F21" s="120">
        <v>892347000</v>
      </c>
      <c r="G21" s="121">
        <v>2016</v>
      </c>
      <c r="H21" s="122">
        <f>H20+F21</f>
        <v>2142976000</v>
      </c>
      <c r="I21" s="123" t="s">
        <v>661</v>
      </c>
      <c r="J21" s="124"/>
      <c r="K21" s="124"/>
      <c r="L21" s="125"/>
      <c r="M21" s="103"/>
    </row>
    <row r="22" spans="1:13" x14ac:dyDescent="0.25">
      <c r="A22" s="102"/>
      <c r="B22" s="102"/>
      <c r="C22" s="454"/>
      <c r="D22" s="457"/>
      <c r="E22" s="119" t="s">
        <v>663</v>
      </c>
      <c r="F22" s="120">
        <v>297177857</v>
      </c>
      <c r="G22" s="121">
        <v>2017</v>
      </c>
      <c r="H22" s="122">
        <f>H21+F22</f>
        <v>2440153857</v>
      </c>
      <c r="I22" s="123" t="s">
        <v>661</v>
      </c>
      <c r="J22" s="124"/>
      <c r="K22" s="124"/>
      <c r="L22" s="125"/>
      <c r="M22" s="103"/>
    </row>
    <row r="23" spans="1:13" x14ac:dyDescent="0.25">
      <c r="A23" s="102"/>
      <c r="B23" s="102"/>
      <c r="C23" s="126"/>
      <c r="D23" s="127"/>
      <c r="E23" s="119"/>
      <c r="F23" s="120"/>
      <c r="G23" s="121"/>
      <c r="H23" s="128"/>
      <c r="I23" s="129"/>
      <c r="J23" s="124"/>
      <c r="K23" s="124"/>
      <c r="L23" s="125"/>
      <c r="M23" s="103"/>
    </row>
    <row r="24" spans="1:13" x14ac:dyDescent="0.25">
      <c r="A24" s="102"/>
      <c r="B24" s="102"/>
      <c r="C24" s="452">
        <v>2016</v>
      </c>
      <c r="D24" s="455">
        <f>E10</f>
        <v>2609389188</v>
      </c>
      <c r="E24" s="119" t="s">
        <v>660</v>
      </c>
      <c r="F24" s="120">
        <v>531003988</v>
      </c>
      <c r="G24" s="121">
        <v>2017</v>
      </c>
      <c r="H24" s="122">
        <f>F24</f>
        <v>531003988</v>
      </c>
      <c r="I24" s="123" t="s">
        <v>661</v>
      </c>
      <c r="J24" s="124"/>
      <c r="K24" s="124"/>
      <c r="L24" s="125"/>
      <c r="M24" s="103"/>
    </row>
    <row r="25" spans="1:13" x14ac:dyDescent="0.25">
      <c r="A25" s="102"/>
      <c r="B25" s="102"/>
      <c r="C25" s="453"/>
      <c r="D25" s="456"/>
      <c r="E25" s="119" t="s">
        <v>662</v>
      </c>
      <c r="F25" s="120">
        <v>857324000</v>
      </c>
      <c r="G25" s="121">
        <v>2017</v>
      </c>
      <c r="H25" s="122">
        <f>H24+F25</f>
        <v>1388327988</v>
      </c>
      <c r="I25" s="123" t="s">
        <v>661</v>
      </c>
      <c r="J25" s="124"/>
      <c r="K25" s="124"/>
      <c r="L25" s="125"/>
      <c r="M25" s="103"/>
    </row>
    <row r="26" spans="1:13" x14ac:dyDescent="0.25">
      <c r="A26" s="102"/>
      <c r="B26" s="102"/>
      <c r="C26" s="453"/>
      <c r="D26" s="456"/>
      <c r="E26" s="119" t="s">
        <v>663</v>
      </c>
      <c r="F26" s="120">
        <v>354890200</v>
      </c>
      <c r="G26" s="121">
        <v>2018</v>
      </c>
      <c r="H26" s="122">
        <f>H25+F26</f>
        <v>1743218188</v>
      </c>
      <c r="I26" s="123" t="s">
        <v>661</v>
      </c>
      <c r="J26" s="124"/>
      <c r="K26" s="124"/>
      <c r="L26" s="125"/>
      <c r="M26" s="103"/>
    </row>
    <row r="27" spans="1:13" x14ac:dyDescent="0.25">
      <c r="A27" s="102"/>
      <c r="B27" s="102"/>
      <c r="C27" s="454"/>
      <c r="D27" s="457"/>
      <c r="E27" s="119" t="s">
        <v>664</v>
      </c>
      <c r="F27" s="120">
        <v>866171000</v>
      </c>
      <c r="G27" s="121">
        <v>2018</v>
      </c>
      <c r="H27" s="122">
        <f>H26+F27</f>
        <v>2609389188</v>
      </c>
      <c r="I27" s="123" t="s">
        <v>661</v>
      </c>
      <c r="J27" s="124"/>
      <c r="K27" s="124"/>
      <c r="L27" s="125"/>
      <c r="M27" s="103"/>
    </row>
    <row r="28" spans="1:13" x14ac:dyDescent="0.25">
      <c r="A28" s="102"/>
      <c r="B28" s="102"/>
      <c r="C28" s="126"/>
      <c r="D28" s="127"/>
      <c r="E28" s="119"/>
      <c r="F28" s="120"/>
      <c r="G28" s="121"/>
      <c r="H28" s="122"/>
      <c r="I28" s="130"/>
      <c r="J28" s="124"/>
      <c r="K28" s="124"/>
      <c r="L28" s="125"/>
      <c r="M28" s="103"/>
    </row>
    <row r="29" spans="1:13" x14ac:dyDescent="0.25">
      <c r="A29" s="102"/>
      <c r="B29" s="102"/>
      <c r="C29" s="452">
        <v>2017</v>
      </c>
      <c r="D29" s="455">
        <f>E11</f>
        <v>3500348351</v>
      </c>
      <c r="E29" s="119" t="s">
        <v>660</v>
      </c>
      <c r="F29" s="120">
        <v>643250000</v>
      </c>
      <c r="G29" s="121">
        <v>2018</v>
      </c>
      <c r="H29" s="122">
        <f>F29</f>
        <v>643250000</v>
      </c>
      <c r="I29" s="123" t="s">
        <v>661</v>
      </c>
      <c r="J29" s="124"/>
      <c r="K29" s="124"/>
      <c r="L29" s="125"/>
      <c r="M29" s="103"/>
    </row>
    <row r="30" spans="1:13" x14ac:dyDescent="0.25">
      <c r="A30" s="102"/>
      <c r="B30" s="102"/>
      <c r="C30" s="453"/>
      <c r="D30" s="456"/>
      <c r="E30" s="119" t="s">
        <v>662</v>
      </c>
      <c r="F30" s="120">
        <v>982500000</v>
      </c>
      <c r="G30" s="121">
        <v>2018</v>
      </c>
      <c r="H30" s="122">
        <f>H29+F30</f>
        <v>1625750000</v>
      </c>
      <c r="I30" s="123" t="s">
        <v>661</v>
      </c>
      <c r="J30" s="124"/>
      <c r="K30" s="124"/>
      <c r="L30" s="125"/>
      <c r="M30" s="103"/>
    </row>
    <row r="31" spans="1:13" x14ac:dyDescent="0.25">
      <c r="A31" s="102"/>
      <c r="B31" s="102"/>
      <c r="C31" s="453"/>
      <c r="D31" s="456"/>
      <c r="E31" s="119" t="s">
        <v>663</v>
      </c>
      <c r="F31" s="120">
        <v>526738351</v>
      </c>
      <c r="G31" s="121">
        <v>2018</v>
      </c>
      <c r="H31" s="122">
        <f>H30+F31</f>
        <v>2152488351</v>
      </c>
      <c r="I31" s="123" t="s">
        <v>661</v>
      </c>
      <c r="J31" s="124"/>
      <c r="K31" s="124"/>
      <c r="L31" s="125"/>
      <c r="M31" s="103"/>
    </row>
    <row r="32" spans="1:13" x14ac:dyDescent="0.25">
      <c r="A32" s="102"/>
      <c r="B32" s="102"/>
      <c r="C32" s="454"/>
      <c r="D32" s="457"/>
      <c r="E32" s="119" t="s">
        <v>664</v>
      </c>
      <c r="F32" s="120">
        <v>1347860000</v>
      </c>
      <c r="G32" s="121">
        <v>2019</v>
      </c>
      <c r="H32" s="122">
        <f>H31+F32</f>
        <v>3500348351</v>
      </c>
      <c r="I32" s="123" t="s">
        <v>661</v>
      </c>
      <c r="J32" s="124"/>
      <c r="K32" s="124"/>
      <c r="L32" s="125"/>
      <c r="M32" s="103"/>
    </row>
    <row r="33" spans="1:26" x14ac:dyDescent="0.25">
      <c r="A33" s="102"/>
      <c r="B33" s="102"/>
      <c r="C33" s="126"/>
      <c r="D33" s="127"/>
      <c r="E33" s="119"/>
      <c r="F33" s="120"/>
      <c r="G33" s="121"/>
      <c r="H33" s="122"/>
      <c r="I33" s="129"/>
      <c r="J33" s="124"/>
      <c r="K33" s="124"/>
      <c r="L33" s="125"/>
      <c r="M33" s="103"/>
    </row>
    <row r="34" spans="1:26" x14ac:dyDescent="0.25">
      <c r="A34" s="102"/>
      <c r="B34" s="102"/>
      <c r="C34" s="452">
        <v>2018</v>
      </c>
      <c r="D34" s="455">
        <f>E12</f>
        <v>2752134395</v>
      </c>
      <c r="E34" s="119" t="s">
        <v>660</v>
      </c>
      <c r="F34" s="120">
        <v>85717012</v>
      </c>
      <c r="G34" s="121">
        <v>2019</v>
      </c>
      <c r="H34" s="122">
        <f>F34</f>
        <v>85717012</v>
      </c>
      <c r="I34" s="123" t="s">
        <v>661</v>
      </c>
      <c r="J34" s="124"/>
      <c r="K34" s="124"/>
      <c r="L34" s="125"/>
      <c r="M34" s="103"/>
    </row>
    <row r="35" spans="1:26" x14ac:dyDescent="0.25">
      <c r="A35" s="102"/>
      <c r="B35" s="102"/>
      <c r="C35" s="453"/>
      <c r="D35" s="456"/>
      <c r="E35" s="119" t="s">
        <v>662</v>
      </c>
      <c r="F35" s="120">
        <f>'[1]AT_2022 Ok'!$G$35-SUM(F21,F25,F30)</f>
        <v>778429000</v>
      </c>
      <c r="G35" s="121">
        <v>2019</v>
      </c>
      <c r="H35" s="122">
        <f>H34+F35</f>
        <v>864146012</v>
      </c>
      <c r="I35" s="123" t="s">
        <v>661</v>
      </c>
      <c r="J35" s="124"/>
      <c r="K35" s="124"/>
      <c r="L35" s="125"/>
      <c r="M35" s="103"/>
    </row>
    <row r="36" spans="1:26" x14ac:dyDescent="0.25">
      <c r="A36" s="102"/>
      <c r="B36" s="102"/>
      <c r="C36" s="453"/>
      <c r="D36" s="456"/>
      <c r="E36" s="119" t="s">
        <v>663</v>
      </c>
      <c r="F36" s="120">
        <f>2036993692-900000000</f>
        <v>1136993692</v>
      </c>
      <c r="G36" s="121">
        <v>2019</v>
      </c>
      <c r="H36" s="122">
        <f>H35+F36</f>
        <v>2001139704</v>
      </c>
      <c r="I36" s="123" t="s">
        <v>661</v>
      </c>
      <c r="J36" s="124"/>
      <c r="K36" s="124"/>
      <c r="L36" s="125"/>
      <c r="M36" s="103"/>
    </row>
    <row r="37" spans="1:26" x14ac:dyDescent="0.25">
      <c r="A37" s="102"/>
      <c r="B37" s="102"/>
      <c r="C37" s="454"/>
      <c r="D37" s="457"/>
      <c r="E37" s="119" t="s">
        <v>664</v>
      </c>
      <c r="F37" s="120">
        <v>750994691</v>
      </c>
      <c r="G37" s="121">
        <v>2019</v>
      </c>
      <c r="H37" s="122">
        <f>H36+F37</f>
        <v>2752134395</v>
      </c>
      <c r="I37" s="123" t="s">
        <v>661</v>
      </c>
      <c r="J37" s="124"/>
      <c r="K37" s="124"/>
      <c r="L37" s="125"/>
      <c r="M37" s="103"/>
    </row>
    <row r="38" spans="1:26" x14ac:dyDescent="0.25">
      <c r="A38" s="102"/>
      <c r="B38" s="102"/>
      <c r="C38" s="126"/>
      <c r="D38" s="127"/>
      <c r="E38" s="119"/>
      <c r="F38" s="120"/>
      <c r="G38" s="121"/>
      <c r="H38" s="122"/>
      <c r="I38" s="129"/>
      <c r="J38" s="124"/>
      <c r="K38" s="124"/>
      <c r="L38" s="125"/>
      <c r="M38" s="103"/>
    </row>
    <row r="39" spans="1:26" x14ac:dyDescent="0.25">
      <c r="A39" s="102"/>
      <c r="B39" s="102"/>
      <c r="C39" s="452">
        <v>2019</v>
      </c>
      <c r="D39" s="458">
        <f>E13</f>
        <v>5094988360</v>
      </c>
      <c r="E39" s="131" t="s">
        <v>665</v>
      </c>
      <c r="F39" s="132">
        <v>2868500000</v>
      </c>
      <c r="G39" s="133">
        <v>2020</v>
      </c>
      <c r="H39" s="128">
        <f>F39</f>
        <v>2868500000</v>
      </c>
      <c r="I39" s="123" t="s">
        <v>661</v>
      </c>
      <c r="J39" s="134"/>
      <c r="K39" s="134"/>
      <c r="L39" s="135"/>
      <c r="M39" s="103" t="s">
        <v>666</v>
      </c>
      <c r="Y39" s="103"/>
      <c r="Z39" s="136"/>
    </row>
    <row r="40" spans="1:26" ht="15" customHeight="1" x14ac:dyDescent="0.25">
      <c r="A40" s="102"/>
      <c r="B40" s="102"/>
      <c r="C40" s="453"/>
      <c r="D40" s="459"/>
      <c r="E40" s="131" t="s">
        <v>667</v>
      </c>
      <c r="F40" s="132">
        <v>375500000</v>
      </c>
      <c r="G40" s="133">
        <v>2020</v>
      </c>
      <c r="H40" s="128">
        <f>H39+F40</f>
        <v>3244000000</v>
      </c>
      <c r="I40" s="123" t="s">
        <v>661</v>
      </c>
      <c r="J40" s="134"/>
      <c r="K40" s="134"/>
      <c r="L40" s="135"/>
      <c r="M40" s="103"/>
      <c r="Y40" s="103"/>
      <c r="Z40" s="136"/>
    </row>
    <row r="41" spans="1:26" x14ac:dyDescent="0.25">
      <c r="A41" s="102"/>
      <c r="B41" s="102"/>
      <c r="C41" s="453"/>
      <c r="D41" s="459"/>
      <c r="E41" s="131" t="s">
        <v>668</v>
      </c>
      <c r="F41" s="132">
        <v>175245000</v>
      </c>
      <c r="G41" s="133">
        <v>2020</v>
      </c>
      <c r="H41" s="128">
        <f>H40+F41</f>
        <v>3419245000</v>
      </c>
      <c r="I41" s="123" t="s">
        <v>661</v>
      </c>
      <c r="J41" s="134"/>
      <c r="K41" s="134"/>
      <c r="L41" s="135"/>
      <c r="M41" s="103"/>
      <c r="Y41" s="103"/>
      <c r="Z41" s="136"/>
    </row>
    <row r="42" spans="1:26" x14ac:dyDescent="0.25">
      <c r="A42" s="102"/>
      <c r="B42" s="102"/>
      <c r="C42" s="453"/>
      <c r="D42" s="459"/>
      <c r="E42" s="131" t="s">
        <v>669</v>
      </c>
      <c r="F42" s="132">
        <v>970125000</v>
      </c>
      <c r="G42" s="133">
        <v>2021</v>
      </c>
      <c r="H42" s="128">
        <f t="shared" ref="H42:H43" si="0">H41+F42</f>
        <v>4389370000</v>
      </c>
      <c r="I42" s="123" t="s">
        <v>661</v>
      </c>
      <c r="J42" s="134"/>
      <c r="K42" s="134"/>
      <c r="L42" s="135"/>
      <c r="M42" s="103"/>
      <c r="Y42" s="103"/>
      <c r="Z42" s="136"/>
    </row>
    <row r="43" spans="1:26" x14ac:dyDescent="0.25">
      <c r="A43" s="102"/>
      <c r="B43" s="102"/>
      <c r="C43" s="453"/>
      <c r="D43" s="459"/>
      <c r="E43" s="131" t="s">
        <v>670</v>
      </c>
      <c r="F43" s="132">
        <v>705618360</v>
      </c>
      <c r="G43" s="133">
        <v>2021</v>
      </c>
      <c r="H43" s="128">
        <f t="shared" si="0"/>
        <v>5094988360</v>
      </c>
      <c r="I43" s="123" t="s">
        <v>661</v>
      </c>
      <c r="J43" s="134"/>
      <c r="K43" s="134"/>
      <c r="L43" s="135"/>
      <c r="M43" s="103"/>
      <c r="Y43" s="103"/>
      <c r="Z43" s="136"/>
    </row>
    <row r="44" spans="1:26" x14ac:dyDescent="0.25">
      <c r="A44" s="102"/>
      <c r="B44" s="102"/>
      <c r="C44" s="453"/>
      <c r="D44" s="459"/>
      <c r="E44" s="131"/>
      <c r="F44" s="137"/>
      <c r="G44" s="133"/>
      <c r="H44" s="128"/>
      <c r="I44" s="129"/>
      <c r="J44" s="124"/>
      <c r="K44" s="134"/>
      <c r="L44" s="135"/>
      <c r="M44" s="103"/>
      <c r="Y44" s="103"/>
      <c r="Z44" s="136"/>
    </row>
    <row r="45" spans="1:26" x14ac:dyDescent="0.25">
      <c r="A45" s="102"/>
      <c r="B45" s="102"/>
      <c r="C45" s="138"/>
      <c r="D45" s="139"/>
      <c r="E45" s="140"/>
      <c r="F45" s="140"/>
      <c r="G45" s="140"/>
      <c r="H45" s="141"/>
      <c r="I45" s="142"/>
      <c r="J45" s="143"/>
      <c r="K45" s="143"/>
      <c r="L45" s="144"/>
    </row>
    <row r="46" spans="1:26" x14ac:dyDescent="0.25">
      <c r="A46" s="102"/>
      <c r="B46" s="102"/>
      <c r="C46" s="102"/>
      <c r="D46" s="145"/>
    </row>
    <row r="47" spans="1:26" x14ac:dyDescent="0.25">
      <c r="A47" s="102"/>
      <c r="B47" s="102"/>
      <c r="C47" s="102"/>
      <c r="D47" s="145"/>
      <c r="J47" s="107"/>
      <c r="K47" s="146" t="s">
        <v>671</v>
      </c>
    </row>
    <row r="48" spans="1:26" x14ac:dyDescent="0.25">
      <c r="A48" s="102"/>
      <c r="B48" s="102"/>
      <c r="C48" s="102"/>
      <c r="D48" s="145"/>
      <c r="J48" s="107"/>
      <c r="K48" s="147" t="s">
        <v>672</v>
      </c>
    </row>
    <row r="49" spans="1:12" x14ac:dyDescent="0.25">
      <c r="A49" s="102"/>
      <c r="B49" s="102"/>
      <c r="C49" s="102"/>
      <c r="D49" s="145"/>
      <c r="J49" s="107"/>
    </row>
    <row r="50" spans="1:12" x14ac:dyDescent="0.25">
      <c r="A50" s="102"/>
      <c r="B50" s="102"/>
      <c r="C50" s="102"/>
      <c r="D50" s="145"/>
      <c r="J50" s="107"/>
    </row>
    <row r="51" spans="1:12" x14ac:dyDescent="0.25">
      <c r="A51" s="102"/>
      <c r="B51" s="102"/>
      <c r="C51" s="102"/>
      <c r="D51" s="145"/>
      <c r="J51" s="107"/>
    </row>
    <row r="52" spans="1:12" x14ac:dyDescent="0.25">
      <c r="A52" s="102"/>
      <c r="B52" s="102"/>
      <c r="C52" s="102"/>
      <c r="D52" s="145"/>
      <c r="J52" s="107"/>
    </row>
    <row r="53" spans="1:12" x14ac:dyDescent="0.25">
      <c r="A53" s="102"/>
      <c r="B53" s="102"/>
      <c r="C53" s="102"/>
      <c r="D53" s="145"/>
      <c r="J53" s="107"/>
      <c r="K53" s="107"/>
    </row>
    <row r="54" spans="1:12" x14ac:dyDescent="0.25">
      <c r="A54" s="102"/>
      <c r="B54" s="102"/>
      <c r="C54" s="102"/>
      <c r="D54" s="145"/>
      <c r="J54" s="107"/>
      <c r="K54" s="147" t="s">
        <v>673</v>
      </c>
      <c r="L54" s="148"/>
    </row>
    <row r="55" spans="1:12" x14ac:dyDescent="0.25">
      <c r="A55" s="102"/>
      <c r="B55" s="102"/>
      <c r="C55" s="102"/>
      <c r="D55" s="145"/>
    </row>
    <row r="56" spans="1:12" x14ac:dyDescent="0.25">
      <c r="A56" s="102"/>
      <c r="B56" s="102"/>
      <c r="C56" s="102"/>
      <c r="D56" s="145"/>
    </row>
    <row r="57" spans="1:12" x14ac:dyDescent="0.25">
      <c r="A57" s="102"/>
      <c r="B57" s="102"/>
      <c r="C57" s="102"/>
      <c r="D57" s="145"/>
    </row>
    <row r="58" spans="1:12" x14ac:dyDescent="0.25">
      <c r="A58" s="102" t="s">
        <v>634</v>
      </c>
      <c r="B58" s="102" t="s">
        <v>635</v>
      </c>
      <c r="C58" s="103" t="s">
        <v>636</v>
      </c>
      <c r="D58" s="145"/>
    </row>
    <row r="59" spans="1:12" x14ac:dyDescent="0.25">
      <c r="A59" s="102" t="s">
        <v>637</v>
      </c>
      <c r="B59" s="102" t="s">
        <v>635</v>
      </c>
      <c r="C59" s="106" t="s">
        <v>638</v>
      </c>
      <c r="D59" s="145"/>
    </row>
    <row r="60" spans="1:12" x14ac:dyDescent="0.25">
      <c r="A60" s="102" t="s">
        <v>544</v>
      </c>
      <c r="B60" s="102" t="s">
        <v>635</v>
      </c>
      <c r="C60" s="103" t="s">
        <v>639</v>
      </c>
      <c r="D60" s="145"/>
    </row>
    <row r="61" spans="1:12" x14ac:dyDescent="0.25">
      <c r="A61" s="102" t="s">
        <v>640</v>
      </c>
      <c r="B61" s="102" t="s">
        <v>635</v>
      </c>
      <c r="C61" s="102">
        <v>85499</v>
      </c>
      <c r="D61" s="145"/>
    </row>
    <row r="62" spans="1:12" x14ac:dyDescent="0.25">
      <c r="A62" s="103" t="s">
        <v>641</v>
      </c>
      <c r="B62" s="103" t="s">
        <v>635</v>
      </c>
      <c r="C62" s="103" t="s">
        <v>642</v>
      </c>
      <c r="D62" s="149"/>
      <c r="E62" s="150"/>
      <c r="F62" s="151"/>
      <c r="G62" s="150"/>
      <c r="H62" s="150"/>
      <c r="I62" s="150"/>
      <c r="J62" s="150"/>
      <c r="K62" s="150"/>
      <c r="L62" s="150"/>
    </row>
    <row r="63" spans="1:12" x14ac:dyDescent="0.25">
      <c r="A63" s="102"/>
      <c r="B63" s="102"/>
      <c r="C63" s="103" t="s">
        <v>643</v>
      </c>
      <c r="D63" s="145"/>
    </row>
    <row r="64" spans="1:12" x14ac:dyDescent="0.25">
      <c r="A64" s="102"/>
      <c r="B64" s="102"/>
      <c r="C64" s="107"/>
      <c r="D64" s="107"/>
    </row>
    <row r="65" spans="1:12" x14ac:dyDescent="0.25">
      <c r="A65" s="102"/>
      <c r="B65" s="102"/>
      <c r="C65" s="107"/>
      <c r="D65" s="107"/>
    </row>
    <row r="66" spans="1:12" s="152" customFormat="1" ht="18.75" customHeight="1" x14ac:dyDescent="0.25">
      <c r="A66" s="460" t="s">
        <v>674</v>
      </c>
      <c r="B66" s="460"/>
      <c r="C66" s="460"/>
      <c r="D66" s="460"/>
      <c r="E66" s="460"/>
      <c r="F66" s="460"/>
      <c r="G66" s="460"/>
      <c r="H66" s="460"/>
      <c r="I66" s="460"/>
      <c r="J66" s="460"/>
      <c r="K66" s="460"/>
      <c r="L66" s="460"/>
    </row>
    <row r="67" spans="1:12" x14ac:dyDescent="0.25">
      <c r="A67" s="461"/>
      <c r="B67" s="461"/>
      <c r="C67" s="461"/>
      <c r="D67" s="461"/>
      <c r="E67" s="461"/>
      <c r="F67" s="461"/>
      <c r="G67" s="461"/>
      <c r="H67" s="461"/>
      <c r="I67" s="461"/>
      <c r="J67" s="461"/>
      <c r="K67" s="461"/>
      <c r="L67" s="461"/>
    </row>
    <row r="68" spans="1:12" ht="51.75" customHeight="1" x14ac:dyDescent="0.25">
      <c r="A68" s="447" t="s">
        <v>4</v>
      </c>
      <c r="B68" s="447" t="s">
        <v>675</v>
      </c>
      <c r="C68" s="447"/>
      <c r="D68" s="462" t="s">
        <v>676</v>
      </c>
      <c r="E68" s="463"/>
      <c r="F68" s="463"/>
      <c r="G68" s="463"/>
      <c r="H68" s="463"/>
      <c r="I68" s="464"/>
      <c r="J68" s="446" t="s">
        <v>677</v>
      </c>
      <c r="K68" s="446" t="s">
        <v>678</v>
      </c>
      <c r="L68" s="446" t="s">
        <v>679</v>
      </c>
    </row>
    <row r="69" spans="1:12" ht="51.75" customHeight="1" x14ac:dyDescent="0.25">
      <c r="A69" s="447"/>
      <c r="B69" s="447"/>
      <c r="C69" s="447"/>
      <c r="D69" s="447" t="s">
        <v>680</v>
      </c>
      <c r="E69" s="447"/>
      <c r="F69" s="153" t="s">
        <v>681</v>
      </c>
      <c r="G69" s="118" t="s">
        <v>682</v>
      </c>
      <c r="H69" s="118" t="s">
        <v>683</v>
      </c>
      <c r="I69" s="118" t="s">
        <v>684</v>
      </c>
      <c r="J69" s="446"/>
      <c r="K69" s="446"/>
      <c r="L69" s="446"/>
    </row>
    <row r="70" spans="1:12" x14ac:dyDescent="0.25">
      <c r="A70" s="154"/>
      <c r="B70" s="449" t="s">
        <v>685</v>
      </c>
      <c r="C70" s="449"/>
      <c r="D70" s="449"/>
      <c r="E70" s="449"/>
      <c r="F70" s="155" t="s">
        <v>685</v>
      </c>
      <c r="G70" s="122" t="s">
        <v>685</v>
      </c>
      <c r="H70" s="122" t="s">
        <v>685</v>
      </c>
      <c r="I70" s="122" t="s">
        <v>685</v>
      </c>
      <c r="J70" s="122" t="s">
        <v>685</v>
      </c>
      <c r="K70" s="122" t="s">
        <v>685</v>
      </c>
      <c r="L70" s="122" t="s">
        <v>685</v>
      </c>
    </row>
    <row r="71" spans="1:12" ht="30" x14ac:dyDescent="0.25">
      <c r="A71" s="156" t="s">
        <v>686</v>
      </c>
      <c r="B71" s="450" t="s">
        <v>687</v>
      </c>
      <c r="C71" s="451"/>
      <c r="D71" s="448" t="s">
        <v>688</v>
      </c>
      <c r="E71" s="448"/>
      <c r="F71" s="157" t="s">
        <v>689</v>
      </c>
      <c r="G71" s="158" t="s">
        <v>690</v>
      </c>
      <c r="H71" s="158" t="s">
        <v>691</v>
      </c>
      <c r="I71" s="158" t="s">
        <v>692</v>
      </c>
      <c r="J71" s="159" t="s">
        <v>693</v>
      </c>
      <c r="K71" s="159" t="s">
        <v>694</v>
      </c>
      <c r="L71" s="158" t="s">
        <v>695</v>
      </c>
    </row>
    <row r="72" spans="1:12" x14ac:dyDescent="0.25">
      <c r="A72" s="434">
        <v>2015</v>
      </c>
      <c r="B72" s="436">
        <f>D20</f>
        <v>2440153857</v>
      </c>
      <c r="C72" s="437"/>
      <c r="D72" s="160" t="s">
        <v>696</v>
      </c>
      <c r="E72" s="160"/>
      <c r="F72" s="161">
        <f>H21</f>
        <v>2142976000</v>
      </c>
      <c r="G72" s="162">
        <f>F22</f>
        <v>297177857</v>
      </c>
      <c r="H72" s="162">
        <v>0</v>
      </c>
      <c r="I72" s="162">
        <v>0</v>
      </c>
      <c r="J72" s="162">
        <f>F72+G72+H72+I72</f>
        <v>2440153857</v>
      </c>
      <c r="K72" s="162"/>
      <c r="L72" s="162"/>
    </row>
    <row r="73" spans="1:12" x14ac:dyDescent="0.25">
      <c r="A73" s="435"/>
      <c r="B73" s="438"/>
      <c r="C73" s="439"/>
      <c r="D73" s="163"/>
      <c r="E73" s="164"/>
      <c r="F73" s="165"/>
      <c r="G73" s="162"/>
      <c r="H73" s="162"/>
      <c r="I73" s="162"/>
      <c r="J73" s="162"/>
      <c r="K73" s="162"/>
      <c r="L73" s="162"/>
    </row>
    <row r="74" spans="1:12" x14ac:dyDescent="0.25">
      <c r="A74" s="434">
        <v>2016</v>
      </c>
      <c r="B74" s="436">
        <f>D24</f>
        <v>2609389188</v>
      </c>
      <c r="C74" s="437"/>
      <c r="D74" s="166" t="s">
        <v>696</v>
      </c>
      <c r="E74" s="166"/>
      <c r="F74" s="161">
        <f>H25</f>
        <v>1388327988</v>
      </c>
      <c r="G74" s="162">
        <f>F26+F27</f>
        <v>1221061200</v>
      </c>
      <c r="H74" s="162">
        <v>0</v>
      </c>
      <c r="I74" s="162">
        <v>0</v>
      </c>
      <c r="J74" s="162">
        <f>F74+G74+H74+I74</f>
        <v>2609389188</v>
      </c>
      <c r="K74" s="162"/>
      <c r="L74" s="162"/>
    </row>
    <row r="75" spans="1:12" x14ac:dyDescent="0.25">
      <c r="A75" s="435"/>
      <c r="B75" s="438"/>
      <c r="C75" s="439"/>
      <c r="D75" s="163"/>
      <c r="E75" s="164"/>
      <c r="F75" s="165"/>
      <c r="G75" s="162"/>
      <c r="H75" s="162"/>
      <c r="I75" s="162"/>
      <c r="J75" s="162"/>
      <c r="K75" s="162"/>
      <c r="L75" s="162"/>
    </row>
    <row r="76" spans="1:12" x14ac:dyDescent="0.25">
      <c r="A76" s="434">
        <v>2017</v>
      </c>
      <c r="B76" s="436">
        <f>D29</f>
        <v>3500348351</v>
      </c>
      <c r="C76" s="437"/>
      <c r="D76" s="166" t="s">
        <v>696</v>
      </c>
      <c r="E76" s="166"/>
      <c r="F76" s="161">
        <f>H31</f>
        <v>2152488351</v>
      </c>
      <c r="G76" s="162">
        <f>F32</f>
        <v>1347860000</v>
      </c>
      <c r="H76" s="162">
        <v>0</v>
      </c>
      <c r="I76" s="162">
        <v>0</v>
      </c>
      <c r="J76" s="162">
        <f>F76+G76+H76+I76</f>
        <v>3500348351</v>
      </c>
      <c r="K76" s="162"/>
      <c r="L76" s="162"/>
    </row>
    <row r="77" spans="1:12" x14ac:dyDescent="0.25">
      <c r="A77" s="435"/>
      <c r="B77" s="438"/>
      <c r="C77" s="439"/>
      <c r="D77" s="163"/>
      <c r="E77" s="164"/>
      <c r="F77" s="165"/>
      <c r="G77" s="162"/>
      <c r="H77" s="162"/>
      <c r="I77" s="162"/>
      <c r="J77" s="162"/>
      <c r="K77" s="162"/>
      <c r="L77" s="162"/>
    </row>
    <row r="78" spans="1:12" x14ac:dyDescent="0.25">
      <c r="A78" s="434">
        <v>2018</v>
      </c>
      <c r="B78" s="436">
        <f>D34</f>
        <v>2752134395</v>
      </c>
      <c r="C78" s="437"/>
      <c r="D78" s="166" t="s">
        <v>696</v>
      </c>
      <c r="E78" s="166"/>
      <c r="F78" s="161">
        <f>H37</f>
        <v>2752134395</v>
      </c>
      <c r="G78" s="162">
        <v>0</v>
      </c>
      <c r="H78" s="162">
        <v>0</v>
      </c>
      <c r="I78" s="162">
        <v>0</v>
      </c>
      <c r="J78" s="162">
        <f>F78+G78+H78+I78</f>
        <v>2752134395</v>
      </c>
      <c r="K78" s="162"/>
      <c r="L78" s="162"/>
    </row>
    <row r="79" spans="1:12" x14ac:dyDescent="0.25">
      <c r="A79" s="435"/>
      <c r="B79" s="438"/>
      <c r="C79" s="439"/>
      <c r="D79" s="163"/>
      <c r="E79" s="164"/>
      <c r="F79" s="165"/>
      <c r="G79" s="162"/>
      <c r="H79" s="162"/>
      <c r="I79" s="162"/>
      <c r="J79" s="162"/>
      <c r="K79" s="162"/>
      <c r="L79" s="162"/>
    </row>
    <row r="80" spans="1:12" x14ac:dyDescent="0.25">
      <c r="A80" s="167"/>
      <c r="B80" s="443"/>
      <c r="C80" s="443"/>
      <c r="D80" s="444"/>
      <c r="E80" s="444"/>
      <c r="F80" s="168"/>
      <c r="G80" s="162"/>
      <c r="H80" s="162"/>
      <c r="I80" s="162"/>
      <c r="J80" s="162"/>
      <c r="K80" s="162"/>
      <c r="L80" s="162"/>
    </row>
    <row r="81" spans="1:12" s="152" customFormat="1" ht="14.25" x14ac:dyDescent="0.25">
      <c r="A81" s="169"/>
      <c r="B81" s="445"/>
      <c r="C81" s="445"/>
      <c r="D81" s="445"/>
      <c r="E81" s="445"/>
      <c r="F81" s="171">
        <f>SUM(F72:F79)</f>
        <v>8435926734</v>
      </c>
      <c r="G81" s="171">
        <f>SUM(G72:G79)</f>
        <v>2866099057</v>
      </c>
      <c r="H81" s="171">
        <f>SUM(H72:H79)</f>
        <v>0</v>
      </c>
      <c r="I81" s="171">
        <f>SUM(I72:I79)</f>
        <v>0</v>
      </c>
      <c r="J81" s="170">
        <f>F81+G81+H81+I81</f>
        <v>11302025791</v>
      </c>
      <c r="K81" s="172">
        <f>SUM(K72:K73)</f>
        <v>0</v>
      </c>
      <c r="L81" s="172">
        <f>SUM(L72:L80)</f>
        <v>0</v>
      </c>
    </row>
    <row r="82" spans="1:12" x14ac:dyDescent="0.25">
      <c r="A82" s="167"/>
      <c r="B82" s="443"/>
      <c r="C82" s="443"/>
      <c r="D82" s="443"/>
      <c r="E82" s="443"/>
      <c r="F82" s="168"/>
      <c r="G82" s="162"/>
      <c r="H82" s="162"/>
      <c r="I82" s="162"/>
      <c r="J82" s="162"/>
      <c r="K82" s="173" t="s">
        <v>697</v>
      </c>
      <c r="L82" s="162" t="s">
        <v>698</v>
      </c>
    </row>
    <row r="83" spans="1:12" x14ac:dyDescent="0.25">
      <c r="A83" s="440" t="s">
        <v>699</v>
      </c>
      <c r="B83" s="440"/>
      <c r="C83" s="440"/>
      <c r="D83" s="440"/>
      <c r="E83" s="440"/>
      <c r="F83" s="440"/>
      <c r="G83" s="440"/>
      <c r="H83" s="440"/>
      <c r="I83" s="440"/>
      <c r="J83" s="440"/>
      <c r="K83" s="441">
        <f>K81-L81</f>
        <v>0</v>
      </c>
      <c r="L83" s="441"/>
    </row>
    <row r="84" spans="1:12" x14ac:dyDescent="0.25">
      <c r="B84" s="442"/>
      <c r="C84" s="442"/>
    </row>
    <row r="86" spans="1:12" x14ac:dyDescent="0.25">
      <c r="K86" s="146" t="s">
        <v>700</v>
      </c>
    </row>
    <row r="87" spans="1:12" x14ac:dyDescent="0.25">
      <c r="K87" s="147" t="s">
        <v>672</v>
      </c>
    </row>
    <row r="92" spans="1:12" x14ac:dyDescent="0.25">
      <c r="K92" s="107"/>
    </row>
    <row r="93" spans="1:12" x14ac:dyDescent="0.25">
      <c r="K93" s="147" t="s">
        <v>701</v>
      </c>
      <c r="L93" s="148"/>
    </row>
    <row r="95" spans="1:12" x14ac:dyDescent="0.25">
      <c r="A95" s="107"/>
      <c r="B95" s="112" t="s">
        <v>702</v>
      </c>
    </row>
    <row r="96" spans="1:12" x14ac:dyDescent="0.25">
      <c r="A96" s="107"/>
      <c r="B96" s="103" t="s">
        <v>703</v>
      </c>
    </row>
    <row r="97" spans="3:3" x14ac:dyDescent="0.25">
      <c r="C97" s="174" t="s">
        <v>704</v>
      </c>
    </row>
    <row r="98" spans="3:3" x14ac:dyDescent="0.25">
      <c r="C98" s="174" t="s">
        <v>705</v>
      </c>
    </row>
    <row r="99" spans="3:3" x14ac:dyDescent="0.25">
      <c r="C99" s="174" t="s">
        <v>706</v>
      </c>
    </row>
  </sheetData>
  <mergeCells count="44">
    <mergeCell ref="C18:D18"/>
    <mergeCell ref="E18:E19"/>
    <mergeCell ref="F18:H18"/>
    <mergeCell ref="I18:L19"/>
    <mergeCell ref="C20:C22"/>
    <mergeCell ref="D20:D22"/>
    <mergeCell ref="B70:C70"/>
    <mergeCell ref="D70:E70"/>
    <mergeCell ref="B71:C71"/>
    <mergeCell ref="C24:C27"/>
    <mergeCell ref="D24:D27"/>
    <mergeCell ref="C29:C32"/>
    <mergeCell ref="D29:D32"/>
    <mergeCell ref="C34:C37"/>
    <mergeCell ref="D34:D37"/>
    <mergeCell ref="C39:C44"/>
    <mergeCell ref="D39:D44"/>
    <mergeCell ref="A66:L66"/>
    <mergeCell ref="A67:L67"/>
    <mergeCell ref="A68:A69"/>
    <mergeCell ref="B68:C69"/>
    <mergeCell ref="D68:I68"/>
    <mergeCell ref="J68:J69"/>
    <mergeCell ref="K68:K69"/>
    <mergeCell ref="L68:L69"/>
    <mergeCell ref="D69:E69"/>
    <mergeCell ref="D71:E71"/>
    <mergeCell ref="A74:A75"/>
    <mergeCell ref="B74:C75"/>
    <mergeCell ref="A76:A77"/>
    <mergeCell ref="B76:C77"/>
    <mergeCell ref="A72:A73"/>
    <mergeCell ref="B72:C73"/>
    <mergeCell ref="A78:A79"/>
    <mergeCell ref="B78:C79"/>
    <mergeCell ref="A83:J83"/>
    <mergeCell ref="K83:L83"/>
    <mergeCell ref="B84:C84"/>
    <mergeCell ref="B80:C80"/>
    <mergeCell ref="D80:E80"/>
    <mergeCell ref="B81:C81"/>
    <mergeCell ref="D81:E81"/>
    <mergeCell ref="B82:C82"/>
    <mergeCell ref="D82:E82"/>
  </mergeCells>
  <printOptions horizontalCentered="1"/>
  <pageMargins left="0.39370078740157483" right="0.19685039370078741" top="0.39370078740157483" bottom="0.19685039370078741" header="0.31496062992125984" footer="0.31496062992125984"/>
  <pageSetup paperSize="9" scale="6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0ABF-3064-45A2-A44C-8DC079A6E0AB}">
  <dimension ref="A1:CI207"/>
  <sheetViews>
    <sheetView view="pageBreakPreview" zoomScaleNormal="100" workbookViewId="0">
      <selection activeCell="BL27" sqref="BL27"/>
    </sheetView>
  </sheetViews>
  <sheetFormatPr defaultRowHeight="15" x14ac:dyDescent="0.25"/>
  <cols>
    <col min="1" max="1" width="6.7109375" customWidth="1"/>
    <col min="2" max="2" width="17" customWidth="1"/>
    <col min="3" max="3" width="22.5703125" customWidth="1"/>
    <col min="4" max="4" width="15.42578125" style="2" customWidth="1"/>
    <col min="5" max="5" width="14.28515625" bestFit="1" customWidth="1"/>
    <col min="6" max="6" width="16.7109375" customWidth="1"/>
    <col min="7" max="7" width="17" bestFit="1" customWidth="1"/>
    <col min="8" max="8" width="15.140625" customWidth="1"/>
    <col min="10" max="10" width="24.42578125" customWidth="1"/>
    <col min="11" max="11" width="15" style="2" bestFit="1" customWidth="1"/>
    <col min="12" max="12" width="13.85546875" bestFit="1" customWidth="1"/>
    <col min="13" max="13" width="13.7109375" bestFit="1" customWidth="1"/>
    <col min="18" max="18" width="25.140625" customWidth="1"/>
    <col min="19" max="19" width="15" style="2" bestFit="1" customWidth="1"/>
    <col min="20" max="20" width="13.85546875" bestFit="1" customWidth="1"/>
    <col min="21" max="21" width="13.7109375" bestFit="1" customWidth="1"/>
    <col min="26" max="26" width="20.5703125" customWidth="1"/>
    <col min="27" max="27" width="15" style="2" bestFit="1" customWidth="1"/>
    <col min="28" max="28" width="16.7109375" customWidth="1"/>
    <col min="29" max="29" width="13.7109375" bestFit="1" customWidth="1"/>
    <col min="31" max="31" width="5.7109375" customWidth="1"/>
    <col min="33" max="33" width="20.7109375" customWidth="1"/>
    <col min="34" max="34" width="15" style="2" bestFit="1" customWidth="1"/>
    <col min="35" max="36" width="15" bestFit="1" customWidth="1"/>
    <col min="37" max="37" width="18.5703125" customWidth="1"/>
    <col min="38" max="38" width="13.7109375" bestFit="1" customWidth="1"/>
    <col min="42" max="42" width="21.5703125" customWidth="1"/>
    <col min="43" max="43" width="15" style="2" bestFit="1" customWidth="1"/>
    <col min="44" max="44" width="22" bestFit="1" customWidth="1"/>
    <col min="45" max="45" width="13.7109375" bestFit="1" customWidth="1"/>
    <col min="49" max="49" width="25.28515625" customWidth="1"/>
    <col min="50" max="50" width="15" style="2" bestFit="1" customWidth="1"/>
    <col min="51" max="51" width="13.85546875" bestFit="1" customWidth="1"/>
    <col min="52" max="52" width="13.7109375" bestFit="1" customWidth="1"/>
    <col min="56" max="56" width="21.42578125" customWidth="1"/>
    <col min="57" max="57" width="15" style="2" bestFit="1" customWidth="1"/>
    <col min="58" max="58" width="13.85546875" bestFit="1" customWidth="1"/>
    <col min="59" max="59" width="13.7109375" bestFit="1" customWidth="1"/>
    <col min="63" max="63" width="31.140625" customWidth="1"/>
    <col min="64" max="64" width="15" bestFit="1" customWidth="1"/>
    <col min="65" max="65" width="15" customWidth="1"/>
    <col min="66" max="66" width="13.7109375" bestFit="1" customWidth="1"/>
    <col min="70" max="70" width="26.7109375" customWidth="1"/>
    <col min="71" max="71" width="15" style="2" bestFit="1" customWidth="1"/>
    <col min="72" max="72" width="13.85546875" bestFit="1" customWidth="1"/>
    <col min="73" max="73" width="13.7109375" bestFit="1" customWidth="1"/>
    <col min="77" max="77" width="23" customWidth="1"/>
    <col min="78" max="78" width="15" style="2" bestFit="1" customWidth="1"/>
    <col min="79" max="79" width="13.85546875" bestFit="1" customWidth="1"/>
    <col min="80" max="80" width="19.5703125" customWidth="1"/>
    <col min="85" max="85" width="15" style="2" bestFit="1" customWidth="1"/>
    <col min="86" max="86" width="22" bestFit="1" customWidth="1"/>
    <col min="87" max="87" width="13.7109375" bestFit="1" customWidth="1"/>
  </cols>
  <sheetData>
    <row r="1" spans="1:86" x14ac:dyDescent="0.25">
      <c r="A1" s="3" t="s">
        <v>89</v>
      </c>
      <c r="B1" s="4"/>
      <c r="C1" s="4"/>
      <c r="D1" s="5">
        <v>3642876626</v>
      </c>
    </row>
    <row r="3" spans="1:86" ht="15" customHeight="1" x14ac:dyDescent="0.25">
      <c r="A3" s="481" t="s">
        <v>35</v>
      </c>
      <c r="B3" s="483" t="s">
        <v>90</v>
      </c>
      <c r="C3" s="483" t="s">
        <v>91</v>
      </c>
      <c r="D3" s="483" t="s">
        <v>92</v>
      </c>
      <c r="E3" s="485" t="s">
        <v>93</v>
      </c>
      <c r="G3" s="6"/>
      <c r="K3"/>
      <c r="L3" s="2"/>
      <c r="S3"/>
      <c r="T3" s="2"/>
      <c r="AA3"/>
      <c r="AB3" s="2"/>
      <c r="AH3"/>
      <c r="AI3" s="2"/>
      <c r="AQ3"/>
      <c r="AR3" s="2"/>
      <c r="AX3"/>
      <c r="AY3" s="2"/>
      <c r="BE3"/>
      <c r="BF3" s="2"/>
      <c r="BS3"/>
      <c r="BT3" s="2"/>
      <c r="BZ3"/>
      <c r="CA3" s="2"/>
      <c r="CG3"/>
      <c r="CH3" s="2"/>
    </row>
    <row r="4" spans="1:86" ht="15" customHeight="1" x14ac:dyDescent="0.25">
      <c r="A4" s="482"/>
      <c r="B4" s="484"/>
      <c r="C4" s="484"/>
      <c r="D4" s="484"/>
      <c r="E4" s="486"/>
      <c r="G4" s="6"/>
      <c r="K4"/>
      <c r="L4" s="2"/>
      <c r="S4"/>
      <c r="T4" s="2"/>
      <c r="AA4"/>
      <c r="AB4" s="2"/>
      <c r="AH4"/>
      <c r="AI4" s="2"/>
      <c r="AQ4"/>
      <c r="AR4" s="2"/>
      <c r="AX4"/>
      <c r="AY4" s="2"/>
      <c r="BE4"/>
      <c r="BF4" s="2"/>
      <c r="BS4"/>
      <c r="BT4" s="2"/>
      <c r="BZ4"/>
      <c r="CA4" s="2"/>
      <c r="CG4"/>
      <c r="CH4" s="2"/>
    </row>
    <row r="5" spans="1:86" x14ac:dyDescent="0.25">
      <c r="A5" s="7" t="s">
        <v>36</v>
      </c>
      <c r="B5" s="8">
        <v>241224753</v>
      </c>
      <c r="C5" s="8"/>
      <c r="D5" s="8">
        <v>30000000</v>
      </c>
      <c r="E5" s="9">
        <v>271224753</v>
      </c>
      <c r="F5" s="10"/>
      <c r="G5" s="10"/>
      <c r="H5" s="11"/>
      <c r="I5" s="12"/>
      <c r="K5" s="12"/>
      <c r="L5" s="2"/>
      <c r="S5"/>
      <c r="T5" s="2"/>
      <c r="AA5"/>
      <c r="AB5" s="2"/>
      <c r="AH5"/>
      <c r="AI5" s="2"/>
      <c r="AQ5"/>
      <c r="AR5" s="2"/>
      <c r="AX5"/>
      <c r="AY5" s="2"/>
      <c r="BE5"/>
      <c r="BF5" s="2"/>
      <c r="BS5"/>
      <c r="BT5" s="2"/>
      <c r="BZ5"/>
      <c r="CA5" s="2"/>
      <c r="CG5"/>
      <c r="CH5" s="2"/>
    </row>
    <row r="6" spans="1:86" x14ac:dyDescent="0.25">
      <c r="A6" s="7" t="s">
        <v>37</v>
      </c>
      <c r="B6" s="8">
        <v>244920178</v>
      </c>
      <c r="C6" s="8"/>
      <c r="D6" s="8">
        <v>31005000</v>
      </c>
      <c r="E6" s="9">
        <v>275140178</v>
      </c>
      <c r="F6" s="10"/>
      <c r="G6" s="10"/>
      <c r="H6" s="13"/>
      <c r="I6" s="12"/>
      <c r="K6" s="13"/>
      <c r="L6" s="2"/>
      <c r="S6"/>
      <c r="T6" s="2"/>
      <c r="AA6"/>
      <c r="AB6" s="2"/>
      <c r="AH6"/>
      <c r="AI6" s="2"/>
      <c r="AQ6"/>
      <c r="AR6" s="2"/>
      <c r="AX6"/>
      <c r="AY6" s="2"/>
      <c r="BE6"/>
      <c r="BF6" s="2"/>
      <c r="BS6"/>
      <c r="BT6" s="2"/>
      <c r="BZ6"/>
      <c r="CA6" s="2"/>
      <c r="CG6"/>
      <c r="CH6" s="2"/>
    </row>
    <row r="7" spans="1:86" x14ac:dyDescent="0.25">
      <c r="A7" s="7" t="s">
        <v>38</v>
      </c>
      <c r="B7" s="8">
        <v>232970822</v>
      </c>
      <c r="C7" s="8"/>
      <c r="D7" s="8">
        <v>29103750</v>
      </c>
      <c r="E7" s="9">
        <v>261890822</v>
      </c>
      <c r="F7" s="10"/>
      <c r="G7" s="10"/>
      <c r="H7" s="13"/>
      <c r="I7" s="12"/>
      <c r="K7" s="13"/>
      <c r="L7" s="2"/>
      <c r="S7"/>
      <c r="T7" s="2"/>
      <c r="AA7"/>
      <c r="AB7" s="2"/>
      <c r="AH7"/>
      <c r="AI7" s="2"/>
      <c r="AQ7"/>
      <c r="AR7" s="2"/>
      <c r="AX7"/>
      <c r="AY7" s="2"/>
      <c r="BE7"/>
      <c r="BF7" s="2"/>
      <c r="BS7"/>
      <c r="BT7" s="2"/>
      <c r="BZ7"/>
      <c r="CA7" s="2"/>
      <c r="CG7"/>
      <c r="CH7" s="2"/>
    </row>
    <row r="8" spans="1:86" x14ac:dyDescent="0.25">
      <c r="A8" s="7" t="s">
        <v>39</v>
      </c>
      <c r="B8" s="8">
        <v>233050986</v>
      </c>
      <c r="C8" s="8"/>
      <c r="D8" s="8">
        <v>34511000</v>
      </c>
      <c r="E8" s="9">
        <v>266091986</v>
      </c>
      <c r="F8" s="10"/>
      <c r="G8" s="10"/>
      <c r="H8" s="13"/>
      <c r="I8" s="12"/>
      <c r="K8" s="14"/>
      <c r="L8" s="2"/>
      <c r="S8"/>
      <c r="T8" s="2"/>
      <c r="AA8"/>
      <c r="AB8" s="2"/>
      <c r="AH8"/>
      <c r="AI8" s="2"/>
      <c r="AQ8"/>
      <c r="AR8" s="2"/>
      <c r="AX8"/>
      <c r="AY8" s="2"/>
      <c r="BE8"/>
      <c r="BF8" s="2"/>
      <c r="BS8"/>
      <c r="BT8" s="2"/>
      <c r="BZ8"/>
      <c r="CA8" s="2"/>
      <c r="CG8"/>
      <c r="CH8" s="2"/>
    </row>
    <row r="9" spans="1:86" x14ac:dyDescent="0.25">
      <c r="A9" s="7" t="s">
        <v>40</v>
      </c>
      <c r="B9" s="8">
        <v>232996073</v>
      </c>
      <c r="C9" s="8"/>
      <c r="D9" s="8">
        <v>52740000</v>
      </c>
      <c r="E9" s="9">
        <v>271076073</v>
      </c>
      <c r="F9" s="10"/>
      <c r="G9" s="10"/>
      <c r="H9" s="13"/>
      <c r="I9" s="12"/>
      <c r="K9" s="13"/>
      <c r="L9" s="2"/>
      <c r="S9"/>
      <c r="T9" s="2"/>
      <c r="AA9"/>
      <c r="AB9" s="2"/>
      <c r="AH9"/>
      <c r="AI9" s="2"/>
      <c r="AQ9"/>
      <c r="AR9" s="2"/>
      <c r="AX9"/>
      <c r="AY9" s="2"/>
      <c r="BE9"/>
      <c r="BF9" s="2"/>
      <c r="BS9"/>
      <c r="BT9" s="2"/>
      <c r="BZ9"/>
      <c r="CA9" s="2"/>
      <c r="CG9"/>
      <c r="CH9" s="2"/>
    </row>
    <row r="10" spans="1:86" x14ac:dyDescent="0.25">
      <c r="A10" s="7"/>
      <c r="B10" s="8">
        <v>214489500</v>
      </c>
      <c r="C10" s="8"/>
      <c r="D10" s="8"/>
      <c r="E10" s="9">
        <v>214489500</v>
      </c>
      <c r="G10" s="10"/>
      <c r="H10" s="13"/>
      <c r="I10" s="13"/>
      <c r="K10" s="13"/>
      <c r="L10" s="2"/>
      <c r="S10"/>
      <c r="T10" s="2"/>
      <c r="AA10"/>
      <c r="AB10" s="2"/>
      <c r="AH10"/>
      <c r="AI10" s="2"/>
      <c r="AQ10"/>
      <c r="AR10" s="2"/>
      <c r="AX10"/>
      <c r="AY10" s="2"/>
      <c r="BE10"/>
      <c r="BF10" s="2"/>
      <c r="BS10"/>
      <c r="BT10" s="2"/>
      <c r="BZ10"/>
      <c r="CA10" s="2"/>
      <c r="CG10"/>
      <c r="CH10" s="2"/>
    </row>
    <row r="11" spans="1:86" x14ac:dyDescent="0.25">
      <c r="A11" s="7" t="s">
        <v>41</v>
      </c>
      <c r="B11" s="8">
        <v>227156413</v>
      </c>
      <c r="C11" s="8"/>
      <c r="D11" s="8">
        <v>37221250</v>
      </c>
      <c r="E11" s="9">
        <v>264259731</v>
      </c>
      <c r="F11" s="10"/>
      <c r="G11" s="10"/>
      <c r="H11" s="13"/>
      <c r="I11" s="14"/>
      <c r="K11" s="13"/>
      <c r="L11" s="2"/>
      <c r="S11"/>
      <c r="T11" s="2"/>
      <c r="AA11"/>
      <c r="AB11" s="2"/>
      <c r="AH11"/>
      <c r="AI11" s="2"/>
      <c r="AQ11"/>
      <c r="AR11" s="2"/>
      <c r="AX11"/>
      <c r="AY11" s="2"/>
      <c r="BE11"/>
      <c r="BF11" s="2"/>
      <c r="BS11"/>
      <c r="BT11" s="2"/>
      <c r="BZ11"/>
      <c r="CA11" s="2"/>
      <c r="CG11"/>
      <c r="CH11" s="2"/>
    </row>
    <row r="12" spans="1:86" x14ac:dyDescent="0.25">
      <c r="A12" s="7" t="s">
        <v>42</v>
      </c>
      <c r="B12" s="8">
        <v>216382073</v>
      </c>
      <c r="C12" s="8"/>
      <c r="D12" s="8">
        <v>39870000</v>
      </c>
      <c r="E12" s="9">
        <v>256982073</v>
      </c>
      <c r="F12" s="10"/>
      <c r="G12" s="10"/>
      <c r="H12" s="13"/>
      <c r="I12" s="14"/>
      <c r="K12" s="13"/>
      <c r="L12" s="2"/>
      <c r="S12"/>
      <c r="T12" s="2"/>
      <c r="AA12"/>
      <c r="AB12" s="2"/>
      <c r="AH12"/>
      <c r="AI12" s="2"/>
      <c r="AQ12"/>
      <c r="AR12" s="2"/>
      <c r="AX12"/>
      <c r="AY12" s="2"/>
      <c r="BE12"/>
      <c r="BF12" s="2"/>
      <c r="BS12"/>
      <c r="BT12" s="2"/>
      <c r="BZ12"/>
      <c r="CA12" s="2"/>
      <c r="CG12"/>
      <c r="CH12" s="2"/>
    </row>
    <row r="13" spans="1:86" x14ac:dyDescent="0.25">
      <c r="A13" s="7" t="s">
        <v>43</v>
      </c>
      <c r="B13" s="8">
        <v>247040020</v>
      </c>
      <c r="C13" s="8"/>
      <c r="D13" s="8">
        <v>41915850</v>
      </c>
      <c r="E13" s="9">
        <v>293720020</v>
      </c>
      <c r="F13" s="10"/>
      <c r="G13" s="10"/>
      <c r="H13" s="11"/>
      <c r="I13" s="14"/>
      <c r="K13" s="12"/>
      <c r="L13" s="2"/>
      <c r="S13"/>
      <c r="T13" s="2"/>
      <c r="AA13"/>
      <c r="AB13" s="2"/>
      <c r="AH13"/>
      <c r="AI13" s="2"/>
      <c r="AQ13"/>
      <c r="AR13" s="2"/>
      <c r="AX13"/>
      <c r="AY13" s="2"/>
      <c r="BE13"/>
      <c r="BF13" s="2"/>
      <c r="BS13"/>
      <c r="BT13" s="2"/>
      <c r="BZ13"/>
      <c r="CA13" s="2"/>
      <c r="CG13"/>
      <c r="CH13" s="2"/>
    </row>
    <row r="14" spans="1:86" x14ac:dyDescent="0.25">
      <c r="A14" s="7" t="s">
        <v>44</v>
      </c>
      <c r="B14" s="8">
        <v>247852147</v>
      </c>
      <c r="C14" s="2">
        <v>10902392</v>
      </c>
      <c r="D14" s="8">
        <v>41139150</v>
      </c>
      <c r="E14" s="9">
        <v>307345639</v>
      </c>
      <c r="F14" s="15"/>
      <c r="G14" s="10"/>
      <c r="H14" s="11"/>
      <c r="I14" s="14"/>
      <c r="K14" s="12"/>
      <c r="L14" s="2"/>
      <c r="S14"/>
      <c r="T14" s="2"/>
      <c r="AA14"/>
      <c r="AB14" s="2"/>
      <c r="AH14"/>
      <c r="AI14" s="2"/>
      <c r="AQ14"/>
      <c r="AR14" s="2"/>
      <c r="AX14"/>
      <c r="AY14" s="2"/>
      <c r="BE14"/>
      <c r="BF14" s="2"/>
      <c r="BS14"/>
      <c r="BT14" s="2"/>
      <c r="BZ14"/>
      <c r="CA14" s="2"/>
      <c r="CG14"/>
      <c r="CH14" s="2"/>
    </row>
    <row r="15" spans="1:86" x14ac:dyDescent="0.25">
      <c r="A15" s="7" t="s">
        <v>45</v>
      </c>
      <c r="B15" s="8">
        <v>237038724</v>
      </c>
      <c r="C15" s="2">
        <v>16930892</v>
      </c>
      <c r="D15" s="8">
        <v>45139150</v>
      </c>
      <c r="E15" s="9">
        <v>295330016</v>
      </c>
      <c r="F15" s="15"/>
      <c r="G15" s="10"/>
      <c r="H15" s="11"/>
      <c r="I15" s="14"/>
      <c r="K15" s="12"/>
      <c r="L15" s="2"/>
      <c r="S15"/>
      <c r="T15" s="2"/>
      <c r="AA15"/>
      <c r="AB15" s="2"/>
      <c r="AH15"/>
      <c r="AI15" s="2"/>
      <c r="AQ15"/>
      <c r="AR15" s="2"/>
      <c r="AX15"/>
      <c r="AY15" s="2"/>
      <c r="BE15"/>
      <c r="BF15" s="2"/>
      <c r="BS15"/>
      <c r="BT15" s="2"/>
      <c r="BZ15"/>
      <c r="CA15" s="2"/>
      <c r="CG15"/>
      <c r="CH15" s="2"/>
    </row>
    <row r="16" spans="1:86" x14ac:dyDescent="0.25">
      <c r="A16" s="7" t="s">
        <v>46</v>
      </c>
      <c r="B16" s="8">
        <v>242951474</v>
      </c>
      <c r="C16" s="2">
        <v>17090892</v>
      </c>
      <c r="D16" s="8">
        <v>54321586</v>
      </c>
      <c r="E16" s="9">
        <v>311756866</v>
      </c>
      <c r="F16" s="15"/>
      <c r="G16" s="10"/>
      <c r="H16" s="11"/>
      <c r="I16" s="14"/>
      <c r="K16" s="12"/>
      <c r="L16" s="2"/>
      <c r="S16"/>
      <c r="T16" s="2"/>
      <c r="AA16"/>
      <c r="AB16" s="2"/>
      <c r="AH16"/>
      <c r="AI16" s="2"/>
      <c r="AQ16"/>
      <c r="AR16" s="2"/>
      <c r="AX16"/>
      <c r="AY16" s="2"/>
      <c r="BE16"/>
      <c r="BF16" s="2"/>
      <c r="BS16"/>
      <c r="BT16" s="2"/>
      <c r="BZ16"/>
      <c r="CA16" s="2"/>
      <c r="CG16"/>
      <c r="CH16" s="2"/>
    </row>
    <row r="17" spans="1:87" x14ac:dyDescent="0.25">
      <c r="A17" s="7" t="s">
        <v>47</v>
      </c>
      <c r="B17" s="8">
        <v>269219327</v>
      </c>
      <c r="C17" s="2">
        <v>17179142</v>
      </c>
      <c r="D17" s="8">
        <v>56514082</v>
      </c>
      <c r="E17" s="9">
        <v>353568969</v>
      </c>
      <c r="F17" s="15"/>
      <c r="G17" s="10"/>
      <c r="H17" s="13"/>
      <c r="I17" s="14"/>
      <c r="K17" s="14"/>
      <c r="L17" s="2"/>
      <c r="S17"/>
      <c r="T17" s="2"/>
      <c r="AA17"/>
      <c r="AB17" s="2"/>
      <c r="AH17"/>
      <c r="AI17" s="2"/>
      <c r="AQ17"/>
      <c r="AR17" s="2"/>
      <c r="AX17"/>
      <c r="AY17" s="2"/>
      <c r="BE17"/>
      <c r="BF17" s="2"/>
      <c r="BS17"/>
      <c r="BT17" s="2"/>
      <c r="BZ17"/>
      <c r="CA17" s="2"/>
      <c r="CG17"/>
      <c r="CH17" s="2"/>
    </row>
    <row r="18" spans="1:87" s="20" customFormat="1" x14ac:dyDescent="0.25">
      <c r="A18" s="16" t="s">
        <v>74</v>
      </c>
      <c r="B18" s="17">
        <f>SUM(B5:B17)</f>
        <v>3087292490</v>
      </c>
      <c r="C18" s="18"/>
      <c r="D18" s="17">
        <f>SUM(D5:D17)</f>
        <v>493480818</v>
      </c>
      <c r="E18" s="19">
        <f>SUM(E5:E17)</f>
        <v>3642876626</v>
      </c>
      <c r="F18" s="18"/>
      <c r="G18" s="18"/>
      <c r="L18" s="18"/>
      <c r="R18"/>
      <c r="T18" s="18"/>
      <c r="AB18" s="18"/>
      <c r="AI18" s="18"/>
      <c r="AR18" s="18"/>
      <c r="AY18" s="18"/>
      <c r="BF18" s="18"/>
      <c r="BT18" s="18"/>
      <c r="CA18" s="18"/>
      <c r="CH18" s="18"/>
    </row>
    <row r="19" spans="1:87" x14ac:dyDescent="0.25">
      <c r="A19" s="21"/>
      <c r="B19" s="22"/>
      <c r="C19" s="22"/>
      <c r="D19" s="23"/>
      <c r="E19" s="24"/>
      <c r="F19" s="25"/>
      <c r="K19"/>
      <c r="L19" s="2"/>
      <c r="S19"/>
      <c r="T19" s="2"/>
      <c r="AA19"/>
      <c r="AB19" s="2"/>
      <c r="AH19"/>
      <c r="AI19" s="2"/>
      <c r="AQ19"/>
      <c r="AR19" s="2"/>
      <c r="AX19"/>
      <c r="AY19" s="2"/>
      <c r="BE19"/>
      <c r="BF19" s="2"/>
      <c r="BS19"/>
      <c r="BT19" s="2"/>
      <c r="BZ19"/>
      <c r="CA19" s="2"/>
      <c r="CG19"/>
      <c r="CH19" s="2"/>
    </row>
    <row r="20" spans="1:87" x14ac:dyDescent="0.25">
      <c r="C20" s="10"/>
    </row>
    <row r="23" spans="1:87" x14ac:dyDescent="0.25">
      <c r="A23" s="478" t="s">
        <v>786</v>
      </c>
      <c r="B23" s="478"/>
      <c r="C23" s="478"/>
      <c r="D23" s="478"/>
      <c r="E23" s="478"/>
      <c r="F23" s="478"/>
      <c r="G23" s="26"/>
      <c r="H23" s="478" t="s">
        <v>786</v>
      </c>
      <c r="I23" s="478"/>
      <c r="J23" s="478"/>
      <c r="K23" s="478"/>
      <c r="L23" s="478"/>
      <c r="M23" s="478"/>
      <c r="N23" s="27"/>
      <c r="P23" s="478" t="s">
        <v>786</v>
      </c>
      <c r="Q23" s="478"/>
      <c r="R23" s="478"/>
      <c r="S23" s="478"/>
      <c r="T23" s="478"/>
      <c r="U23" s="478"/>
      <c r="V23" s="27"/>
      <c r="X23" s="478" t="s">
        <v>786</v>
      </c>
      <c r="Y23" s="478"/>
      <c r="Z23" s="478"/>
      <c r="AA23" s="478"/>
      <c r="AB23" s="478"/>
      <c r="AC23" s="478"/>
      <c r="AD23" s="27"/>
      <c r="AE23" s="480" t="s">
        <v>786</v>
      </c>
      <c r="AF23" s="480"/>
      <c r="AG23" s="480"/>
      <c r="AH23" s="480"/>
      <c r="AI23" s="480"/>
      <c r="AJ23" s="480"/>
      <c r="AK23" s="480"/>
      <c r="AL23" s="480"/>
      <c r="AN23" s="478" t="s">
        <v>786</v>
      </c>
      <c r="AO23" s="478"/>
      <c r="AP23" s="478"/>
      <c r="AQ23" s="478"/>
      <c r="AR23" s="478"/>
      <c r="AS23" s="478"/>
      <c r="AT23" s="27"/>
      <c r="AU23" s="478" t="s">
        <v>786</v>
      </c>
      <c r="AV23" s="478"/>
      <c r="AW23" s="478"/>
      <c r="AX23" s="478"/>
      <c r="AY23" s="478"/>
      <c r="AZ23" s="478"/>
      <c r="BB23" s="479" t="s">
        <v>786</v>
      </c>
      <c r="BC23" s="479"/>
      <c r="BD23" s="479"/>
      <c r="BE23" s="479"/>
      <c r="BF23" s="479"/>
      <c r="BG23" s="479"/>
      <c r="BI23" s="479" t="s">
        <v>786</v>
      </c>
      <c r="BJ23" s="479"/>
      <c r="BK23" s="479"/>
      <c r="BL23" s="479"/>
      <c r="BM23" s="479"/>
      <c r="BN23" s="479"/>
      <c r="BP23" s="479" t="s">
        <v>786</v>
      </c>
      <c r="BQ23" s="479"/>
      <c r="BR23" s="479"/>
      <c r="BS23" s="479"/>
      <c r="BT23" s="479"/>
      <c r="BU23" s="479"/>
      <c r="BW23" s="479" t="s">
        <v>786</v>
      </c>
      <c r="BX23" s="479"/>
      <c r="BY23" s="479"/>
      <c r="BZ23" s="479"/>
      <c r="CA23" s="479"/>
      <c r="CB23" s="479"/>
      <c r="CD23" s="479" t="s">
        <v>786</v>
      </c>
      <c r="CE23" s="479"/>
      <c r="CF23" s="479"/>
      <c r="CG23" s="479"/>
      <c r="CH23" s="479"/>
      <c r="CI23" s="479"/>
    </row>
    <row r="24" spans="1:87" x14ac:dyDescent="0.25">
      <c r="A24" s="478" t="s">
        <v>94</v>
      </c>
      <c r="B24" s="478"/>
      <c r="C24" s="478"/>
      <c r="D24" s="478"/>
      <c r="E24" s="478"/>
      <c r="F24" s="478"/>
      <c r="H24" s="479" t="s">
        <v>95</v>
      </c>
      <c r="I24" s="479"/>
      <c r="J24" s="479"/>
      <c r="K24" s="479"/>
      <c r="L24" s="479"/>
      <c r="M24" s="479"/>
      <c r="N24" s="27"/>
      <c r="P24" s="479" t="s">
        <v>96</v>
      </c>
      <c r="Q24" s="479"/>
      <c r="R24" s="479"/>
      <c r="S24" s="479"/>
      <c r="T24" s="479"/>
      <c r="U24" s="479"/>
      <c r="V24" s="479"/>
      <c r="X24" s="479" t="s">
        <v>97</v>
      </c>
      <c r="Y24" s="479"/>
      <c r="Z24" s="479"/>
      <c r="AA24" s="479"/>
      <c r="AB24" s="479"/>
      <c r="AC24" s="479"/>
      <c r="AD24" s="27"/>
      <c r="AE24" s="479" t="s">
        <v>98</v>
      </c>
      <c r="AF24" s="479"/>
      <c r="AG24" s="479"/>
      <c r="AH24" s="479"/>
      <c r="AI24" s="479"/>
      <c r="AJ24" s="479"/>
      <c r="AK24" s="479"/>
      <c r="AL24" s="479"/>
      <c r="AN24" s="479" t="s">
        <v>99</v>
      </c>
      <c r="AO24" s="479"/>
      <c r="AP24" s="479"/>
      <c r="AQ24" s="479"/>
      <c r="AR24" s="479"/>
      <c r="AS24" s="479"/>
      <c r="AT24" s="27"/>
      <c r="AU24" s="479" t="s">
        <v>100</v>
      </c>
      <c r="AV24" s="479"/>
      <c r="AW24" s="479"/>
      <c r="AX24" s="479"/>
      <c r="AY24" s="479"/>
      <c r="AZ24" s="479"/>
      <c r="BB24" s="479" t="s">
        <v>101</v>
      </c>
      <c r="BC24" s="479"/>
      <c r="BD24" s="479"/>
      <c r="BE24" s="479"/>
      <c r="BF24" s="479"/>
      <c r="BG24" s="479"/>
      <c r="BI24" s="479" t="s">
        <v>102</v>
      </c>
      <c r="BJ24" s="479"/>
      <c r="BK24" s="479"/>
      <c r="BL24" s="479"/>
      <c r="BM24" s="479"/>
      <c r="BN24" s="479"/>
      <c r="BP24" s="479"/>
      <c r="BQ24" s="479"/>
      <c r="BR24" s="479"/>
      <c r="BS24" s="479"/>
      <c r="BT24" s="479"/>
      <c r="BU24" s="479"/>
      <c r="BW24" s="479"/>
      <c r="BX24" s="479"/>
      <c r="BY24" s="479"/>
      <c r="BZ24" s="479"/>
      <c r="CA24" s="479"/>
      <c r="CB24" s="479"/>
      <c r="CD24" s="479"/>
      <c r="CE24" s="479"/>
      <c r="CF24" s="479"/>
      <c r="CG24" s="479"/>
      <c r="CH24" s="479"/>
      <c r="CI24" s="479"/>
    </row>
    <row r="25" spans="1:87" x14ac:dyDescent="0.25">
      <c r="A25" s="29"/>
      <c r="B25" s="29"/>
      <c r="C25" s="29"/>
      <c r="E25" s="29"/>
      <c r="F25" s="29"/>
      <c r="G25" s="29"/>
      <c r="H25" s="28"/>
      <c r="I25" s="28"/>
      <c r="J25" s="28"/>
      <c r="K25" s="30"/>
      <c r="L25" s="28"/>
      <c r="M25" s="28"/>
      <c r="N25" s="28"/>
      <c r="P25" s="28"/>
      <c r="Q25" s="28"/>
      <c r="R25" s="28"/>
      <c r="S25" s="30"/>
      <c r="T25" s="28"/>
      <c r="U25" s="28"/>
      <c r="V25" s="28"/>
      <c r="X25" s="28"/>
      <c r="Y25" s="28"/>
      <c r="Z25" s="28"/>
      <c r="AA25" s="30"/>
      <c r="AB25" s="28"/>
      <c r="AC25" s="28"/>
      <c r="AD25" s="28"/>
      <c r="AE25" s="28"/>
      <c r="AF25" s="28"/>
      <c r="AG25" s="28"/>
      <c r="AH25" s="30"/>
      <c r="AI25" s="28"/>
      <c r="AJ25" s="28"/>
      <c r="AK25" s="28"/>
      <c r="AL25" s="28"/>
      <c r="AN25" s="28"/>
      <c r="AO25" s="28"/>
      <c r="AP25" s="28"/>
      <c r="AQ25" s="30"/>
      <c r="AR25" s="28"/>
      <c r="AS25" s="28"/>
      <c r="AT25" s="28"/>
      <c r="AU25" s="28"/>
      <c r="AV25" s="28"/>
      <c r="AW25" s="28"/>
      <c r="AX25" s="30"/>
      <c r="AY25" s="28"/>
      <c r="AZ25" s="28"/>
      <c r="BB25" s="28"/>
      <c r="BC25" s="28"/>
      <c r="BD25" s="28"/>
      <c r="BE25" s="30"/>
      <c r="BF25" s="28"/>
      <c r="BG25" s="28"/>
      <c r="BI25" s="194"/>
      <c r="BJ25" s="194"/>
      <c r="BK25" s="194"/>
      <c r="BL25" s="194"/>
      <c r="BM25" s="194"/>
      <c r="BN25" s="194"/>
      <c r="BP25" s="479" t="s">
        <v>103</v>
      </c>
      <c r="BQ25" s="479"/>
      <c r="BR25" s="479"/>
      <c r="BS25" s="479"/>
      <c r="BT25" s="479"/>
      <c r="BU25" s="479"/>
      <c r="BW25" s="479" t="s">
        <v>104</v>
      </c>
      <c r="BX25" s="479"/>
      <c r="BY25" s="479"/>
      <c r="BZ25" s="479"/>
      <c r="CA25" s="479"/>
      <c r="CB25" s="479"/>
      <c r="CD25" s="479" t="s">
        <v>105</v>
      </c>
      <c r="CE25" s="479"/>
      <c r="CF25" s="479"/>
      <c r="CG25" s="479"/>
      <c r="CH25" s="479"/>
      <c r="CI25" s="479"/>
    </row>
    <row r="26" spans="1:87" s="296" customFormat="1" x14ac:dyDescent="0.25">
      <c r="A26" s="292" t="s">
        <v>10</v>
      </c>
      <c r="B26" s="293" t="s">
        <v>106</v>
      </c>
      <c r="C26" s="292" t="s">
        <v>107</v>
      </c>
      <c r="D26" s="294" t="s">
        <v>108</v>
      </c>
      <c r="E26" s="293" t="s">
        <v>109</v>
      </c>
      <c r="F26" s="293" t="s">
        <v>110</v>
      </c>
      <c r="G26" s="295"/>
      <c r="H26" s="45" t="s">
        <v>10</v>
      </c>
      <c r="I26" s="46" t="s">
        <v>106</v>
      </c>
      <c r="J26" s="45" t="s">
        <v>107</v>
      </c>
      <c r="K26" s="47" t="s">
        <v>108</v>
      </c>
      <c r="L26" s="46" t="s">
        <v>109</v>
      </c>
      <c r="M26" s="46" t="s">
        <v>110</v>
      </c>
      <c r="P26" s="45" t="s">
        <v>10</v>
      </c>
      <c r="Q26" s="46" t="s">
        <v>106</v>
      </c>
      <c r="R26" s="45" t="s">
        <v>107</v>
      </c>
      <c r="S26" s="47" t="s">
        <v>108</v>
      </c>
      <c r="T26" s="46" t="s">
        <v>109</v>
      </c>
      <c r="U26" s="46" t="s">
        <v>110</v>
      </c>
      <c r="X26" s="45" t="s">
        <v>10</v>
      </c>
      <c r="Y26" s="46" t="s">
        <v>106</v>
      </c>
      <c r="Z26" s="45" t="s">
        <v>107</v>
      </c>
      <c r="AA26" s="47" t="s">
        <v>108</v>
      </c>
      <c r="AB26" s="46" t="s">
        <v>109</v>
      </c>
      <c r="AC26" s="46" t="s">
        <v>110</v>
      </c>
      <c r="AE26" s="45" t="s">
        <v>10</v>
      </c>
      <c r="AF26" s="46" t="s">
        <v>106</v>
      </c>
      <c r="AG26" s="46" t="s">
        <v>107</v>
      </c>
      <c r="AH26" s="297" t="s">
        <v>111</v>
      </c>
      <c r="AI26" s="46" t="s">
        <v>112</v>
      </c>
      <c r="AJ26" s="46" t="s">
        <v>113</v>
      </c>
      <c r="AK26" s="46" t="s">
        <v>109</v>
      </c>
      <c r="AL26" s="46" t="s">
        <v>110</v>
      </c>
      <c r="AN26" s="45" t="s">
        <v>10</v>
      </c>
      <c r="AO26" s="46" t="s">
        <v>106</v>
      </c>
      <c r="AP26" s="45" t="s">
        <v>107</v>
      </c>
      <c r="AQ26" s="47" t="s">
        <v>108</v>
      </c>
      <c r="AR26" s="46" t="s">
        <v>109</v>
      </c>
      <c r="AS26" s="46" t="s">
        <v>110</v>
      </c>
      <c r="AU26" s="45" t="s">
        <v>10</v>
      </c>
      <c r="AV26" s="46" t="s">
        <v>106</v>
      </c>
      <c r="AW26" s="45" t="s">
        <v>107</v>
      </c>
      <c r="AX26" s="47" t="s">
        <v>108</v>
      </c>
      <c r="AY26" s="46" t="s">
        <v>109</v>
      </c>
      <c r="AZ26" s="46" t="s">
        <v>110</v>
      </c>
      <c r="BB26" s="45" t="s">
        <v>10</v>
      </c>
      <c r="BC26" s="46" t="s">
        <v>106</v>
      </c>
      <c r="BD26" s="45" t="s">
        <v>107</v>
      </c>
      <c r="BE26" s="47" t="s">
        <v>108</v>
      </c>
      <c r="BF26" s="46" t="s">
        <v>109</v>
      </c>
      <c r="BG26" s="46" t="s">
        <v>110</v>
      </c>
      <c r="BI26" s="45" t="s">
        <v>10</v>
      </c>
      <c r="BJ26" s="46" t="s">
        <v>106</v>
      </c>
      <c r="BK26" s="45" t="s">
        <v>107</v>
      </c>
      <c r="BL26" s="45" t="s">
        <v>108</v>
      </c>
      <c r="BM26" s="46" t="s">
        <v>109</v>
      </c>
      <c r="BN26" s="46" t="s">
        <v>110</v>
      </c>
      <c r="BP26" s="194"/>
      <c r="BQ26" s="194"/>
      <c r="BR26" s="298"/>
      <c r="BS26" s="299"/>
      <c r="BT26" s="194"/>
      <c r="BU26" s="194"/>
      <c r="BW26" s="194"/>
      <c r="BX26" s="194"/>
      <c r="BY26" s="194"/>
      <c r="BZ26" s="299"/>
      <c r="CA26" s="194"/>
      <c r="CB26" s="194"/>
      <c r="CD26" s="194"/>
      <c r="CE26" s="194"/>
      <c r="CF26" s="194"/>
      <c r="CG26" s="299"/>
      <c r="CH26" s="194"/>
      <c r="CI26" s="194"/>
    </row>
    <row r="27" spans="1:87" x14ac:dyDescent="0.25">
      <c r="A27" s="33">
        <v>1</v>
      </c>
      <c r="B27" s="34" t="s">
        <v>114</v>
      </c>
      <c r="C27" s="33" t="s">
        <v>115</v>
      </c>
      <c r="D27" s="288">
        <v>2280000</v>
      </c>
      <c r="E27" s="35" t="s">
        <v>116</v>
      </c>
      <c r="F27" s="36" t="s">
        <v>117</v>
      </c>
      <c r="G27" s="31"/>
      <c r="H27" s="37">
        <v>1</v>
      </c>
      <c r="I27" s="38" t="s">
        <v>118</v>
      </c>
      <c r="J27" s="38" t="s">
        <v>119</v>
      </c>
      <c r="K27" s="53">
        <v>4452253</v>
      </c>
      <c r="L27" s="40" t="s">
        <v>120</v>
      </c>
      <c r="M27" s="41" t="s">
        <v>117</v>
      </c>
      <c r="N27" s="32"/>
      <c r="P27" s="37">
        <v>1</v>
      </c>
      <c r="Q27" s="40" t="s">
        <v>121</v>
      </c>
      <c r="R27" s="38" t="s">
        <v>119</v>
      </c>
      <c r="S27" s="53">
        <v>4452253</v>
      </c>
      <c r="T27" s="40" t="s">
        <v>120</v>
      </c>
      <c r="U27" s="41" t="s">
        <v>117</v>
      </c>
      <c r="V27" s="32"/>
      <c r="X27" s="37">
        <v>1</v>
      </c>
      <c r="Y27" s="40" t="s">
        <v>122</v>
      </c>
      <c r="Z27" s="38" t="s">
        <v>119</v>
      </c>
      <c r="AA27" s="53">
        <v>4272253</v>
      </c>
      <c r="AB27" s="40" t="s">
        <v>120</v>
      </c>
      <c r="AC27" s="41" t="s">
        <v>117</v>
      </c>
      <c r="AD27" s="32"/>
      <c r="AE27" s="37">
        <v>1</v>
      </c>
      <c r="AF27" s="38" t="s">
        <v>123</v>
      </c>
      <c r="AG27" s="42" t="s">
        <v>115</v>
      </c>
      <c r="AH27" s="289">
        <v>2330000</v>
      </c>
      <c r="AI27" s="44">
        <f>AH27*5/12</f>
        <v>970833.33333333337</v>
      </c>
      <c r="AJ27" s="44">
        <f t="shared" ref="AJ27:AJ90" si="0">AH27+AI27</f>
        <v>3300833.3333333335</v>
      </c>
      <c r="AK27" s="40" t="s">
        <v>120</v>
      </c>
      <c r="AL27" s="41" t="s">
        <v>117</v>
      </c>
      <c r="AN27" s="37">
        <v>1</v>
      </c>
      <c r="AO27" s="38" t="s">
        <v>124</v>
      </c>
      <c r="AP27" s="38" t="s">
        <v>125</v>
      </c>
      <c r="AQ27" s="53">
        <v>4840000</v>
      </c>
      <c r="AR27" s="40" t="s">
        <v>120</v>
      </c>
      <c r="AS27" s="41" t="s">
        <v>117</v>
      </c>
      <c r="AT27" s="32"/>
      <c r="AU27" s="37">
        <v>1</v>
      </c>
      <c r="AV27" s="40" t="s">
        <v>126</v>
      </c>
      <c r="AW27" s="38" t="s">
        <v>125</v>
      </c>
      <c r="AX27" s="53">
        <v>5575000</v>
      </c>
      <c r="AY27" s="40" t="s">
        <v>120</v>
      </c>
      <c r="AZ27" s="41" t="s">
        <v>117</v>
      </c>
      <c r="BB27" s="37">
        <v>1</v>
      </c>
      <c r="BC27" s="38" t="s">
        <v>131</v>
      </c>
      <c r="BD27" s="42" t="s">
        <v>132</v>
      </c>
      <c r="BE27" s="290">
        <v>10750000</v>
      </c>
      <c r="BF27" s="40" t="s">
        <v>120</v>
      </c>
      <c r="BG27" s="41" t="s">
        <v>117</v>
      </c>
      <c r="BI27" s="37">
        <v>1</v>
      </c>
      <c r="BJ27" s="38" t="s">
        <v>133</v>
      </c>
      <c r="BK27" s="38" t="s">
        <v>134</v>
      </c>
      <c r="BL27" s="44">
        <v>5728500</v>
      </c>
      <c r="BM27" s="38" t="s">
        <v>120</v>
      </c>
      <c r="BN27" s="41" t="s">
        <v>117</v>
      </c>
      <c r="BP27" s="45" t="s">
        <v>10</v>
      </c>
      <c r="BQ27" s="46" t="s">
        <v>106</v>
      </c>
      <c r="BR27" s="45" t="s">
        <v>107</v>
      </c>
      <c r="BS27" s="291" t="s">
        <v>108</v>
      </c>
      <c r="BT27" s="46" t="s">
        <v>109</v>
      </c>
      <c r="BU27" s="46" t="s">
        <v>110</v>
      </c>
      <c r="BW27" s="45" t="s">
        <v>10</v>
      </c>
      <c r="BX27" s="46" t="s">
        <v>106</v>
      </c>
      <c r="BY27" s="45" t="s">
        <v>107</v>
      </c>
      <c r="BZ27" s="291" t="s">
        <v>108</v>
      </c>
      <c r="CA27" s="46" t="s">
        <v>109</v>
      </c>
      <c r="CB27" s="46" t="s">
        <v>110</v>
      </c>
      <c r="CD27" s="45" t="s">
        <v>10</v>
      </c>
      <c r="CE27" s="46" t="s">
        <v>106</v>
      </c>
      <c r="CF27" s="45" t="s">
        <v>107</v>
      </c>
      <c r="CG27" s="291" t="s">
        <v>108</v>
      </c>
      <c r="CH27" s="46" t="s">
        <v>109</v>
      </c>
      <c r="CI27" s="46" t="s">
        <v>110</v>
      </c>
    </row>
    <row r="28" spans="1:87" x14ac:dyDescent="0.25">
      <c r="A28" s="33">
        <v>2</v>
      </c>
      <c r="B28" s="34" t="s">
        <v>114</v>
      </c>
      <c r="C28" s="34" t="s">
        <v>127</v>
      </c>
      <c r="D28" s="48">
        <v>2560000</v>
      </c>
      <c r="E28" s="35" t="s">
        <v>128</v>
      </c>
      <c r="F28" s="36" t="s">
        <v>117</v>
      </c>
      <c r="G28" s="31"/>
      <c r="H28" s="37">
        <v>2</v>
      </c>
      <c r="I28" s="38" t="s">
        <v>118</v>
      </c>
      <c r="J28" s="38" t="s">
        <v>129</v>
      </c>
      <c r="K28" s="39">
        <v>4126285</v>
      </c>
      <c r="L28" s="40" t="s">
        <v>130</v>
      </c>
      <c r="M28" s="41" t="s">
        <v>117</v>
      </c>
      <c r="N28" s="32"/>
      <c r="P28" s="37">
        <v>2</v>
      </c>
      <c r="Q28" s="40" t="s">
        <v>121</v>
      </c>
      <c r="R28" s="38" t="s">
        <v>129</v>
      </c>
      <c r="S28" s="39">
        <v>4126285</v>
      </c>
      <c r="T28" s="40" t="s">
        <v>130</v>
      </c>
      <c r="U28" s="41" t="s">
        <v>117</v>
      </c>
      <c r="V28" s="32"/>
      <c r="X28" s="37">
        <v>2</v>
      </c>
      <c r="Y28" s="40" t="s">
        <v>122</v>
      </c>
      <c r="Z28" s="38" t="s">
        <v>129</v>
      </c>
      <c r="AA28" s="39">
        <v>4126285</v>
      </c>
      <c r="AB28" s="40" t="s">
        <v>130</v>
      </c>
      <c r="AC28" s="41" t="s">
        <v>117</v>
      </c>
      <c r="AD28" s="32"/>
      <c r="AE28" s="37">
        <v>2</v>
      </c>
      <c r="AF28" s="38" t="s">
        <v>123</v>
      </c>
      <c r="AG28" s="38" t="s">
        <v>127</v>
      </c>
      <c r="AH28" s="39">
        <v>2242500</v>
      </c>
      <c r="AI28" s="44">
        <f>AH28</f>
        <v>2242500</v>
      </c>
      <c r="AJ28" s="44">
        <f t="shared" si="0"/>
        <v>4485000</v>
      </c>
      <c r="AK28" s="40" t="s">
        <v>130</v>
      </c>
      <c r="AL28" s="41" t="s">
        <v>117</v>
      </c>
      <c r="AN28" s="37">
        <v>2</v>
      </c>
      <c r="AO28" s="38" t="s">
        <v>124</v>
      </c>
      <c r="AP28" s="38" t="s">
        <v>119</v>
      </c>
      <c r="AQ28" s="39">
        <v>4272253</v>
      </c>
      <c r="AR28" s="40" t="s">
        <v>130</v>
      </c>
      <c r="AS28" s="41" t="s">
        <v>117</v>
      </c>
      <c r="AT28" s="32"/>
      <c r="AU28" s="37">
        <v>2</v>
      </c>
      <c r="AV28" s="40" t="s">
        <v>126</v>
      </c>
      <c r="AW28" s="38" t="s">
        <v>119</v>
      </c>
      <c r="AX28" s="39">
        <v>4002253</v>
      </c>
      <c r="AY28" s="40" t="s">
        <v>130</v>
      </c>
      <c r="AZ28" s="41" t="s">
        <v>117</v>
      </c>
      <c r="BB28" s="37">
        <v>2</v>
      </c>
      <c r="BC28" s="38" t="s">
        <v>131</v>
      </c>
      <c r="BD28" s="38" t="s">
        <v>125</v>
      </c>
      <c r="BE28" s="39">
        <v>6025000</v>
      </c>
      <c r="BF28" s="40" t="s">
        <v>130</v>
      </c>
      <c r="BG28" s="41" t="s">
        <v>117</v>
      </c>
      <c r="BI28" s="37">
        <v>2</v>
      </c>
      <c r="BJ28" s="38" t="s">
        <v>133</v>
      </c>
      <c r="BK28" s="38" t="s">
        <v>145</v>
      </c>
      <c r="BL28" s="44">
        <v>5650000</v>
      </c>
      <c r="BM28" s="38" t="s">
        <v>146</v>
      </c>
      <c r="BN28" s="41" t="s">
        <v>117</v>
      </c>
      <c r="BP28" s="37">
        <v>1</v>
      </c>
      <c r="BQ28" s="38" t="s">
        <v>135</v>
      </c>
      <c r="BR28" s="38" t="s">
        <v>136</v>
      </c>
      <c r="BS28" s="39">
        <v>6380000</v>
      </c>
      <c r="BT28" s="40" t="s">
        <v>137</v>
      </c>
      <c r="BU28" s="41" t="s">
        <v>117</v>
      </c>
      <c r="BW28" s="37">
        <v>1</v>
      </c>
      <c r="BX28" s="38" t="s">
        <v>138</v>
      </c>
      <c r="BY28" s="38" t="s">
        <v>134</v>
      </c>
      <c r="BZ28" s="39">
        <v>6028500</v>
      </c>
      <c r="CA28" s="40" t="s">
        <v>137</v>
      </c>
      <c r="CB28" s="41" t="s">
        <v>117</v>
      </c>
      <c r="CD28" s="37">
        <v>1</v>
      </c>
      <c r="CE28" s="38" t="s">
        <v>139</v>
      </c>
      <c r="CF28" s="38" t="s">
        <v>136</v>
      </c>
      <c r="CG28" s="39">
        <v>6470750</v>
      </c>
      <c r="CH28" s="40" t="s">
        <v>137</v>
      </c>
      <c r="CI28" s="41" t="s">
        <v>117</v>
      </c>
    </row>
    <row r="29" spans="1:87" x14ac:dyDescent="0.25">
      <c r="A29" s="33">
        <v>3</v>
      </c>
      <c r="B29" s="34" t="s">
        <v>114</v>
      </c>
      <c r="C29" s="34" t="s">
        <v>140</v>
      </c>
      <c r="D29" s="48">
        <v>2560000</v>
      </c>
      <c r="E29" s="35" t="s">
        <v>141</v>
      </c>
      <c r="F29" s="36" t="s">
        <v>117</v>
      </c>
      <c r="G29" s="31"/>
      <c r="H29" s="37">
        <v>3</v>
      </c>
      <c r="I29" s="38" t="s">
        <v>118</v>
      </c>
      <c r="J29" s="38" t="s">
        <v>142</v>
      </c>
      <c r="K29" s="39">
        <v>4021500</v>
      </c>
      <c r="L29" s="40" t="s">
        <v>116</v>
      </c>
      <c r="M29" s="41" t="s">
        <v>117</v>
      </c>
      <c r="N29" s="32"/>
      <c r="P29" s="37">
        <v>3</v>
      </c>
      <c r="Q29" s="40" t="s">
        <v>121</v>
      </c>
      <c r="R29" s="38" t="s">
        <v>143</v>
      </c>
      <c r="S29" s="39">
        <v>4000000</v>
      </c>
      <c r="T29" s="40" t="s">
        <v>116</v>
      </c>
      <c r="U29" s="41" t="s">
        <v>117</v>
      </c>
      <c r="V29" s="32"/>
      <c r="X29" s="37">
        <v>3</v>
      </c>
      <c r="Y29" s="40" t="s">
        <v>122</v>
      </c>
      <c r="Z29" s="38" t="s">
        <v>143</v>
      </c>
      <c r="AA29" s="39">
        <v>4000000</v>
      </c>
      <c r="AB29" s="40" t="s">
        <v>116</v>
      </c>
      <c r="AC29" s="41" t="s">
        <v>117</v>
      </c>
      <c r="AD29" s="32"/>
      <c r="AE29" s="37">
        <v>3</v>
      </c>
      <c r="AF29" s="38" t="s">
        <v>123</v>
      </c>
      <c r="AG29" s="38" t="s">
        <v>144</v>
      </c>
      <c r="AH29" s="39">
        <v>2332500</v>
      </c>
      <c r="AI29" s="44">
        <f>AH29*9/12</f>
        <v>1749375</v>
      </c>
      <c r="AJ29" s="44">
        <f t="shared" si="0"/>
        <v>4081875</v>
      </c>
      <c r="AK29" s="40" t="s">
        <v>116</v>
      </c>
      <c r="AL29" s="41" t="s">
        <v>117</v>
      </c>
      <c r="AN29" s="37">
        <v>3</v>
      </c>
      <c r="AO29" s="38" t="s">
        <v>124</v>
      </c>
      <c r="AP29" s="38" t="s">
        <v>143</v>
      </c>
      <c r="AQ29" s="39">
        <v>4000000</v>
      </c>
      <c r="AR29" s="40" t="s">
        <v>116</v>
      </c>
      <c r="AS29" s="41" t="s">
        <v>117</v>
      </c>
      <c r="AT29" s="32"/>
      <c r="AU29" s="37">
        <v>3</v>
      </c>
      <c r="AV29" s="40" t="s">
        <v>126</v>
      </c>
      <c r="AW29" s="38" t="s">
        <v>143</v>
      </c>
      <c r="AX29" s="39">
        <v>4000000</v>
      </c>
      <c r="AY29" s="40" t="s">
        <v>116</v>
      </c>
      <c r="AZ29" s="41" t="s">
        <v>117</v>
      </c>
      <c r="BB29" s="37">
        <v>3</v>
      </c>
      <c r="BC29" s="38" t="s">
        <v>131</v>
      </c>
      <c r="BD29" s="38" t="s">
        <v>119</v>
      </c>
      <c r="BE29" s="39">
        <v>4632253</v>
      </c>
      <c r="BF29" s="40" t="s">
        <v>116</v>
      </c>
      <c r="BG29" s="41" t="s">
        <v>117</v>
      </c>
      <c r="BI29" s="37">
        <v>3</v>
      </c>
      <c r="BJ29" s="38" t="s">
        <v>133</v>
      </c>
      <c r="BK29" s="38" t="s">
        <v>150</v>
      </c>
      <c r="BL29" s="44">
        <v>5252392</v>
      </c>
      <c r="BM29" s="38" t="s">
        <v>130</v>
      </c>
      <c r="BN29" s="41" t="s">
        <v>117</v>
      </c>
      <c r="BP29" s="37">
        <v>2</v>
      </c>
      <c r="BQ29" s="38" t="s">
        <v>135</v>
      </c>
      <c r="BR29" s="38" t="s">
        <v>134</v>
      </c>
      <c r="BS29" s="39">
        <v>6218500</v>
      </c>
      <c r="BT29" s="40" t="s">
        <v>120</v>
      </c>
      <c r="BU29" s="41" t="s">
        <v>117</v>
      </c>
      <c r="BW29" s="37">
        <v>2</v>
      </c>
      <c r="BX29" s="38" t="s">
        <v>138</v>
      </c>
      <c r="BY29" s="38" t="s">
        <v>136</v>
      </c>
      <c r="BZ29" s="39">
        <v>5900000</v>
      </c>
      <c r="CA29" s="40" t="s">
        <v>120</v>
      </c>
      <c r="CB29" s="41" t="s">
        <v>117</v>
      </c>
      <c r="CD29" s="37">
        <v>2</v>
      </c>
      <c r="CE29" s="38" t="s">
        <v>139</v>
      </c>
      <c r="CF29" s="38" t="s">
        <v>134</v>
      </c>
      <c r="CG29" s="39">
        <v>5791000</v>
      </c>
      <c r="CH29" s="40" t="s">
        <v>120</v>
      </c>
      <c r="CI29" s="41" t="s">
        <v>117</v>
      </c>
    </row>
    <row r="30" spans="1:87" x14ac:dyDescent="0.25">
      <c r="A30" s="33">
        <v>4</v>
      </c>
      <c r="B30" s="34" t="s">
        <v>114</v>
      </c>
      <c r="C30" s="34" t="s">
        <v>147</v>
      </c>
      <c r="D30" s="48">
        <v>3874160</v>
      </c>
      <c r="E30" s="35" t="s">
        <v>148</v>
      </c>
      <c r="F30" s="36" t="s">
        <v>117</v>
      </c>
      <c r="G30" s="31"/>
      <c r="H30" s="37">
        <v>4</v>
      </c>
      <c r="I30" s="38" t="s">
        <v>118</v>
      </c>
      <c r="J30" s="38" t="s">
        <v>143</v>
      </c>
      <c r="K30" s="39">
        <v>4000000</v>
      </c>
      <c r="L30" s="40" t="s">
        <v>128</v>
      </c>
      <c r="M30" s="41" t="s">
        <v>117</v>
      </c>
      <c r="N30" s="32"/>
      <c r="P30" s="37">
        <v>4</v>
      </c>
      <c r="Q30" s="40" t="s">
        <v>121</v>
      </c>
      <c r="R30" s="38" t="s">
        <v>149</v>
      </c>
      <c r="S30" s="39">
        <v>4000000</v>
      </c>
      <c r="T30" s="40" t="s">
        <v>128</v>
      </c>
      <c r="U30" s="41" t="s">
        <v>117</v>
      </c>
      <c r="V30" s="32"/>
      <c r="X30" s="37">
        <v>4</v>
      </c>
      <c r="Y30" s="40" t="s">
        <v>122</v>
      </c>
      <c r="Z30" s="38" t="s">
        <v>149</v>
      </c>
      <c r="AA30" s="39">
        <v>4000000</v>
      </c>
      <c r="AB30" s="40" t="s">
        <v>128</v>
      </c>
      <c r="AC30" s="41" t="s">
        <v>117</v>
      </c>
      <c r="AD30" s="32"/>
      <c r="AE30" s="37">
        <v>4</v>
      </c>
      <c r="AF30" s="38" t="s">
        <v>123</v>
      </c>
      <c r="AG30" s="38" t="s">
        <v>147</v>
      </c>
      <c r="AH30" s="39">
        <v>3874160</v>
      </c>
      <c r="AI30" s="44">
        <f>AH30*5/12</f>
        <v>1614233.3333333333</v>
      </c>
      <c r="AJ30" s="44">
        <f t="shared" si="0"/>
        <v>5488393.333333333</v>
      </c>
      <c r="AK30" s="40" t="s">
        <v>128</v>
      </c>
      <c r="AL30" s="41" t="s">
        <v>117</v>
      </c>
      <c r="AN30" s="37">
        <v>4</v>
      </c>
      <c r="AO30" s="38" t="s">
        <v>124</v>
      </c>
      <c r="AP30" s="38" t="s">
        <v>149</v>
      </c>
      <c r="AQ30" s="39">
        <v>4000000</v>
      </c>
      <c r="AR30" s="40" t="s">
        <v>128</v>
      </c>
      <c r="AS30" s="41" t="s">
        <v>117</v>
      </c>
      <c r="AT30" s="32"/>
      <c r="AU30" s="37">
        <v>4</v>
      </c>
      <c r="AV30" s="40" t="s">
        <v>126</v>
      </c>
      <c r="AW30" s="38" t="s">
        <v>149</v>
      </c>
      <c r="AX30" s="39">
        <v>4000000</v>
      </c>
      <c r="AY30" s="40" t="s">
        <v>128</v>
      </c>
      <c r="AZ30" s="41" t="s">
        <v>117</v>
      </c>
      <c r="BB30" s="37">
        <v>4</v>
      </c>
      <c r="BC30" s="38" t="s">
        <v>131</v>
      </c>
      <c r="BD30" s="38" t="s">
        <v>142</v>
      </c>
      <c r="BE30" s="39">
        <v>4145250</v>
      </c>
      <c r="BF30" s="40" t="s">
        <v>128</v>
      </c>
      <c r="BG30" s="41" t="s">
        <v>117</v>
      </c>
      <c r="BI30" s="37">
        <v>4</v>
      </c>
      <c r="BJ30" s="38" t="s">
        <v>133</v>
      </c>
      <c r="BK30" s="38" t="s">
        <v>155</v>
      </c>
      <c r="BL30" s="44">
        <v>4510000</v>
      </c>
      <c r="BM30" s="38" t="s">
        <v>116</v>
      </c>
      <c r="BN30" s="41" t="s">
        <v>117</v>
      </c>
      <c r="BP30" s="37">
        <v>3</v>
      </c>
      <c r="BQ30" s="38" t="s">
        <v>135</v>
      </c>
      <c r="BR30" s="38" t="s">
        <v>145</v>
      </c>
      <c r="BS30" s="39">
        <v>5580000</v>
      </c>
      <c r="BT30" s="40" t="s">
        <v>146</v>
      </c>
      <c r="BU30" s="41" t="s">
        <v>117</v>
      </c>
      <c r="BW30" s="37">
        <v>3</v>
      </c>
      <c r="BX30" s="38" t="s">
        <v>138</v>
      </c>
      <c r="BY30" s="38" t="s">
        <v>145</v>
      </c>
      <c r="BZ30" s="39">
        <v>5700000</v>
      </c>
      <c r="CA30" s="40" t="s">
        <v>130</v>
      </c>
      <c r="CB30" s="41" t="s">
        <v>117</v>
      </c>
      <c r="CD30" s="37">
        <v>3</v>
      </c>
      <c r="CE30" s="38" t="s">
        <v>139</v>
      </c>
      <c r="CF30" s="38" t="s">
        <v>145</v>
      </c>
      <c r="CG30" s="39">
        <v>5542500</v>
      </c>
      <c r="CH30" s="40" t="s">
        <v>151</v>
      </c>
      <c r="CI30" s="41" t="s">
        <v>117</v>
      </c>
    </row>
    <row r="31" spans="1:87" x14ac:dyDescent="0.25">
      <c r="A31" s="33">
        <v>5</v>
      </c>
      <c r="B31" s="34" t="s">
        <v>114</v>
      </c>
      <c r="C31" s="34" t="s">
        <v>152</v>
      </c>
      <c r="D31" s="48">
        <v>2481000</v>
      </c>
      <c r="E31" s="35" t="s">
        <v>153</v>
      </c>
      <c r="F31" s="36" t="s">
        <v>117</v>
      </c>
      <c r="G31" s="31"/>
      <c r="H31" s="37">
        <v>5</v>
      </c>
      <c r="I31" s="38" t="s">
        <v>118</v>
      </c>
      <c r="J31" s="38" t="s">
        <v>149</v>
      </c>
      <c r="K31" s="39">
        <v>4000000</v>
      </c>
      <c r="L31" s="40" t="s">
        <v>141</v>
      </c>
      <c r="M31" s="41" t="s">
        <v>117</v>
      </c>
      <c r="N31" s="32"/>
      <c r="P31" s="37">
        <v>5</v>
      </c>
      <c r="Q31" s="40" t="s">
        <v>121</v>
      </c>
      <c r="R31" s="38" t="s">
        <v>154</v>
      </c>
      <c r="S31" s="39">
        <v>4000000</v>
      </c>
      <c r="T31" s="40" t="s">
        <v>141</v>
      </c>
      <c r="U31" s="41" t="s">
        <v>117</v>
      </c>
      <c r="V31" s="32"/>
      <c r="X31" s="37">
        <v>5</v>
      </c>
      <c r="Y31" s="40" t="s">
        <v>122</v>
      </c>
      <c r="Z31" s="38" t="s">
        <v>154</v>
      </c>
      <c r="AA31" s="39">
        <v>4000000</v>
      </c>
      <c r="AB31" s="40" t="s">
        <v>141</v>
      </c>
      <c r="AC31" s="41" t="s">
        <v>117</v>
      </c>
      <c r="AD31" s="32"/>
      <c r="AE31" s="37">
        <v>5</v>
      </c>
      <c r="AF31" s="38" t="s">
        <v>123</v>
      </c>
      <c r="AG31" s="38" t="s">
        <v>152</v>
      </c>
      <c r="AH31" s="39">
        <v>2166000</v>
      </c>
      <c r="AI31" s="44">
        <f t="shared" ref="AI31:AI38" si="1">AH31</f>
        <v>2166000</v>
      </c>
      <c r="AJ31" s="44">
        <f t="shared" si="0"/>
        <v>4332000</v>
      </c>
      <c r="AK31" s="40" t="s">
        <v>141</v>
      </c>
      <c r="AL31" s="41" t="s">
        <v>117</v>
      </c>
      <c r="AN31" s="37">
        <v>5</v>
      </c>
      <c r="AO31" s="38" t="s">
        <v>124</v>
      </c>
      <c r="AP31" s="38" t="s">
        <v>154</v>
      </c>
      <c r="AQ31" s="39">
        <v>4000000</v>
      </c>
      <c r="AR31" s="40" t="s">
        <v>141</v>
      </c>
      <c r="AS31" s="41" t="s">
        <v>117</v>
      </c>
      <c r="AT31" s="32"/>
      <c r="AU31" s="37">
        <v>5</v>
      </c>
      <c r="AV31" s="40" t="s">
        <v>126</v>
      </c>
      <c r="AW31" s="38" t="s">
        <v>154</v>
      </c>
      <c r="AX31" s="39">
        <v>4000000</v>
      </c>
      <c r="AY31" s="40" t="s">
        <v>141</v>
      </c>
      <c r="AZ31" s="41" t="s">
        <v>117</v>
      </c>
      <c r="BB31" s="37">
        <v>5</v>
      </c>
      <c r="BC31" s="38" t="s">
        <v>131</v>
      </c>
      <c r="BD31" s="38" t="s">
        <v>129</v>
      </c>
      <c r="BE31" s="39">
        <v>4036285</v>
      </c>
      <c r="BF31" s="40" t="s">
        <v>141</v>
      </c>
      <c r="BG31" s="41" t="s">
        <v>117</v>
      </c>
      <c r="BI31" s="37">
        <v>5</v>
      </c>
      <c r="BJ31" s="38" t="s">
        <v>133</v>
      </c>
      <c r="BK31" s="38" t="s">
        <v>159</v>
      </c>
      <c r="BL31" s="44">
        <v>4485780</v>
      </c>
      <c r="BM31" s="38" t="s">
        <v>128</v>
      </c>
      <c r="BN31" s="41" t="s">
        <v>117</v>
      </c>
      <c r="BP31" s="37">
        <v>4</v>
      </c>
      <c r="BQ31" s="38" t="s">
        <v>135</v>
      </c>
      <c r="BR31" s="38" t="s">
        <v>150</v>
      </c>
      <c r="BS31" s="39">
        <v>5132392</v>
      </c>
      <c r="BT31" s="40" t="s">
        <v>130</v>
      </c>
      <c r="BU31" s="41" t="s">
        <v>117</v>
      </c>
      <c r="BW31" s="37">
        <v>4</v>
      </c>
      <c r="BX31" s="38" t="s">
        <v>138</v>
      </c>
      <c r="BY31" s="38" t="s">
        <v>150</v>
      </c>
      <c r="BZ31" s="39">
        <v>5362392</v>
      </c>
      <c r="CA31" s="40" t="s">
        <v>116</v>
      </c>
      <c r="CB31" s="41" t="s">
        <v>117</v>
      </c>
      <c r="CD31" s="37">
        <v>4</v>
      </c>
      <c r="CE31" s="38" t="s">
        <v>139</v>
      </c>
      <c r="CF31" s="38" t="s">
        <v>150</v>
      </c>
      <c r="CG31" s="39">
        <v>5165892</v>
      </c>
      <c r="CH31" s="40" t="s">
        <v>130</v>
      </c>
      <c r="CI31" s="41" t="s">
        <v>117</v>
      </c>
    </row>
    <row r="32" spans="1:87" x14ac:dyDescent="0.25">
      <c r="A32" s="33">
        <v>6</v>
      </c>
      <c r="B32" s="34" t="s">
        <v>114</v>
      </c>
      <c r="C32" s="34" t="s">
        <v>156</v>
      </c>
      <c r="D32" s="48">
        <v>1570500</v>
      </c>
      <c r="E32" s="35" t="s">
        <v>157</v>
      </c>
      <c r="F32" s="36" t="s">
        <v>117</v>
      </c>
      <c r="G32" s="31"/>
      <c r="H32" s="37">
        <v>6</v>
      </c>
      <c r="I32" s="38" t="s">
        <v>118</v>
      </c>
      <c r="J32" s="38" t="s">
        <v>154</v>
      </c>
      <c r="K32" s="39">
        <v>4000000</v>
      </c>
      <c r="L32" s="40" t="s">
        <v>148</v>
      </c>
      <c r="M32" s="41" t="s">
        <v>117</v>
      </c>
      <c r="N32" s="32"/>
      <c r="P32" s="37">
        <v>6</v>
      </c>
      <c r="Q32" s="40" t="s">
        <v>121</v>
      </c>
      <c r="R32" s="38" t="s">
        <v>158</v>
      </c>
      <c r="S32" s="39">
        <v>4000000</v>
      </c>
      <c r="T32" s="40" t="s">
        <v>148</v>
      </c>
      <c r="U32" s="41" t="s">
        <v>117</v>
      </c>
      <c r="V32" s="32"/>
      <c r="X32" s="37">
        <v>6</v>
      </c>
      <c r="Y32" s="40" t="s">
        <v>122</v>
      </c>
      <c r="Z32" s="38" t="s">
        <v>158</v>
      </c>
      <c r="AA32" s="39">
        <v>4000000</v>
      </c>
      <c r="AB32" s="40" t="s">
        <v>148</v>
      </c>
      <c r="AC32" s="41" t="s">
        <v>117</v>
      </c>
      <c r="AD32" s="32"/>
      <c r="AE32" s="37">
        <v>6</v>
      </c>
      <c r="AF32" s="38" t="s">
        <v>123</v>
      </c>
      <c r="AG32" s="38" t="s">
        <v>156</v>
      </c>
      <c r="AH32" s="39">
        <v>1300500</v>
      </c>
      <c r="AI32" s="44">
        <f t="shared" si="1"/>
        <v>1300500</v>
      </c>
      <c r="AJ32" s="44">
        <f t="shared" si="0"/>
        <v>2601000</v>
      </c>
      <c r="AK32" s="40" t="s">
        <v>148</v>
      </c>
      <c r="AL32" s="41" t="s">
        <v>117</v>
      </c>
      <c r="AN32" s="37">
        <v>6</v>
      </c>
      <c r="AO32" s="38" t="s">
        <v>124</v>
      </c>
      <c r="AP32" s="38" t="s">
        <v>158</v>
      </c>
      <c r="AQ32" s="39">
        <v>4000000</v>
      </c>
      <c r="AR32" s="40" t="s">
        <v>148</v>
      </c>
      <c r="AS32" s="41" t="s">
        <v>117</v>
      </c>
      <c r="AT32" s="32"/>
      <c r="AU32" s="37">
        <v>6</v>
      </c>
      <c r="AV32" s="40" t="s">
        <v>126</v>
      </c>
      <c r="AW32" s="38" t="s">
        <v>158</v>
      </c>
      <c r="AX32" s="39">
        <v>4000000</v>
      </c>
      <c r="AY32" s="40" t="s">
        <v>148</v>
      </c>
      <c r="AZ32" s="41" t="s">
        <v>117</v>
      </c>
      <c r="BB32" s="37">
        <v>6</v>
      </c>
      <c r="BC32" s="38" t="s">
        <v>131</v>
      </c>
      <c r="BD32" s="38" t="s">
        <v>143</v>
      </c>
      <c r="BE32" s="39">
        <v>4000000</v>
      </c>
      <c r="BF32" s="40" t="s">
        <v>148</v>
      </c>
      <c r="BG32" s="41" t="s">
        <v>117</v>
      </c>
      <c r="BI32" s="37">
        <v>6</v>
      </c>
      <c r="BJ32" s="38" t="s">
        <v>133</v>
      </c>
      <c r="BK32" s="38" t="s">
        <v>164</v>
      </c>
      <c r="BL32" s="44">
        <v>4174000</v>
      </c>
      <c r="BM32" s="38" t="s">
        <v>141</v>
      </c>
      <c r="BN32" s="41" t="s">
        <v>117</v>
      </c>
      <c r="BP32" s="37">
        <v>5</v>
      </c>
      <c r="BQ32" s="38" t="s">
        <v>135</v>
      </c>
      <c r="BR32" s="38" t="s">
        <v>160</v>
      </c>
      <c r="BS32" s="39">
        <v>4614000</v>
      </c>
      <c r="BT32" s="40" t="s">
        <v>116</v>
      </c>
      <c r="BU32" s="41" t="s">
        <v>117</v>
      </c>
      <c r="BW32" s="37">
        <v>5</v>
      </c>
      <c r="BX32" s="38" t="s">
        <v>138</v>
      </c>
      <c r="BY32" s="38" t="s">
        <v>159</v>
      </c>
      <c r="BZ32" s="39">
        <v>4535780</v>
      </c>
      <c r="CA32" s="40" t="s">
        <v>128</v>
      </c>
      <c r="CB32" s="41" t="s">
        <v>117</v>
      </c>
      <c r="CD32" s="37">
        <v>5</v>
      </c>
      <c r="CE32" s="38" t="s">
        <v>139</v>
      </c>
      <c r="CF32" s="38" t="s">
        <v>155</v>
      </c>
      <c r="CG32" s="39">
        <v>4424000</v>
      </c>
      <c r="CH32" s="40" t="s">
        <v>116</v>
      </c>
      <c r="CI32" s="41" t="s">
        <v>117</v>
      </c>
    </row>
    <row r="33" spans="1:87" x14ac:dyDescent="0.25">
      <c r="A33" s="33">
        <v>7</v>
      </c>
      <c r="B33" s="34" t="s">
        <v>114</v>
      </c>
      <c r="C33" s="34" t="s">
        <v>161</v>
      </c>
      <c r="D33" s="48">
        <v>2560253</v>
      </c>
      <c r="E33" s="35" t="s">
        <v>162</v>
      </c>
      <c r="F33" s="36" t="s">
        <v>117</v>
      </c>
      <c r="G33" s="31"/>
      <c r="H33" s="37">
        <v>7</v>
      </c>
      <c r="I33" s="38" t="s">
        <v>118</v>
      </c>
      <c r="J33" s="38" t="s">
        <v>158</v>
      </c>
      <c r="K33" s="39">
        <v>4000000</v>
      </c>
      <c r="L33" s="40" t="s">
        <v>153</v>
      </c>
      <c r="M33" s="41" t="s">
        <v>117</v>
      </c>
      <c r="N33" s="32"/>
      <c r="P33" s="37">
        <v>7</v>
      </c>
      <c r="Q33" s="40" t="s">
        <v>121</v>
      </c>
      <c r="R33" s="38" t="s">
        <v>142</v>
      </c>
      <c r="S33" s="39">
        <v>3999000</v>
      </c>
      <c r="T33" s="40" t="s">
        <v>153</v>
      </c>
      <c r="U33" s="41" t="s">
        <v>117</v>
      </c>
      <c r="V33" s="32"/>
      <c r="X33" s="37">
        <v>7</v>
      </c>
      <c r="Y33" s="40" t="s">
        <v>122</v>
      </c>
      <c r="Z33" s="38" t="s">
        <v>163</v>
      </c>
      <c r="AA33" s="39">
        <v>3958500</v>
      </c>
      <c r="AB33" s="40" t="s">
        <v>153</v>
      </c>
      <c r="AC33" s="41" t="s">
        <v>117</v>
      </c>
      <c r="AD33" s="32"/>
      <c r="AE33" s="37">
        <v>7</v>
      </c>
      <c r="AF33" s="38" t="s">
        <v>123</v>
      </c>
      <c r="AG33" s="38" t="s">
        <v>161</v>
      </c>
      <c r="AH33" s="39">
        <v>2790253</v>
      </c>
      <c r="AI33" s="44">
        <f t="shared" si="1"/>
        <v>2790253</v>
      </c>
      <c r="AJ33" s="44">
        <f t="shared" si="0"/>
        <v>5580506</v>
      </c>
      <c r="AK33" s="40" t="s">
        <v>153</v>
      </c>
      <c r="AL33" s="41" t="s">
        <v>117</v>
      </c>
      <c r="AN33" s="37">
        <v>7</v>
      </c>
      <c r="AO33" s="38" t="s">
        <v>124</v>
      </c>
      <c r="AP33" s="38" t="s">
        <v>163</v>
      </c>
      <c r="AQ33" s="39">
        <v>3958500</v>
      </c>
      <c r="AR33" s="40" t="s">
        <v>153</v>
      </c>
      <c r="AS33" s="41" t="s">
        <v>117</v>
      </c>
      <c r="AT33" s="32"/>
      <c r="AU33" s="37">
        <v>7</v>
      </c>
      <c r="AV33" s="40" t="s">
        <v>126</v>
      </c>
      <c r="AW33" s="38" t="s">
        <v>163</v>
      </c>
      <c r="AX33" s="39">
        <v>3958500</v>
      </c>
      <c r="AY33" s="40" t="s">
        <v>153</v>
      </c>
      <c r="AZ33" s="41" t="s">
        <v>117</v>
      </c>
      <c r="BB33" s="37">
        <v>7</v>
      </c>
      <c r="BC33" s="38" t="s">
        <v>131</v>
      </c>
      <c r="BD33" s="38" t="s">
        <v>149</v>
      </c>
      <c r="BE33" s="39">
        <v>4000000</v>
      </c>
      <c r="BF33" s="40" t="s">
        <v>153</v>
      </c>
      <c r="BG33" s="41" t="s">
        <v>117</v>
      </c>
      <c r="BI33" s="37">
        <v>7</v>
      </c>
      <c r="BJ33" s="38" t="s">
        <v>133</v>
      </c>
      <c r="BK33" s="38" t="s">
        <v>167</v>
      </c>
      <c r="BL33" s="44">
        <v>4122000</v>
      </c>
      <c r="BM33" s="38" t="s">
        <v>148</v>
      </c>
      <c r="BN33" s="41" t="s">
        <v>117</v>
      </c>
      <c r="BP33" s="37">
        <v>6</v>
      </c>
      <c r="BQ33" s="38" t="s">
        <v>135</v>
      </c>
      <c r="BR33" s="38" t="s">
        <v>159</v>
      </c>
      <c r="BS33" s="39">
        <v>4535780</v>
      </c>
      <c r="BT33" s="40" t="s">
        <v>128</v>
      </c>
      <c r="BU33" s="41" t="s">
        <v>117</v>
      </c>
      <c r="BW33" s="37">
        <v>6</v>
      </c>
      <c r="BX33" s="38" t="s">
        <v>138</v>
      </c>
      <c r="BY33" s="38" t="s">
        <v>155</v>
      </c>
      <c r="BZ33" s="39">
        <v>4510000</v>
      </c>
      <c r="CA33" s="40" t="s">
        <v>141</v>
      </c>
      <c r="CB33" s="41" t="s">
        <v>117</v>
      </c>
      <c r="CD33" s="37">
        <v>6</v>
      </c>
      <c r="CE33" s="38" t="s">
        <v>139</v>
      </c>
      <c r="CF33" s="38" t="s">
        <v>159</v>
      </c>
      <c r="CG33" s="39">
        <v>4266280</v>
      </c>
      <c r="CH33" s="40" t="s">
        <v>128</v>
      </c>
      <c r="CI33" s="41" t="s">
        <v>117</v>
      </c>
    </row>
    <row r="34" spans="1:87" x14ac:dyDescent="0.25">
      <c r="A34" s="33">
        <v>8</v>
      </c>
      <c r="B34" s="34" t="s">
        <v>114</v>
      </c>
      <c r="C34" s="34" t="s">
        <v>165</v>
      </c>
      <c r="D34" s="48">
        <v>2454000</v>
      </c>
      <c r="E34" s="35" t="s">
        <v>166</v>
      </c>
      <c r="F34" s="36" t="s">
        <v>117</v>
      </c>
      <c r="G34" s="31"/>
      <c r="H34" s="37">
        <v>8</v>
      </c>
      <c r="I34" s="38" t="s">
        <v>118</v>
      </c>
      <c r="J34" s="38" t="s">
        <v>163</v>
      </c>
      <c r="K34" s="39">
        <v>3958500</v>
      </c>
      <c r="L34" s="40" t="s">
        <v>157</v>
      </c>
      <c r="M34" s="41" t="s">
        <v>117</v>
      </c>
      <c r="N34" s="32"/>
      <c r="P34" s="37">
        <v>8</v>
      </c>
      <c r="Q34" s="40" t="s">
        <v>121</v>
      </c>
      <c r="R34" s="38" t="s">
        <v>163</v>
      </c>
      <c r="S34" s="39">
        <v>3958500</v>
      </c>
      <c r="T34" s="40" t="s">
        <v>157</v>
      </c>
      <c r="U34" s="41" t="s">
        <v>117</v>
      </c>
      <c r="V34" s="32"/>
      <c r="X34" s="37">
        <v>8</v>
      </c>
      <c r="Y34" s="40" t="s">
        <v>122</v>
      </c>
      <c r="Z34" s="38" t="s">
        <v>142</v>
      </c>
      <c r="AA34" s="39">
        <v>3931500</v>
      </c>
      <c r="AB34" s="40" t="s">
        <v>157</v>
      </c>
      <c r="AC34" s="41" t="s">
        <v>117</v>
      </c>
      <c r="AD34" s="32"/>
      <c r="AE34" s="37">
        <v>8</v>
      </c>
      <c r="AF34" s="38" t="s">
        <v>123</v>
      </c>
      <c r="AG34" s="38" t="s">
        <v>165</v>
      </c>
      <c r="AH34" s="39">
        <v>2319000</v>
      </c>
      <c r="AI34" s="44">
        <f t="shared" si="1"/>
        <v>2319000</v>
      </c>
      <c r="AJ34" s="44">
        <f t="shared" si="0"/>
        <v>4638000</v>
      </c>
      <c r="AK34" s="40" t="s">
        <v>157</v>
      </c>
      <c r="AL34" s="41" t="s">
        <v>117</v>
      </c>
      <c r="AN34" s="37">
        <v>8</v>
      </c>
      <c r="AO34" s="38" t="s">
        <v>124</v>
      </c>
      <c r="AP34" s="38" t="s">
        <v>129</v>
      </c>
      <c r="AQ34" s="39">
        <v>3946285</v>
      </c>
      <c r="AR34" s="40" t="s">
        <v>157</v>
      </c>
      <c r="AS34" s="41" t="s">
        <v>117</v>
      </c>
      <c r="AT34" s="32"/>
      <c r="AU34" s="37">
        <v>8</v>
      </c>
      <c r="AV34" s="40" t="s">
        <v>126</v>
      </c>
      <c r="AW34" s="38" t="s">
        <v>147</v>
      </c>
      <c r="AX34" s="39">
        <v>3874160</v>
      </c>
      <c r="AY34" s="40" t="s">
        <v>157</v>
      </c>
      <c r="AZ34" s="41" t="s">
        <v>117</v>
      </c>
      <c r="BB34" s="37">
        <v>8</v>
      </c>
      <c r="BC34" s="38" t="s">
        <v>131</v>
      </c>
      <c r="BD34" s="38" t="s">
        <v>154</v>
      </c>
      <c r="BE34" s="39">
        <v>4000000</v>
      </c>
      <c r="BF34" s="40" t="s">
        <v>157</v>
      </c>
      <c r="BG34" s="41" t="s">
        <v>117</v>
      </c>
      <c r="BI34" s="37">
        <v>8</v>
      </c>
      <c r="BJ34" s="38" t="s">
        <v>133</v>
      </c>
      <c r="BK34" s="38" t="s">
        <v>136</v>
      </c>
      <c r="BL34" s="44">
        <v>4060000</v>
      </c>
      <c r="BM34" s="38" t="s">
        <v>173</v>
      </c>
      <c r="BN34" s="41" t="s">
        <v>117</v>
      </c>
      <c r="BP34" s="37">
        <v>7</v>
      </c>
      <c r="BQ34" s="38" t="s">
        <v>135</v>
      </c>
      <c r="BR34" s="38" t="s">
        <v>155</v>
      </c>
      <c r="BS34" s="39">
        <v>4360000</v>
      </c>
      <c r="BT34" s="40" t="s">
        <v>141</v>
      </c>
      <c r="BU34" s="41" t="s">
        <v>117</v>
      </c>
      <c r="BW34" s="37">
        <v>7</v>
      </c>
      <c r="BX34" s="38" t="s">
        <v>138</v>
      </c>
      <c r="BY34" s="38" t="s">
        <v>168</v>
      </c>
      <c r="BZ34" s="39">
        <v>4483000</v>
      </c>
      <c r="CA34" s="40" t="s">
        <v>148</v>
      </c>
      <c r="CB34" s="41" t="s">
        <v>117</v>
      </c>
      <c r="CD34" s="37">
        <v>7</v>
      </c>
      <c r="CE34" s="38" t="s">
        <v>139</v>
      </c>
      <c r="CF34" s="38" t="s">
        <v>160</v>
      </c>
      <c r="CG34" s="39">
        <v>4194000</v>
      </c>
      <c r="CH34" s="40" t="s">
        <v>141</v>
      </c>
      <c r="CI34" s="41" t="s">
        <v>117</v>
      </c>
    </row>
    <row r="35" spans="1:87" x14ac:dyDescent="0.25">
      <c r="A35" s="33">
        <v>9</v>
      </c>
      <c r="B35" s="34" t="s">
        <v>114</v>
      </c>
      <c r="C35" s="34" t="s">
        <v>169</v>
      </c>
      <c r="D35" s="48">
        <v>2090000</v>
      </c>
      <c r="E35" s="35" t="s">
        <v>170</v>
      </c>
      <c r="F35" s="36" t="s">
        <v>117</v>
      </c>
      <c r="G35" s="31"/>
      <c r="H35" s="37">
        <v>9</v>
      </c>
      <c r="I35" s="38" t="s">
        <v>118</v>
      </c>
      <c r="J35" s="38" t="s">
        <v>171</v>
      </c>
      <c r="K35" s="39">
        <v>3951253</v>
      </c>
      <c r="L35" s="40" t="s">
        <v>162</v>
      </c>
      <c r="M35" s="41" t="s">
        <v>117</v>
      </c>
      <c r="N35" s="32"/>
      <c r="P35" s="37">
        <v>9</v>
      </c>
      <c r="Q35" s="40" t="s">
        <v>121</v>
      </c>
      <c r="R35" s="38" t="s">
        <v>147</v>
      </c>
      <c r="S35" s="39">
        <v>3874160</v>
      </c>
      <c r="T35" s="40" t="s">
        <v>162</v>
      </c>
      <c r="U35" s="41" t="s">
        <v>117</v>
      </c>
      <c r="V35" s="32"/>
      <c r="X35" s="37">
        <v>9</v>
      </c>
      <c r="Y35" s="40" t="s">
        <v>122</v>
      </c>
      <c r="Z35" s="38" t="s">
        <v>147</v>
      </c>
      <c r="AA35" s="39">
        <v>3874160</v>
      </c>
      <c r="AB35" s="40" t="s">
        <v>162</v>
      </c>
      <c r="AC35" s="41" t="s">
        <v>117</v>
      </c>
      <c r="AD35" s="32"/>
      <c r="AE35" s="37">
        <v>9</v>
      </c>
      <c r="AF35" s="38" t="s">
        <v>123</v>
      </c>
      <c r="AG35" s="38" t="s">
        <v>169</v>
      </c>
      <c r="AH35" s="39">
        <v>2045000</v>
      </c>
      <c r="AI35" s="44">
        <f t="shared" si="1"/>
        <v>2045000</v>
      </c>
      <c r="AJ35" s="44">
        <f t="shared" si="0"/>
        <v>4090000</v>
      </c>
      <c r="AK35" s="40" t="s">
        <v>162</v>
      </c>
      <c r="AL35" s="41" t="s">
        <v>117</v>
      </c>
      <c r="AN35" s="37">
        <v>9</v>
      </c>
      <c r="AO35" s="38" t="s">
        <v>124</v>
      </c>
      <c r="AP35" s="38" t="s">
        <v>147</v>
      </c>
      <c r="AQ35" s="39">
        <v>3874160</v>
      </c>
      <c r="AR35" s="40" t="s">
        <v>162</v>
      </c>
      <c r="AS35" s="41" t="s">
        <v>117</v>
      </c>
      <c r="AT35" s="32"/>
      <c r="AU35" s="37">
        <v>9</v>
      </c>
      <c r="AV35" s="40" t="s">
        <v>126</v>
      </c>
      <c r="AW35" s="38" t="s">
        <v>172</v>
      </c>
      <c r="AX35" s="39">
        <v>3860000</v>
      </c>
      <c r="AY35" s="40" t="s">
        <v>162</v>
      </c>
      <c r="AZ35" s="41" t="s">
        <v>117</v>
      </c>
      <c r="BB35" s="37">
        <v>9</v>
      </c>
      <c r="BC35" s="38" t="s">
        <v>131</v>
      </c>
      <c r="BD35" s="38" t="s">
        <v>158</v>
      </c>
      <c r="BE35" s="39">
        <v>4000000</v>
      </c>
      <c r="BF35" s="50">
        <v>7121635024</v>
      </c>
      <c r="BG35" s="41" t="s">
        <v>117</v>
      </c>
      <c r="BI35" s="37">
        <v>9</v>
      </c>
      <c r="BJ35" s="38" t="s">
        <v>133</v>
      </c>
      <c r="BK35" s="38" t="s">
        <v>178</v>
      </c>
      <c r="BL35" s="44">
        <v>4000000</v>
      </c>
      <c r="BM35" s="38" t="s">
        <v>153</v>
      </c>
      <c r="BN35" s="41" t="s">
        <v>117</v>
      </c>
      <c r="BP35" s="37">
        <v>8</v>
      </c>
      <c r="BQ35" s="38" t="s">
        <v>135</v>
      </c>
      <c r="BR35" s="38" t="s">
        <v>174</v>
      </c>
      <c r="BS35" s="39">
        <v>4239500</v>
      </c>
      <c r="BT35" s="40" t="s">
        <v>148</v>
      </c>
      <c r="BU35" s="41" t="s">
        <v>117</v>
      </c>
      <c r="BW35" s="37">
        <v>8</v>
      </c>
      <c r="BX35" s="38" t="s">
        <v>138</v>
      </c>
      <c r="BY35" s="38" t="s">
        <v>164</v>
      </c>
      <c r="BZ35" s="39">
        <v>4204000</v>
      </c>
      <c r="CA35" s="40" t="s">
        <v>173</v>
      </c>
      <c r="CB35" s="41" t="s">
        <v>117</v>
      </c>
      <c r="CD35" s="37">
        <v>8</v>
      </c>
      <c r="CE35" s="38" t="s">
        <v>139</v>
      </c>
      <c r="CF35" s="38" t="s">
        <v>168</v>
      </c>
      <c r="CG35" s="39">
        <v>4108000</v>
      </c>
      <c r="CH35" s="40" t="s">
        <v>175</v>
      </c>
      <c r="CI35" s="41" t="s">
        <v>117</v>
      </c>
    </row>
    <row r="36" spans="1:87" x14ac:dyDescent="0.25">
      <c r="A36" s="33">
        <v>10</v>
      </c>
      <c r="B36" s="34" t="s">
        <v>114</v>
      </c>
      <c r="C36" s="34" t="s">
        <v>176</v>
      </c>
      <c r="D36" s="48">
        <v>2576000</v>
      </c>
      <c r="E36" s="35" t="s">
        <v>177</v>
      </c>
      <c r="F36" s="36" t="s">
        <v>117</v>
      </c>
      <c r="G36" s="31"/>
      <c r="H36" s="37">
        <v>10</v>
      </c>
      <c r="I36" s="38" t="s">
        <v>118</v>
      </c>
      <c r="J36" s="38" t="s">
        <v>147</v>
      </c>
      <c r="K36" s="39">
        <v>3874160</v>
      </c>
      <c r="L36" s="40" t="s">
        <v>166</v>
      </c>
      <c r="M36" s="41" t="s">
        <v>117</v>
      </c>
      <c r="N36" s="32"/>
      <c r="P36" s="37">
        <v>10</v>
      </c>
      <c r="Q36" s="40" t="s">
        <v>121</v>
      </c>
      <c r="R36" s="38" t="s">
        <v>171</v>
      </c>
      <c r="S36" s="39">
        <v>3861253</v>
      </c>
      <c r="T36" s="40" t="s">
        <v>166</v>
      </c>
      <c r="U36" s="41" t="s">
        <v>117</v>
      </c>
      <c r="V36" s="32"/>
      <c r="X36" s="37">
        <v>10</v>
      </c>
      <c r="Y36" s="40" t="s">
        <v>122</v>
      </c>
      <c r="Z36" s="38" t="s">
        <v>172</v>
      </c>
      <c r="AA36" s="39">
        <v>3860000</v>
      </c>
      <c r="AB36" s="40" t="s">
        <v>166</v>
      </c>
      <c r="AC36" s="41" t="s">
        <v>117</v>
      </c>
      <c r="AD36" s="32"/>
      <c r="AE36" s="37">
        <v>10</v>
      </c>
      <c r="AF36" s="38" t="s">
        <v>123</v>
      </c>
      <c r="AG36" s="38" t="s">
        <v>176</v>
      </c>
      <c r="AH36" s="39">
        <v>2571000</v>
      </c>
      <c r="AI36" s="44">
        <f t="shared" si="1"/>
        <v>2571000</v>
      </c>
      <c r="AJ36" s="44">
        <f t="shared" si="0"/>
        <v>5142000</v>
      </c>
      <c r="AK36" s="40" t="s">
        <v>166</v>
      </c>
      <c r="AL36" s="41" t="s">
        <v>117</v>
      </c>
      <c r="AN36" s="37">
        <v>10</v>
      </c>
      <c r="AO36" s="38" t="s">
        <v>124</v>
      </c>
      <c r="AP36" s="38" t="s">
        <v>142</v>
      </c>
      <c r="AQ36" s="39">
        <v>3864000</v>
      </c>
      <c r="AR36" s="40" t="s">
        <v>166</v>
      </c>
      <c r="AS36" s="41" t="s">
        <v>117</v>
      </c>
      <c r="AT36" s="32"/>
      <c r="AU36" s="37">
        <v>10</v>
      </c>
      <c r="AV36" s="40" t="s">
        <v>126</v>
      </c>
      <c r="AW36" s="38" t="s">
        <v>129</v>
      </c>
      <c r="AX36" s="39">
        <v>3766285</v>
      </c>
      <c r="AY36" s="40" t="s">
        <v>166</v>
      </c>
      <c r="AZ36" s="41" t="s">
        <v>117</v>
      </c>
      <c r="BB36" s="37">
        <v>10</v>
      </c>
      <c r="BC36" s="38" t="s">
        <v>131</v>
      </c>
      <c r="BD36" s="38" t="s">
        <v>163</v>
      </c>
      <c r="BE36" s="39">
        <v>3958500</v>
      </c>
      <c r="BF36" s="40" t="s">
        <v>166</v>
      </c>
      <c r="BG36" s="41" t="s">
        <v>117</v>
      </c>
      <c r="BI36" s="37">
        <v>10</v>
      </c>
      <c r="BJ36" s="38" t="s">
        <v>133</v>
      </c>
      <c r="BK36" s="38" t="s">
        <v>181</v>
      </c>
      <c r="BL36" s="44">
        <v>4000000</v>
      </c>
      <c r="BM36" s="38" t="s">
        <v>157</v>
      </c>
      <c r="BN36" s="41" t="s">
        <v>117</v>
      </c>
      <c r="BP36" s="37">
        <v>9</v>
      </c>
      <c r="BQ36" s="38" t="s">
        <v>135</v>
      </c>
      <c r="BR36" s="38" t="s">
        <v>167</v>
      </c>
      <c r="BS36" s="39">
        <v>4197000</v>
      </c>
      <c r="BT36" s="40" t="s">
        <v>173</v>
      </c>
      <c r="BU36" s="41" t="s">
        <v>117</v>
      </c>
      <c r="BW36" s="37">
        <v>9</v>
      </c>
      <c r="BX36" s="38" t="s">
        <v>138</v>
      </c>
      <c r="BY36" s="38" t="s">
        <v>167</v>
      </c>
      <c r="BZ36" s="39">
        <v>4191000</v>
      </c>
      <c r="CA36" s="40" t="s">
        <v>153</v>
      </c>
      <c r="CB36" s="41" t="s">
        <v>117</v>
      </c>
      <c r="CD36" s="37">
        <v>9</v>
      </c>
      <c r="CE36" s="38" t="s">
        <v>139</v>
      </c>
      <c r="CF36" s="38" t="s">
        <v>167</v>
      </c>
      <c r="CG36" s="39">
        <v>4047000</v>
      </c>
      <c r="CH36" s="40" t="s">
        <v>148</v>
      </c>
      <c r="CI36" s="41" t="s">
        <v>117</v>
      </c>
    </row>
    <row r="37" spans="1:87" x14ac:dyDescent="0.25">
      <c r="A37" s="33">
        <v>11</v>
      </c>
      <c r="B37" s="34" t="s">
        <v>114</v>
      </c>
      <c r="C37" s="34" t="s">
        <v>179</v>
      </c>
      <c r="D37" s="48">
        <v>1246253</v>
      </c>
      <c r="E37" s="35" t="s">
        <v>180</v>
      </c>
      <c r="F37" s="36" t="s">
        <v>117</v>
      </c>
      <c r="G37" s="31"/>
      <c r="H37" s="37">
        <v>11</v>
      </c>
      <c r="I37" s="38" t="s">
        <v>118</v>
      </c>
      <c r="J37" s="38" t="s">
        <v>172</v>
      </c>
      <c r="K37" s="39">
        <v>3860000</v>
      </c>
      <c r="L37" s="40" t="s">
        <v>170</v>
      </c>
      <c r="M37" s="41" t="s">
        <v>117</v>
      </c>
      <c r="N37" s="32"/>
      <c r="P37" s="37">
        <v>11</v>
      </c>
      <c r="Q37" s="40" t="s">
        <v>121</v>
      </c>
      <c r="R37" s="38" t="s">
        <v>172</v>
      </c>
      <c r="S37" s="39">
        <v>3860000</v>
      </c>
      <c r="T37" s="40" t="s">
        <v>170</v>
      </c>
      <c r="U37" s="41" t="s">
        <v>117</v>
      </c>
      <c r="V37" s="32"/>
      <c r="X37" s="37">
        <v>11</v>
      </c>
      <c r="Y37" s="40" t="s">
        <v>122</v>
      </c>
      <c r="Z37" s="38" t="s">
        <v>171</v>
      </c>
      <c r="AA37" s="39">
        <v>3771253</v>
      </c>
      <c r="AB37" s="40" t="s">
        <v>170</v>
      </c>
      <c r="AC37" s="41" t="s">
        <v>117</v>
      </c>
      <c r="AD37" s="32"/>
      <c r="AE37" s="37">
        <v>11</v>
      </c>
      <c r="AF37" s="38" t="s">
        <v>123</v>
      </c>
      <c r="AG37" s="38" t="s">
        <v>179</v>
      </c>
      <c r="AH37" s="39">
        <v>1246253</v>
      </c>
      <c r="AI37" s="44">
        <f t="shared" si="1"/>
        <v>1246253</v>
      </c>
      <c r="AJ37" s="44">
        <f t="shared" si="0"/>
        <v>2492506</v>
      </c>
      <c r="AK37" s="40" t="s">
        <v>170</v>
      </c>
      <c r="AL37" s="41" t="s">
        <v>117</v>
      </c>
      <c r="AN37" s="37">
        <v>11</v>
      </c>
      <c r="AO37" s="38" t="s">
        <v>124</v>
      </c>
      <c r="AP37" s="38" t="s">
        <v>172</v>
      </c>
      <c r="AQ37" s="39">
        <v>3860000</v>
      </c>
      <c r="AR37" s="40" t="s">
        <v>170</v>
      </c>
      <c r="AS37" s="41" t="s">
        <v>117</v>
      </c>
      <c r="AT37" s="32"/>
      <c r="AU37" s="37">
        <v>11</v>
      </c>
      <c r="AV37" s="40" t="s">
        <v>126</v>
      </c>
      <c r="AW37" s="38" t="s">
        <v>142</v>
      </c>
      <c r="AX37" s="39">
        <v>3639000</v>
      </c>
      <c r="AY37" s="40" t="s">
        <v>170</v>
      </c>
      <c r="AZ37" s="41" t="s">
        <v>117</v>
      </c>
      <c r="BB37" s="37">
        <v>11</v>
      </c>
      <c r="BC37" s="38" t="s">
        <v>131</v>
      </c>
      <c r="BD37" s="38" t="s">
        <v>171</v>
      </c>
      <c r="BE37" s="39">
        <v>3928753</v>
      </c>
      <c r="BF37" s="40" t="s">
        <v>177</v>
      </c>
      <c r="BG37" s="41" t="s">
        <v>117</v>
      </c>
      <c r="BI37" s="37">
        <v>11</v>
      </c>
      <c r="BJ37" s="38" t="s">
        <v>133</v>
      </c>
      <c r="BK37" s="38" t="s">
        <v>187</v>
      </c>
      <c r="BL37" s="44">
        <v>4000000</v>
      </c>
      <c r="BM37" s="38" t="s">
        <v>166</v>
      </c>
      <c r="BN37" s="41" t="s">
        <v>117</v>
      </c>
      <c r="BP37" s="37">
        <v>10</v>
      </c>
      <c r="BQ37" s="38" t="s">
        <v>135</v>
      </c>
      <c r="BR37" s="38" t="s">
        <v>182</v>
      </c>
      <c r="BS37" s="39">
        <v>4087500</v>
      </c>
      <c r="BT37" s="40" t="s">
        <v>153</v>
      </c>
      <c r="BU37" s="41" t="s">
        <v>117</v>
      </c>
      <c r="BW37" s="37">
        <v>10</v>
      </c>
      <c r="BX37" s="38" t="s">
        <v>138</v>
      </c>
      <c r="BY37" s="38" t="s">
        <v>182</v>
      </c>
      <c r="BZ37" s="39">
        <v>4162500</v>
      </c>
      <c r="CA37" s="40" t="s">
        <v>157</v>
      </c>
      <c r="CB37" s="41" t="s">
        <v>117</v>
      </c>
      <c r="CD37" s="37">
        <v>10</v>
      </c>
      <c r="CE37" s="38" t="s">
        <v>139</v>
      </c>
      <c r="CF37" s="38" t="s">
        <v>174</v>
      </c>
      <c r="CG37" s="39">
        <v>4017000</v>
      </c>
      <c r="CH37" s="40" t="s">
        <v>173</v>
      </c>
      <c r="CI37" s="41" t="s">
        <v>117</v>
      </c>
    </row>
    <row r="38" spans="1:87" x14ac:dyDescent="0.25">
      <c r="A38" s="33">
        <v>12</v>
      </c>
      <c r="B38" s="34" t="s">
        <v>114</v>
      </c>
      <c r="C38" s="34" t="s">
        <v>183</v>
      </c>
      <c r="D38" s="48">
        <v>2464000</v>
      </c>
      <c r="E38" s="35" t="s">
        <v>184</v>
      </c>
      <c r="F38" s="36" t="s">
        <v>117</v>
      </c>
      <c r="G38" s="31"/>
      <c r="H38" s="37">
        <v>12</v>
      </c>
      <c r="I38" s="38" t="s">
        <v>118</v>
      </c>
      <c r="J38" s="38" t="s">
        <v>185</v>
      </c>
      <c r="K38" s="39">
        <v>3606253</v>
      </c>
      <c r="L38" s="40" t="s">
        <v>177</v>
      </c>
      <c r="M38" s="41" t="s">
        <v>117</v>
      </c>
      <c r="N38" s="32"/>
      <c r="P38" s="37">
        <v>12</v>
      </c>
      <c r="Q38" s="40" t="s">
        <v>121</v>
      </c>
      <c r="R38" s="38" t="s">
        <v>185</v>
      </c>
      <c r="S38" s="39">
        <v>3665003</v>
      </c>
      <c r="T38" s="40" t="s">
        <v>177</v>
      </c>
      <c r="U38" s="41" t="s">
        <v>117</v>
      </c>
      <c r="V38" s="32"/>
      <c r="X38" s="37">
        <v>12</v>
      </c>
      <c r="Y38" s="40" t="s">
        <v>122</v>
      </c>
      <c r="Z38" s="38" t="s">
        <v>186</v>
      </c>
      <c r="AA38" s="39">
        <v>3233253</v>
      </c>
      <c r="AB38" s="40" t="s">
        <v>177</v>
      </c>
      <c r="AC38" s="41" t="s">
        <v>117</v>
      </c>
      <c r="AD38" s="32"/>
      <c r="AE38" s="37">
        <v>12</v>
      </c>
      <c r="AF38" s="38" t="s">
        <v>123</v>
      </c>
      <c r="AG38" s="38" t="s">
        <v>183</v>
      </c>
      <c r="AH38" s="39">
        <v>2304000</v>
      </c>
      <c r="AI38" s="44">
        <f t="shared" si="1"/>
        <v>2304000</v>
      </c>
      <c r="AJ38" s="44">
        <f t="shared" si="0"/>
        <v>4608000</v>
      </c>
      <c r="AK38" s="40" t="s">
        <v>177</v>
      </c>
      <c r="AL38" s="41" t="s">
        <v>117</v>
      </c>
      <c r="AN38" s="37">
        <v>12</v>
      </c>
      <c r="AO38" s="38" t="s">
        <v>124</v>
      </c>
      <c r="AP38" s="38" t="s">
        <v>171</v>
      </c>
      <c r="AQ38" s="39">
        <v>3636253</v>
      </c>
      <c r="AR38" s="40" t="s">
        <v>177</v>
      </c>
      <c r="AS38" s="41" t="s">
        <v>117</v>
      </c>
      <c r="AT38" s="32"/>
      <c r="AU38" s="37">
        <v>12</v>
      </c>
      <c r="AV38" s="40" t="s">
        <v>126</v>
      </c>
      <c r="AW38" s="38" t="s">
        <v>171</v>
      </c>
      <c r="AX38" s="39">
        <v>3456253</v>
      </c>
      <c r="AY38" s="40" t="s">
        <v>177</v>
      </c>
      <c r="AZ38" s="41" t="s">
        <v>117</v>
      </c>
      <c r="BB38" s="37">
        <v>12</v>
      </c>
      <c r="BC38" s="38" t="s">
        <v>131</v>
      </c>
      <c r="BD38" s="38" t="s">
        <v>147</v>
      </c>
      <c r="BE38" s="39">
        <v>3874160</v>
      </c>
      <c r="BF38" s="40" t="s">
        <v>180</v>
      </c>
      <c r="BG38" s="41" t="s">
        <v>117</v>
      </c>
      <c r="BI38" s="37">
        <v>12</v>
      </c>
      <c r="BJ38" s="38" t="s">
        <v>133</v>
      </c>
      <c r="BK38" s="38" t="s">
        <v>190</v>
      </c>
      <c r="BL38" s="44">
        <v>4000000</v>
      </c>
      <c r="BM38" s="38" t="s">
        <v>177</v>
      </c>
      <c r="BN38" s="41" t="s">
        <v>117</v>
      </c>
      <c r="BP38" s="37">
        <v>11</v>
      </c>
      <c r="BQ38" s="38" t="s">
        <v>135</v>
      </c>
      <c r="BR38" s="38" t="s">
        <v>178</v>
      </c>
      <c r="BS38" s="39">
        <v>4000000</v>
      </c>
      <c r="BT38" s="40" t="s">
        <v>157</v>
      </c>
      <c r="BU38" s="41" t="s">
        <v>117</v>
      </c>
      <c r="BW38" s="37">
        <v>11</v>
      </c>
      <c r="BX38" s="38" t="s">
        <v>138</v>
      </c>
      <c r="BY38" s="38" t="s">
        <v>174</v>
      </c>
      <c r="BZ38" s="39">
        <v>4089500</v>
      </c>
      <c r="CA38" s="40" t="s">
        <v>166</v>
      </c>
      <c r="CB38" s="41" t="s">
        <v>117</v>
      </c>
      <c r="CD38" s="37">
        <v>11</v>
      </c>
      <c r="CE38" s="38" t="s">
        <v>139</v>
      </c>
      <c r="CF38" s="38" t="s">
        <v>178</v>
      </c>
      <c r="CG38" s="39">
        <v>4000000</v>
      </c>
      <c r="CH38" s="40" t="s">
        <v>153</v>
      </c>
      <c r="CI38" s="41" t="s">
        <v>117</v>
      </c>
    </row>
    <row r="39" spans="1:87" x14ac:dyDescent="0.25">
      <c r="A39" s="33">
        <v>13</v>
      </c>
      <c r="B39" s="34" t="s">
        <v>114</v>
      </c>
      <c r="C39" s="34" t="s">
        <v>143</v>
      </c>
      <c r="D39" s="48">
        <v>4000000</v>
      </c>
      <c r="E39" s="35" t="s">
        <v>188</v>
      </c>
      <c r="F39" s="36" t="s">
        <v>117</v>
      </c>
      <c r="G39" s="31"/>
      <c r="H39" s="37">
        <v>13</v>
      </c>
      <c r="I39" s="38" t="s">
        <v>118</v>
      </c>
      <c r="J39" s="38" t="s">
        <v>189</v>
      </c>
      <c r="K39" s="39">
        <v>3264253</v>
      </c>
      <c r="L39" s="40" t="s">
        <v>180</v>
      </c>
      <c r="M39" s="41" t="s">
        <v>117</v>
      </c>
      <c r="N39" s="32"/>
      <c r="P39" s="37">
        <v>13</v>
      </c>
      <c r="Q39" s="40" t="s">
        <v>121</v>
      </c>
      <c r="R39" s="38" t="s">
        <v>186</v>
      </c>
      <c r="S39" s="39">
        <v>3413253</v>
      </c>
      <c r="T39" s="40" t="s">
        <v>180</v>
      </c>
      <c r="U39" s="41" t="s">
        <v>117</v>
      </c>
      <c r="V39" s="32"/>
      <c r="X39" s="37">
        <v>13</v>
      </c>
      <c r="Y39" s="40" t="s">
        <v>122</v>
      </c>
      <c r="Z39" s="38" t="s">
        <v>185</v>
      </c>
      <c r="AA39" s="39">
        <v>3147503</v>
      </c>
      <c r="AB39" s="40" t="s">
        <v>180</v>
      </c>
      <c r="AC39" s="41" t="s">
        <v>117</v>
      </c>
      <c r="AD39" s="32"/>
      <c r="AE39" s="37">
        <v>13</v>
      </c>
      <c r="AF39" s="38" t="s">
        <v>123</v>
      </c>
      <c r="AG39" s="38" t="s">
        <v>143</v>
      </c>
      <c r="AH39" s="39">
        <v>4000000</v>
      </c>
      <c r="AI39" s="44">
        <f>AH39*4/12</f>
        <v>1333333.3333333333</v>
      </c>
      <c r="AJ39" s="44">
        <f t="shared" si="0"/>
        <v>5333333.333333333</v>
      </c>
      <c r="AK39" s="40" t="s">
        <v>180</v>
      </c>
      <c r="AL39" s="41" t="s">
        <v>117</v>
      </c>
      <c r="AN39" s="37">
        <v>13</v>
      </c>
      <c r="AO39" s="38" t="s">
        <v>124</v>
      </c>
      <c r="AP39" s="38" t="s">
        <v>185</v>
      </c>
      <c r="AQ39" s="39">
        <v>3313753</v>
      </c>
      <c r="AR39" s="40" t="s">
        <v>180</v>
      </c>
      <c r="AS39" s="41" t="s">
        <v>117</v>
      </c>
      <c r="AT39" s="32"/>
      <c r="AU39" s="37">
        <v>13</v>
      </c>
      <c r="AV39" s="40" t="s">
        <v>126</v>
      </c>
      <c r="AW39" s="38" t="s">
        <v>185</v>
      </c>
      <c r="AX39" s="39">
        <v>3305003</v>
      </c>
      <c r="AY39" s="40" t="s">
        <v>180</v>
      </c>
      <c r="AZ39" s="41" t="s">
        <v>117</v>
      </c>
      <c r="BB39" s="37">
        <v>13</v>
      </c>
      <c r="BC39" s="38" t="s">
        <v>131</v>
      </c>
      <c r="BD39" s="38" t="s">
        <v>172</v>
      </c>
      <c r="BE39" s="39">
        <v>3860000</v>
      </c>
      <c r="BF39" s="40" t="s">
        <v>184</v>
      </c>
      <c r="BG39" s="41" t="s">
        <v>117</v>
      </c>
      <c r="BI39" s="37">
        <v>13</v>
      </c>
      <c r="BJ39" s="38" t="s">
        <v>133</v>
      </c>
      <c r="BK39" s="38" t="s">
        <v>194</v>
      </c>
      <c r="BL39" s="44">
        <v>4000000</v>
      </c>
      <c r="BM39" s="38" t="s">
        <v>180</v>
      </c>
      <c r="BN39" s="41" t="s">
        <v>117</v>
      </c>
      <c r="BP39" s="37">
        <v>12</v>
      </c>
      <c r="BQ39" s="38" t="s">
        <v>135</v>
      </c>
      <c r="BR39" s="38" t="s">
        <v>181</v>
      </c>
      <c r="BS39" s="39">
        <v>4000000</v>
      </c>
      <c r="BT39" s="40" t="s">
        <v>166</v>
      </c>
      <c r="BU39" s="41" t="s">
        <v>117</v>
      </c>
      <c r="BW39" s="37">
        <v>12</v>
      </c>
      <c r="BX39" s="38" t="s">
        <v>138</v>
      </c>
      <c r="BY39" s="38" t="s">
        <v>178</v>
      </c>
      <c r="BZ39" s="39">
        <v>4000000</v>
      </c>
      <c r="CA39" s="40" t="s">
        <v>177</v>
      </c>
      <c r="CB39" s="41" t="s">
        <v>117</v>
      </c>
      <c r="CD39" s="37">
        <v>12</v>
      </c>
      <c r="CE39" s="38" t="s">
        <v>139</v>
      </c>
      <c r="CF39" s="38" t="s">
        <v>181</v>
      </c>
      <c r="CG39" s="39">
        <v>4000000</v>
      </c>
      <c r="CH39" s="40" t="s">
        <v>157</v>
      </c>
      <c r="CI39" s="41" t="s">
        <v>117</v>
      </c>
    </row>
    <row r="40" spans="1:87" x14ac:dyDescent="0.25">
      <c r="A40" s="33">
        <v>14</v>
      </c>
      <c r="B40" s="34" t="s">
        <v>114</v>
      </c>
      <c r="C40" s="34" t="s">
        <v>191</v>
      </c>
      <c r="D40" s="48">
        <v>1614000</v>
      </c>
      <c r="E40" s="35" t="s">
        <v>192</v>
      </c>
      <c r="F40" s="36" t="s">
        <v>117</v>
      </c>
      <c r="G40" s="31"/>
      <c r="H40" s="37">
        <v>14</v>
      </c>
      <c r="I40" s="38" t="s">
        <v>118</v>
      </c>
      <c r="J40" s="38" t="s">
        <v>186</v>
      </c>
      <c r="K40" s="39">
        <v>3233253</v>
      </c>
      <c r="L40" s="40" t="s">
        <v>184</v>
      </c>
      <c r="M40" s="41" t="s">
        <v>117</v>
      </c>
      <c r="N40" s="32"/>
      <c r="P40" s="37">
        <v>14</v>
      </c>
      <c r="Q40" s="40" t="s">
        <v>121</v>
      </c>
      <c r="R40" s="38" t="s">
        <v>189</v>
      </c>
      <c r="S40" s="39">
        <v>3219253</v>
      </c>
      <c r="T40" s="40" t="s">
        <v>184</v>
      </c>
      <c r="U40" s="41" t="s">
        <v>117</v>
      </c>
      <c r="V40" s="32"/>
      <c r="X40" s="37">
        <v>14</v>
      </c>
      <c r="Y40" s="40" t="s">
        <v>122</v>
      </c>
      <c r="Z40" s="38" t="s">
        <v>193</v>
      </c>
      <c r="AA40" s="39">
        <v>3136750</v>
      </c>
      <c r="AB40" s="40" t="s">
        <v>184</v>
      </c>
      <c r="AC40" s="41" t="s">
        <v>117</v>
      </c>
      <c r="AD40" s="32"/>
      <c r="AE40" s="37">
        <v>14</v>
      </c>
      <c r="AF40" s="38" t="s">
        <v>123</v>
      </c>
      <c r="AG40" s="38" t="s">
        <v>191</v>
      </c>
      <c r="AH40" s="39">
        <v>1524000</v>
      </c>
      <c r="AI40" s="44">
        <f t="shared" ref="AI40:AI53" si="2">AH40</f>
        <v>1524000</v>
      </c>
      <c r="AJ40" s="44">
        <f t="shared" si="0"/>
        <v>3048000</v>
      </c>
      <c r="AK40" s="40" t="s">
        <v>184</v>
      </c>
      <c r="AL40" s="41" t="s">
        <v>117</v>
      </c>
      <c r="AN40" s="37">
        <v>14</v>
      </c>
      <c r="AO40" s="38" t="s">
        <v>124</v>
      </c>
      <c r="AP40" s="38" t="s">
        <v>193</v>
      </c>
      <c r="AQ40" s="39">
        <v>3125500</v>
      </c>
      <c r="AR40" s="40" t="s">
        <v>184</v>
      </c>
      <c r="AS40" s="41" t="s">
        <v>117</v>
      </c>
      <c r="AT40" s="32"/>
      <c r="AU40" s="37">
        <v>14</v>
      </c>
      <c r="AV40" s="40" t="s">
        <v>126</v>
      </c>
      <c r="AW40" s="38" t="s">
        <v>189</v>
      </c>
      <c r="AX40" s="39">
        <v>2780503</v>
      </c>
      <c r="AY40" s="40" t="s">
        <v>184</v>
      </c>
      <c r="AZ40" s="41" t="s">
        <v>117</v>
      </c>
      <c r="BB40" s="37">
        <v>14</v>
      </c>
      <c r="BC40" s="38" t="s">
        <v>131</v>
      </c>
      <c r="BD40" s="38" t="s">
        <v>186</v>
      </c>
      <c r="BE40" s="39">
        <v>3413253</v>
      </c>
      <c r="BF40" s="40" t="s">
        <v>188</v>
      </c>
      <c r="BG40" s="41" t="s">
        <v>117</v>
      </c>
      <c r="BI40" s="37">
        <v>14</v>
      </c>
      <c r="BJ40" s="38" t="s">
        <v>133</v>
      </c>
      <c r="BK40" s="38" t="s">
        <v>198</v>
      </c>
      <c r="BL40" s="44">
        <v>4000000</v>
      </c>
      <c r="BM40" s="38" t="s">
        <v>184</v>
      </c>
      <c r="BN40" s="41" t="s">
        <v>117</v>
      </c>
      <c r="BP40" s="37">
        <v>13</v>
      </c>
      <c r="BQ40" s="38" t="s">
        <v>135</v>
      </c>
      <c r="BR40" s="38" t="s">
        <v>187</v>
      </c>
      <c r="BS40" s="39">
        <v>4000000</v>
      </c>
      <c r="BT40" s="40" t="s">
        <v>177</v>
      </c>
      <c r="BU40" s="41" t="s">
        <v>117</v>
      </c>
      <c r="BW40" s="37">
        <v>13</v>
      </c>
      <c r="BX40" s="38" t="s">
        <v>138</v>
      </c>
      <c r="BY40" s="38" t="s">
        <v>181</v>
      </c>
      <c r="BZ40" s="39">
        <v>4000000</v>
      </c>
      <c r="CA40" s="40" t="s">
        <v>180</v>
      </c>
      <c r="CB40" s="41" t="s">
        <v>117</v>
      </c>
      <c r="CD40" s="37">
        <v>13</v>
      </c>
      <c r="CE40" s="38" t="s">
        <v>139</v>
      </c>
      <c r="CF40" s="38" t="s">
        <v>187</v>
      </c>
      <c r="CG40" s="39">
        <v>4000000</v>
      </c>
      <c r="CH40" s="40" t="s">
        <v>166</v>
      </c>
      <c r="CI40" s="41" t="s">
        <v>117</v>
      </c>
    </row>
    <row r="41" spans="1:87" x14ac:dyDescent="0.25">
      <c r="A41" s="33">
        <v>15</v>
      </c>
      <c r="B41" s="34" t="s">
        <v>114</v>
      </c>
      <c r="C41" s="34" t="s">
        <v>195</v>
      </c>
      <c r="D41" s="48">
        <v>1839000</v>
      </c>
      <c r="E41" s="35" t="s">
        <v>196</v>
      </c>
      <c r="F41" s="36" t="s">
        <v>117</v>
      </c>
      <c r="G41" s="31"/>
      <c r="H41" s="37">
        <v>15</v>
      </c>
      <c r="I41" s="38" t="s">
        <v>118</v>
      </c>
      <c r="J41" s="38" t="s">
        <v>197</v>
      </c>
      <c r="K41" s="39">
        <v>3210253</v>
      </c>
      <c r="L41" s="40" t="s">
        <v>188</v>
      </c>
      <c r="M41" s="41" t="s">
        <v>117</v>
      </c>
      <c r="N41" s="32"/>
      <c r="P41" s="37">
        <v>15</v>
      </c>
      <c r="Q41" s="40" t="s">
        <v>121</v>
      </c>
      <c r="R41" s="38" t="s">
        <v>197</v>
      </c>
      <c r="S41" s="39">
        <v>3120253</v>
      </c>
      <c r="T41" s="40" t="s">
        <v>188</v>
      </c>
      <c r="U41" s="41" t="s">
        <v>117</v>
      </c>
      <c r="V41" s="32"/>
      <c r="X41" s="37">
        <v>15</v>
      </c>
      <c r="Y41" s="40" t="s">
        <v>122</v>
      </c>
      <c r="Z41" s="38" t="s">
        <v>189</v>
      </c>
      <c r="AA41" s="39">
        <v>3106753</v>
      </c>
      <c r="AB41" s="40" t="s">
        <v>188</v>
      </c>
      <c r="AC41" s="41" t="s">
        <v>117</v>
      </c>
      <c r="AD41" s="32"/>
      <c r="AE41" s="37">
        <v>15</v>
      </c>
      <c r="AF41" s="38" t="s">
        <v>123</v>
      </c>
      <c r="AG41" s="38" t="s">
        <v>195</v>
      </c>
      <c r="AH41" s="39">
        <v>2019000</v>
      </c>
      <c r="AI41" s="44">
        <f t="shared" si="2"/>
        <v>2019000</v>
      </c>
      <c r="AJ41" s="44">
        <f t="shared" si="0"/>
        <v>4038000</v>
      </c>
      <c r="AK41" s="40" t="s">
        <v>188</v>
      </c>
      <c r="AL41" s="41" t="s">
        <v>117</v>
      </c>
      <c r="AN41" s="37">
        <v>15</v>
      </c>
      <c r="AO41" s="38" t="s">
        <v>124</v>
      </c>
      <c r="AP41" s="38" t="s">
        <v>197</v>
      </c>
      <c r="AQ41" s="39">
        <v>2985253</v>
      </c>
      <c r="AR41" s="40" t="s">
        <v>188</v>
      </c>
      <c r="AS41" s="41" t="s">
        <v>117</v>
      </c>
      <c r="AT41" s="32"/>
      <c r="AU41" s="37">
        <v>15</v>
      </c>
      <c r="AV41" s="40" t="s">
        <v>126</v>
      </c>
      <c r="AW41" s="38" t="s">
        <v>193</v>
      </c>
      <c r="AX41" s="39">
        <v>2755500</v>
      </c>
      <c r="AY41" s="40" t="s">
        <v>188</v>
      </c>
      <c r="AZ41" s="41" t="s">
        <v>117</v>
      </c>
      <c r="BB41" s="37">
        <v>15</v>
      </c>
      <c r="BC41" s="38" t="s">
        <v>131</v>
      </c>
      <c r="BD41" s="38" t="s">
        <v>189</v>
      </c>
      <c r="BE41" s="39">
        <v>3264253</v>
      </c>
      <c r="BF41" s="40" t="s">
        <v>192</v>
      </c>
      <c r="BG41" s="41" t="s">
        <v>117</v>
      </c>
      <c r="BI41" s="37">
        <v>15</v>
      </c>
      <c r="BJ41" s="38" t="s">
        <v>133</v>
      </c>
      <c r="BK41" s="38" t="s">
        <v>160</v>
      </c>
      <c r="BL41" s="44">
        <v>3984000</v>
      </c>
      <c r="BM41" s="38" t="s">
        <v>188</v>
      </c>
      <c r="BN41" s="41" t="s">
        <v>117</v>
      </c>
      <c r="BP41" s="37">
        <v>14</v>
      </c>
      <c r="BQ41" s="38" t="s">
        <v>135</v>
      </c>
      <c r="BR41" s="38" t="s">
        <v>190</v>
      </c>
      <c r="BS41" s="39">
        <v>4000000</v>
      </c>
      <c r="BT41" s="40" t="s">
        <v>180</v>
      </c>
      <c r="BU41" s="41" t="s">
        <v>117</v>
      </c>
      <c r="BW41" s="37">
        <v>14</v>
      </c>
      <c r="BX41" s="38" t="s">
        <v>138</v>
      </c>
      <c r="BY41" s="38" t="s">
        <v>187</v>
      </c>
      <c r="BZ41" s="39">
        <v>4000000</v>
      </c>
      <c r="CA41" s="40" t="s">
        <v>184</v>
      </c>
      <c r="CB41" s="41" t="s">
        <v>117</v>
      </c>
      <c r="CD41" s="37">
        <v>14</v>
      </c>
      <c r="CE41" s="38" t="s">
        <v>139</v>
      </c>
      <c r="CF41" s="38" t="s">
        <v>190</v>
      </c>
      <c r="CG41" s="39">
        <v>4000000</v>
      </c>
      <c r="CH41" s="40" t="s">
        <v>177</v>
      </c>
      <c r="CI41" s="41" t="s">
        <v>117</v>
      </c>
    </row>
    <row r="42" spans="1:87" x14ac:dyDescent="0.25">
      <c r="A42" s="33">
        <v>16</v>
      </c>
      <c r="B42" s="34" t="s">
        <v>114</v>
      </c>
      <c r="C42" s="34" t="s">
        <v>199</v>
      </c>
      <c r="D42" s="48">
        <v>2180253</v>
      </c>
      <c r="E42" s="35" t="s">
        <v>200</v>
      </c>
      <c r="F42" s="36" t="s">
        <v>117</v>
      </c>
      <c r="G42" s="31"/>
      <c r="H42" s="37">
        <v>16</v>
      </c>
      <c r="I42" s="38" t="s">
        <v>118</v>
      </c>
      <c r="J42" s="38" t="s">
        <v>201</v>
      </c>
      <c r="K42" s="39">
        <v>3136000</v>
      </c>
      <c r="L42" s="40" t="s">
        <v>192</v>
      </c>
      <c r="M42" s="41" t="s">
        <v>117</v>
      </c>
      <c r="N42" s="32"/>
      <c r="P42" s="37">
        <v>16</v>
      </c>
      <c r="Q42" s="40" t="s">
        <v>121</v>
      </c>
      <c r="R42" s="38" t="s">
        <v>193</v>
      </c>
      <c r="S42" s="39">
        <v>3091750</v>
      </c>
      <c r="T42" s="40" t="s">
        <v>192</v>
      </c>
      <c r="U42" s="41" t="s">
        <v>117</v>
      </c>
      <c r="V42" s="32"/>
      <c r="X42" s="37">
        <v>16</v>
      </c>
      <c r="Y42" s="40" t="s">
        <v>122</v>
      </c>
      <c r="Z42" s="38" t="s">
        <v>202</v>
      </c>
      <c r="AA42" s="39">
        <v>3050253</v>
      </c>
      <c r="AB42" s="40" t="s">
        <v>192</v>
      </c>
      <c r="AC42" s="41" t="s">
        <v>117</v>
      </c>
      <c r="AD42" s="32"/>
      <c r="AE42" s="37">
        <v>16</v>
      </c>
      <c r="AF42" s="38" t="s">
        <v>123</v>
      </c>
      <c r="AG42" s="38" t="s">
        <v>199</v>
      </c>
      <c r="AH42" s="39">
        <v>2090253</v>
      </c>
      <c r="AI42" s="44">
        <f t="shared" si="2"/>
        <v>2090253</v>
      </c>
      <c r="AJ42" s="44">
        <f t="shared" si="0"/>
        <v>4180506</v>
      </c>
      <c r="AK42" s="40" t="s">
        <v>192</v>
      </c>
      <c r="AL42" s="41" t="s">
        <v>117</v>
      </c>
      <c r="AN42" s="37">
        <v>16</v>
      </c>
      <c r="AO42" s="38" t="s">
        <v>124</v>
      </c>
      <c r="AP42" s="38" t="s">
        <v>189</v>
      </c>
      <c r="AQ42" s="39">
        <v>2949253</v>
      </c>
      <c r="AR42" s="40" t="s">
        <v>192</v>
      </c>
      <c r="AS42" s="41" t="s">
        <v>117</v>
      </c>
      <c r="AT42" s="32"/>
      <c r="AU42" s="37">
        <v>16</v>
      </c>
      <c r="AV42" s="40" t="s">
        <v>126</v>
      </c>
      <c r="AW42" s="38" t="s">
        <v>197</v>
      </c>
      <c r="AX42" s="39">
        <v>2692753</v>
      </c>
      <c r="AY42" s="40" t="s">
        <v>192</v>
      </c>
      <c r="AZ42" s="41" t="s">
        <v>117</v>
      </c>
      <c r="BB42" s="37">
        <v>16</v>
      </c>
      <c r="BC42" s="38" t="s">
        <v>131</v>
      </c>
      <c r="BD42" s="38" t="s">
        <v>185</v>
      </c>
      <c r="BE42" s="39">
        <v>3192503</v>
      </c>
      <c r="BF42" s="40" t="s">
        <v>196</v>
      </c>
      <c r="BG42" s="41" t="s">
        <v>117</v>
      </c>
      <c r="BI42" s="37">
        <v>16</v>
      </c>
      <c r="BJ42" s="38" t="s">
        <v>133</v>
      </c>
      <c r="BK42" s="38" t="s">
        <v>206</v>
      </c>
      <c r="BL42" s="44">
        <v>3932500</v>
      </c>
      <c r="BM42" s="38" t="s">
        <v>192</v>
      </c>
      <c r="BN42" s="41" t="s">
        <v>117</v>
      </c>
      <c r="BP42" s="37">
        <v>15</v>
      </c>
      <c r="BQ42" s="38" t="s">
        <v>135</v>
      </c>
      <c r="BR42" s="38" t="s">
        <v>194</v>
      </c>
      <c r="BS42" s="39">
        <v>4000000</v>
      </c>
      <c r="BT42" s="40" t="s">
        <v>184</v>
      </c>
      <c r="BU42" s="41" t="s">
        <v>117</v>
      </c>
      <c r="BW42" s="37">
        <v>15</v>
      </c>
      <c r="BX42" s="38" t="s">
        <v>138</v>
      </c>
      <c r="BY42" s="38" t="s">
        <v>190</v>
      </c>
      <c r="BZ42" s="39">
        <v>4000000</v>
      </c>
      <c r="CA42" s="40" t="s">
        <v>188</v>
      </c>
      <c r="CB42" s="41" t="s">
        <v>117</v>
      </c>
      <c r="CD42" s="37">
        <v>15</v>
      </c>
      <c r="CE42" s="38" t="s">
        <v>139</v>
      </c>
      <c r="CF42" s="38" t="s">
        <v>198</v>
      </c>
      <c r="CG42" s="39">
        <v>4000000</v>
      </c>
      <c r="CH42" s="40" t="s">
        <v>180</v>
      </c>
      <c r="CI42" s="41" t="s">
        <v>117</v>
      </c>
    </row>
    <row r="43" spans="1:87" x14ac:dyDescent="0.25">
      <c r="A43" s="33">
        <v>17</v>
      </c>
      <c r="B43" s="34" t="s">
        <v>114</v>
      </c>
      <c r="C43" s="34" t="s">
        <v>203</v>
      </c>
      <c r="D43" s="48">
        <v>1424000</v>
      </c>
      <c r="E43" s="35" t="s">
        <v>204</v>
      </c>
      <c r="F43" s="36" t="s">
        <v>117</v>
      </c>
      <c r="G43" s="31"/>
      <c r="H43" s="37">
        <v>17</v>
      </c>
      <c r="I43" s="38" t="s">
        <v>118</v>
      </c>
      <c r="J43" s="38" t="s">
        <v>176</v>
      </c>
      <c r="K43" s="39">
        <v>3046000</v>
      </c>
      <c r="L43" s="40" t="s">
        <v>196</v>
      </c>
      <c r="M43" s="41" t="s">
        <v>117</v>
      </c>
      <c r="N43" s="32"/>
      <c r="P43" s="37">
        <v>17</v>
      </c>
      <c r="Q43" s="40" t="s">
        <v>121</v>
      </c>
      <c r="R43" s="38" t="s">
        <v>202</v>
      </c>
      <c r="S43" s="39">
        <v>3050253</v>
      </c>
      <c r="T43" s="40" t="s">
        <v>196</v>
      </c>
      <c r="U43" s="41" t="s">
        <v>117</v>
      </c>
      <c r="V43" s="32"/>
      <c r="X43" s="37">
        <v>17</v>
      </c>
      <c r="Y43" s="40" t="s">
        <v>122</v>
      </c>
      <c r="Z43" s="38" t="s">
        <v>201</v>
      </c>
      <c r="AA43" s="39">
        <v>2956000</v>
      </c>
      <c r="AB43" s="40" t="s">
        <v>196</v>
      </c>
      <c r="AC43" s="41" t="s">
        <v>117</v>
      </c>
      <c r="AD43" s="32"/>
      <c r="AE43" s="37">
        <v>17</v>
      </c>
      <c r="AF43" s="38" t="s">
        <v>123</v>
      </c>
      <c r="AG43" s="38" t="s">
        <v>203</v>
      </c>
      <c r="AH43" s="39">
        <v>1356500</v>
      </c>
      <c r="AI43" s="44">
        <f t="shared" si="2"/>
        <v>1356500</v>
      </c>
      <c r="AJ43" s="44">
        <f t="shared" si="0"/>
        <v>2713000</v>
      </c>
      <c r="AK43" s="40" t="s">
        <v>196</v>
      </c>
      <c r="AL43" s="41" t="s">
        <v>117</v>
      </c>
      <c r="AN43" s="37">
        <v>17</v>
      </c>
      <c r="AO43" s="38" t="s">
        <v>124</v>
      </c>
      <c r="AP43" s="38" t="s">
        <v>205</v>
      </c>
      <c r="AQ43" s="39">
        <v>2893000</v>
      </c>
      <c r="AR43" s="40" t="s">
        <v>196</v>
      </c>
      <c r="AS43" s="41" t="s">
        <v>117</v>
      </c>
      <c r="AT43" s="32"/>
      <c r="AU43" s="37">
        <v>17</v>
      </c>
      <c r="AV43" s="40" t="s">
        <v>126</v>
      </c>
      <c r="AW43" s="38" t="s">
        <v>205</v>
      </c>
      <c r="AX43" s="39">
        <v>2663000</v>
      </c>
      <c r="AY43" s="40" t="s">
        <v>196</v>
      </c>
      <c r="AZ43" s="41" t="s">
        <v>117</v>
      </c>
      <c r="BB43" s="37">
        <v>17</v>
      </c>
      <c r="BC43" s="38" t="s">
        <v>131</v>
      </c>
      <c r="BD43" s="38" t="s">
        <v>161</v>
      </c>
      <c r="BE43" s="39">
        <v>3060253</v>
      </c>
      <c r="BF43" s="40" t="s">
        <v>211</v>
      </c>
      <c r="BG43" s="41" t="s">
        <v>117</v>
      </c>
      <c r="BI43" s="37">
        <v>17</v>
      </c>
      <c r="BJ43" s="38" t="s">
        <v>133</v>
      </c>
      <c r="BK43" s="38" t="s">
        <v>214</v>
      </c>
      <c r="BL43" s="44">
        <v>3746000</v>
      </c>
      <c r="BM43" s="38" t="s">
        <v>215</v>
      </c>
      <c r="BN43" s="41" t="s">
        <v>117</v>
      </c>
      <c r="BP43" s="37">
        <v>16</v>
      </c>
      <c r="BQ43" s="38" t="s">
        <v>135</v>
      </c>
      <c r="BR43" s="38" t="s">
        <v>198</v>
      </c>
      <c r="BS43" s="39">
        <v>4000000</v>
      </c>
      <c r="BT43" s="40" t="s">
        <v>188</v>
      </c>
      <c r="BU43" s="41" t="s">
        <v>117</v>
      </c>
      <c r="BW43" s="37">
        <v>16</v>
      </c>
      <c r="BX43" s="38" t="s">
        <v>138</v>
      </c>
      <c r="BY43" s="38" t="s">
        <v>194</v>
      </c>
      <c r="BZ43" s="39">
        <v>4000000</v>
      </c>
      <c r="CA43" s="40" t="s">
        <v>192</v>
      </c>
      <c r="CB43" s="41" t="s">
        <v>117</v>
      </c>
      <c r="CD43" s="37">
        <v>16</v>
      </c>
      <c r="CE43" s="38" t="s">
        <v>139</v>
      </c>
      <c r="CF43" s="38" t="s">
        <v>207</v>
      </c>
      <c r="CG43" s="39">
        <v>3988000</v>
      </c>
      <c r="CH43" s="40" t="s">
        <v>184</v>
      </c>
      <c r="CI43" s="41" t="s">
        <v>117</v>
      </c>
    </row>
    <row r="44" spans="1:87" x14ac:dyDescent="0.25">
      <c r="A44" s="33">
        <v>18</v>
      </c>
      <c r="B44" s="34" t="s">
        <v>114</v>
      </c>
      <c r="C44" s="34" t="s">
        <v>208</v>
      </c>
      <c r="D44" s="48">
        <v>2204000</v>
      </c>
      <c r="E44" s="35" t="s">
        <v>209</v>
      </c>
      <c r="F44" s="36" t="s">
        <v>117</v>
      </c>
      <c r="G44" s="31"/>
      <c r="H44" s="37">
        <v>18</v>
      </c>
      <c r="I44" s="38" t="s">
        <v>118</v>
      </c>
      <c r="J44" s="38" t="s">
        <v>210</v>
      </c>
      <c r="K44" s="39">
        <v>3045250</v>
      </c>
      <c r="L44" s="40" t="s">
        <v>200</v>
      </c>
      <c r="M44" s="41" t="s">
        <v>117</v>
      </c>
      <c r="N44" s="32"/>
      <c r="P44" s="37">
        <v>18</v>
      </c>
      <c r="Q44" s="40" t="s">
        <v>121</v>
      </c>
      <c r="R44" s="38" t="s">
        <v>201</v>
      </c>
      <c r="S44" s="39">
        <v>3046000</v>
      </c>
      <c r="T44" s="40" t="s">
        <v>200</v>
      </c>
      <c r="U44" s="41" t="s">
        <v>117</v>
      </c>
      <c r="V44" s="32"/>
      <c r="X44" s="37">
        <v>18</v>
      </c>
      <c r="Y44" s="40" t="s">
        <v>122</v>
      </c>
      <c r="Z44" s="38" t="s">
        <v>205</v>
      </c>
      <c r="AA44" s="39">
        <v>2933000</v>
      </c>
      <c r="AB44" s="40" t="s">
        <v>200</v>
      </c>
      <c r="AC44" s="41" t="s">
        <v>117</v>
      </c>
      <c r="AD44" s="32"/>
      <c r="AE44" s="37">
        <v>18</v>
      </c>
      <c r="AF44" s="38" t="s">
        <v>123</v>
      </c>
      <c r="AG44" s="38" t="s">
        <v>208</v>
      </c>
      <c r="AH44" s="39">
        <v>2114000</v>
      </c>
      <c r="AI44" s="44">
        <f t="shared" si="2"/>
        <v>2114000</v>
      </c>
      <c r="AJ44" s="44">
        <f t="shared" si="0"/>
        <v>4228000</v>
      </c>
      <c r="AK44" s="40" t="s">
        <v>211</v>
      </c>
      <c r="AL44" s="41" t="s">
        <v>117</v>
      </c>
      <c r="AN44" s="37">
        <v>18</v>
      </c>
      <c r="AO44" s="38" t="s">
        <v>124</v>
      </c>
      <c r="AP44" s="38" t="s">
        <v>212</v>
      </c>
      <c r="AQ44" s="39">
        <v>2870500</v>
      </c>
      <c r="AR44" s="40" t="s">
        <v>211</v>
      </c>
      <c r="AS44" s="41" t="s">
        <v>117</v>
      </c>
      <c r="AT44" s="32"/>
      <c r="AU44" s="37">
        <v>18</v>
      </c>
      <c r="AV44" s="40" t="s">
        <v>126</v>
      </c>
      <c r="AW44" s="38" t="s">
        <v>213</v>
      </c>
      <c r="AX44" s="39">
        <v>2618000</v>
      </c>
      <c r="AY44" s="40" t="s">
        <v>211</v>
      </c>
      <c r="AZ44" s="41" t="s">
        <v>117</v>
      </c>
      <c r="BB44" s="37">
        <v>18</v>
      </c>
      <c r="BC44" s="38" t="s">
        <v>131</v>
      </c>
      <c r="BD44" s="38" t="s">
        <v>220</v>
      </c>
      <c r="BE44" s="39">
        <v>2978500</v>
      </c>
      <c r="BF44" s="40" t="s">
        <v>200</v>
      </c>
      <c r="BG44" s="41" t="s">
        <v>117</v>
      </c>
      <c r="BI44" s="37">
        <v>18</v>
      </c>
      <c r="BJ44" s="38" t="s">
        <v>133</v>
      </c>
      <c r="BK44" s="38" t="s">
        <v>221</v>
      </c>
      <c r="BL44" s="44">
        <v>3610000</v>
      </c>
      <c r="BM44" s="38" t="s">
        <v>196</v>
      </c>
      <c r="BN44" s="41" t="s">
        <v>117</v>
      </c>
      <c r="BP44" s="37">
        <v>17</v>
      </c>
      <c r="BQ44" s="38" t="s">
        <v>135</v>
      </c>
      <c r="BR44" s="38" t="s">
        <v>164</v>
      </c>
      <c r="BS44" s="39">
        <v>3964000</v>
      </c>
      <c r="BT44" s="40" t="s">
        <v>192</v>
      </c>
      <c r="BU44" s="41" t="s">
        <v>117</v>
      </c>
      <c r="BW44" s="37">
        <v>17</v>
      </c>
      <c r="BX44" s="38" t="s">
        <v>138</v>
      </c>
      <c r="BY44" s="38" t="s">
        <v>198</v>
      </c>
      <c r="BZ44" s="39">
        <v>4000000</v>
      </c>
      <c r="CA44" s="40" t="s">
        <v>215</v>
      </c>
      <c r="CB44" s="41" t="s">
        <v>117</v>
      </c>
      <c r="CD44" s="37">
        <v>17</v>
      </c>
      <c r="CE44" s="38" t="s">
        <v>139</v>
      </c>
      <c r="CF44" s="38" t="s">
        <v>194</v>
      </c>
      <c r="CG44" s="39">
        <v>3975000</v>
      </c>
      <c r="CH44" s="40" t="s">
        <v>188</v>
      </c>
      <c r="CI44" s="41" t="s">
        <v>117</v>
      </c>
    </row>
    <row r="45" spans="1:87" x14ac:dyDescent="0.25">
      <c r="A45" s="33">
        <v>19</v>
      </c>
      <c r="B45" s="34" t="s">
        <v>114</v>
      </c>
      <c r="C45" s="34" t="s">
        <v>216</v>
      </c>
      <c r="D45" s="48">
        <v>2597250</v>
      </c>
      <c r="E45" s="35" t="s">
        <v>217</v>
      </c>
      <c r="F45" s="36" t="s">
        <v>117</v>
      </c>
      <c r="G45" s="31"/>
      <c r="H45" s="37">
        <v>19</v>
      </c>
      <c r="I45" s="38" t="s">
        <v>118</v>
      </c>
      <c r="J45" s="38" t="s">
        <v>193</v>
      </c>
      <c r="K45" s="39">
        <v>2991750</v>
      </c>
      <c r="L45" s="40" t="s">
        <v>204</v>
      </c>
      <c r="M45" s="41" t="s">
        <v>117</v>
      </c>
      <c r="N45" s="32"/>
      <c r="P45" s="37">
        <v>19</v>
      </c>
      <c r="Q45" s="40" t="s">
        <v>121</v>
      </c>
      <c r="R45" s="38" t="s">
        <v>218</v>
      </c>
      <c r="S45" s="39">
        <v>3011750</v>
      </c>
      <c r="T45" s="40" t="s">
        <v>204</v>
      </c>
      <c r="U45" s="41" t="s">
        <v>117</v>
      </c>
      <c r="V45" s="32"/>
      <c r="X45" s="37">
        <v>19</v>
      </c>
      <c r="Y45" s="40" t="s">
        <v>122</v>
      </c>
      <c r="Z45" s="38" t="s">
        <v>161</v>
      </c>
      <c r="AA45" s="39">
        <v>2880253</v>
      </c>
      <c r="AB45" s="40" t="s">
        <v>204</v>
      </c>
      <c r="AC45" s="41" t="s">
        <v>117</v>
      </c>
      <c r="AD45" s="32"/>
      <c r="AE45" s="37">
        <v>19</v>
      </c>
      <c r="AF45" s="38" t="s">
        <v>123</v>
      </c>
      <c r="AG45" s="38" t="s">
        <v>219</v>
      </c>
      <c r="AH45" s="39">
        <v>1910000</v>
      </c>
      <c r="AI45" s="44">
        <f t="shared" si="2"/>
        <v>1910000</v>
      </c>
      <c r="AJ45" s="44">
        <f t="shared" si="0"/>
        <v>3820000</v>
      </c>
      <c r="AK45" s="40" t="s">
        <v>200</v>
      </c>
      <c r="AL45" s="41" t="s">
        <v>117</v>
      </c>
      <c r="AN45" s="37">
        <v>19</v>
      </c>
      <c r="AO45" s="38" t="s">
        <v>124</v>
      </c>
      <c r="AP45" s="38" t="s">
        <v>202</v>
      </c>
      <c r="AQ45" s="39">
        <v>2870253</v>
      </c>
      <c r="AR45" s="40" t="s">
        <v>200</v>
      </c>
      <c r="AS45" s="41" t="s">
        <v>117</v>
      </c>
      <c r="AT45" s="32"/>
      <c r="AU45" s="37">
        <v>19</v>
      </c>
      <c r="AV45" s="40" t="s">
        <v>126</v>
      </c>
      <c r="AW45" s="38" t="s">
        <v>218</v>
      </c>
      <c r="AX45" s="39">
        <v>2595500</v>
      </c>
      <c r="AY45" s="40" t="s">
        <v>200</v>
      </c>
      <c r="AZ45" s="41" t="s">
        <v>117</v>
      </c>
      <c r="BB45" s="37">
        <v>19</v>
      </c>
      <c r="BC45" s="38" t="s">
        <v>131</v>
      </c>
      <c r="BD45" s="38" t="s">
        <v>224</v>
      </c>
      <c r="BE45" s="39">
        <v>2966250</v>
      </c>
      <c r="BF45" s="40" t="s">
        <v>204</v>
      </c>
      <c r="BG45" s="41" t="s">
        <v>117</v>
      </c>
      <c r="BI45" s="37">
        <v>19</v>
      </c>
      <c r="BJ45" s="38" t="s">
        <v>133</v>
      </c>
      <c r="BK45" s="38" t="s">
        <v>174</v>
      </c>
      <c r="BL45" s="44">
        <v>3577000</v>
      </c>
      <c r="BM45" s="38" t="s">
        <v>211</v>
      </c>
      <c r="BN45" s="41" t="s">
        <v>117</v>
      </c>
      <c r="BP45" s="37">
        <v>18</v>
      </c>
      <c r="BQ45" s="38" t="s">
        <v>135</v>
      </c>
      <c r="BR45" s="38" t="s">
        <v>206</v>
      </c>
      <c r="BS45" s="39">
        <v>3932500</v>
      </c>
      <c r="BT45" s="40" t="s">
        <v>215</v>
      </c>
      <c r="BU45" s="41" t="s">
        <v>117</v>
      </c>
      <c r="BW45" s="37">
        <v>18</v>
      </c>
      <c r="BX45" s="38" t="s">
        <v>138</v>
      </c>
      <c r="BY45" s="38" t="s">
        <v>214</v>
      </c>
      <c r="BZ45" s="39">
        <v>3941000</v>
      </c>
      <c r="CA45" s="40" t="s">
        <v>196</v>
      </c>
      <c r="CB45" s="41" t="s">
        <v>117</v>
      </c>
      <c r="CD45" s="37">
        <v>18</v>
      </c>
      <c r="CE45" s="38" t="s">
        <v>139</v>
      </c>
      <c r="CF45" s="38" t="s">
        <v>164</v>
      </c>
      <c r="CG45" s="39">
        <v>3934000</v>
      </c>
      <c r="CH45" s="40" t="s">
        <v>192</v>
      </c>
      <c r="CI45" s="41" t="s">
        <v>117</v>
      </c>
    </row>
    <row r="46" spans="1:87" x14ac:dyDescent="0.25">
      <c r="A46" s="33">
        <v>20</v>
      </c>
      <c r="B46" s="34" t="s">
        <v>114</v>
      </c>
      <c r="C46" s="34" t="s">
        <v>222</v>
      </c>
      <c r="D46" s="48">
        <v>2052253</v>
      </c>
      <c r="E46" s="35" t="s">
        <v>223</v>
      </c>
      <c r="F46" s="36" t="s">
        <v>117</v>
      </c>
      <c r="G46" s="31"/>
      <c r="H46" s="37">
        <v>20</v>
      </c>
      <c r="I46" s="38" t="s">
        <v>118</v>
      </c>
      <c r="J46" s="38" t="s">
        <v>202</v>
      </c>
      <c r="K46" s="39">
        <v>2991503</v>
      </c>
      <c r="L46" s="40" t="s">
        <v>209</v>
      </c>
      <c r="M46" s="41" t="s">
        <v>117</v>
      </c>
      <c r="N46" s="32"/>
      <c r="P46" s="37">
        <v>20</v>
      </c>
      <c r="Q46" s="40" t="s">
        <v>121</v>
      </c>
      <c r="R46" s="38" t="s">
        <v>205</v>
      </c>
      <c r="S46" s="39">
        <v>3000500</v>
      </c>
      <c r="T46" s="40" t="s">
        <v>209</v>
      </c>
      <c r="U46" s="41" t="s">
        <v>117</v>
      </c>
      <c r="V46" s="32"/>
      <c r="X46" s="37">
        <v>20</v>
      </c>
      <c r="Y46" s="40" t="s">
        <v>122</v>
      </c>
      <c r="Z46" s="38" t="s">
        <v>197</v>
      </c>
      <c r="AA46" s="39">
        <v>2872753</v>
      </c>
      <c r="AB46" s="40" t="s">
        <v>209</v>
      </c>
      <c r="AC46" s="41" t="s">
        <v>117</v>
      </c>
      <c r="AD46" s="32"/>
      <c r="AE46" s="37">
        <v>20</v>
      </c>
      <c r="AF46" s="38" t="s">
        <v>123</v>
      </c>
      <c r="AG46" s="38" t="s">
        <v>216</v>
      </c>
      <c r="AH46" s="39">
        <v>2563500</v>
      </c>
      <c r="AI46" s="44">
        <f t="shared" si="2"/>
        <v>2563500</v>
      </c>
      <c r="AJ46" s="44">
        <f t="shared" si="0"/>
        <v>5127000</v>
      </c>
      <c r="AK46" s="40" t="s">
        <v>204</v>
      </c>
      <c r="AL46" s="41" t="s">
        <v>117</v>
      </c>
      <c r="AN46" s="37">
        <v>20</v>
      </c>
      <c r="AO46" s="38" t="s">
        <v>124</v>
      </c>
      <c r="AP46" s="38" t="s">
        <v>213</v>
      </c>
      <c r="AQ46" s="39">
        <v>2848000</v>
      </c>
      <c r="AR46" s="40" t="s">
        <v>204</v>
      </c>
      <c r="AS46" s="41" t="s">
        <v>117</v>
      </c>
      <c r="AT46" s="32"/>
      <c r="AU46" s="37">
        <v>20</v>
      </c>
      <c r="AV46" s="40" t="s">
        <v>126</v>
      </c>
      <c r="AW46" s="38" t="s">
        <v>220</v>
      </c>
      <c r="AX46" s="39">
        <v>2573500</v>
      </c>
      <c r="AY46" s="40" t="s">
        <v>204</v>
      </c>
      <c r="AZ46" s="41" t="s">
        <v>117</v>
      </c>
      <c r="BB46" s="37">
        <v>20</v>
      </c>
      <c r="BC46" s="38" t="s">
        <v>131</v>
      </c>
      <c r="BD46" s="38" t="s">
        <v>228</v>
      </c>
      <c r="BE46" s="39">
        <v>2942500</v>
      </c>
      <c r="BF46" s="40" t="s">
        <v>209</v>
      </c>
      <c r="BG46" s="41" t="s">
        <v>117</v>
      </c>
      <c r="BI46" s="37">
        <v>20</v>
      </c>
      <c r="BJ46" s="38" t="s">
        <v>133</v>
      </c>
      <c r="BK46" s="38" t="s">
        <v>229</v>
      </c>
      <c r="BL46" s="44">
        <v>3556000</v>
      </c>
      <c r="BM46" s="38" t="s">
        <v>200</v>
      </c>
      <c r="BN46" s="41" t="s">
        <v>117</v>
      </c>
      <c r="BP46" s="37">
        <v>19</v>
      </c>
      <c r="BQ46" s="38" t="s">
        <v>135</v>
      </c>
      <c r="BR46" s="38" t="s">
        <v>214</v>
      </c>
      <c r="BS46" s="39">
        <v>3791000</v>
      </c>
      <c r="BT46" s="40" t="s">
        <v>196</v>
      </c>
      <c r="BU46" s="41" t="s">
        <v>117</v>
      </c>
      <c r="BW46" s="37">
        <v>19</v>
      </c>
      <c r="BX46" s="38" t="s">
        <v>138</v>
      </c>
      <c r="BY46" s="38" t="s">
        <v>206</v>
      </c>
      <c r="BZ46" s="39">
        <v>3932500</v>
      </c>
      <c r="CA46" s="40" t="s">
        <v>211</v>
      </c>
      <c r="CB46" s="41" t="s">
        <v>117</v>
      </c>
      <c r="CD46" s="37">
        <v>19</v>
      </c>
      <c r="CE46" s="38" t="s">
        <v>139</v>
      </c>
      <c r="CF46" s="38" t="s">
        <v>206</v>
      </c>
      <c r="CG46" s="39">
        <v>3932500</v>
      </c>
      <c r="CH46" s="40" t="s">
        <v>215</v>
      </c>
      <c r="CI46" s="41" t="s">
        <v>117</v>
      </c>
    </row>
    <row r="47" spans="1:87" x14ac:dyDescent="0.25">
      <c r="A47" s="33">
        <v>21</v>
      </c>
      <c r="B47" s="34" t="s">
        <v>114</v>
      </c>
      <c r="C47" s="34" t="s">
        <v>225</v>
      </c>
      <c r="D47" s="48">
        <v>2098000</v>
      </c>
      <c r="E47" s="35" t="s">
        <v>226</v>
      </c>
      <c r="F47" s="36" t="s">
        <v>117</v>
      </c>
      <c r="G47" s="31"/>
      <c r="H47" s="37">
        <v>21</v>
      </c>
      <c r="I47" s="38" t="s">
        <v>118</v>
      </c>
      <c r="J47" s="38" t="s">
        <v>227</v>
      </c>
      <c r="K47" s="39">
        <v>2970253</v>
      </c>
      <c r="L47" s="40" t="s">
        <v>217</v>
      </c>
      <c r="M47" s="41" t="s">
        <v>117</v>
      </c>
      <c r="N47" s="32"/>
      <c r="P47" s="37">
        <v>21</v>
      </c>
      <c r="Q47" s="40" t="s">
        <v>121</v>
      </c>
      <c r="R47" s="38" t="s">
        <v>212</v>
      </c>
      <c r="S47" s="39">
        <v>2978000</v>
      </c>
      <c r="T47" s="40" t="s">
        <v>223</v>
      </c>
      <c r="U47" s="41" t="s">
        <v>117</v>
      </c>
      <c r="V47" s="32"/>
      <c r="X47" s="37">
        <v>21</v>
      </c>
      <c r="Y47" s="40" t="s">
        <v>122</v>
      </c>
      <c r="Z47" s="38" t="s">
        <v>212</v>
      </c>
      <c r="AA47" s="39">
        <v>2865500</v>
      </c>
      <c r="AB47" s="40" t="s">
        <v>223</v>
      </c>
      <c r="AC47" s="41" t="s">
        <v>117</v>
      </c>
      <c r="AD47" s="32"/>
      <c r="AE47" s="37">
        <v>21</v>
      </c>
      <c r="AF47" s="38" t="s">
        <v>123</v>
      </c>
      <c r="AG47" s="38" t="s">
        <v>222</v>
      </c>
      <c r="AH47" s="39">
        <v>2152253</v>
      </c>
      <c r="AI47" s="44">
        <f t="shared" si="2"/>
        <v>2152253</v>
      </c>
      <c r="AJ47" s="44">
        <f t="shared" si="0"/>
        <v>4304506</v>
      </c>
      <c r="AK47" s="40" t="s">
        <v>209</v>
      </c>
      <c r="AL47" s="41" t="s">
        <v>117</v>
      </c>
      <c r="AN47" s="37">
        <v>21</v>
      </c>
      <c r="AO47" s="38" t="s">
        <v>124</v>
      </c>
      <c r="AP47" s="38" t="s">
        <v>218</v>
      </c>
      <c r="AQ47" s="39">
        <v>2825500</v>
      </c>
      <c r="AR47" s="40" t="s">
        <v>209</v>
      </c>
      <c r="AS47" s="41" t="s">
        <v>117</v>
      </c>
      <c r="AT47" s="32"/>
      <c r="AU47" s="37">
        <v>21</v>
      </c>
      <c r="AV47" s="40" t="s">
        <v>126</v>
      </c>
      <c r="AW47" s="38" t="s">
        <v>212</v>
      </c>
      <c r="AX47" s="39">
        <v>2573000</v>
      </c>
      <c r="AY47" s="40" t="s">
        <v>209</v>
      </c>
      <c r="AZ47" s="41" t="s">
        <v>117</v>
      </c>
      <c r="BB47" s="37">
        <v>21</v>
      </c>
      <c r="BC47" s="38" t="s">
        <v>131</v>
      </c>
      <c r="BD47" s="38" t="s">
        <v>213</v>
      </c>
      <c r="BE47" s="39">
        <v>2933000</v>
      </c>
      <c r="BF47" s="40" t="s">
        <v>223</v>
      </c>
      <c r="BG47" s="41" t="s">
        <v>117</v>
      </c>
      <c r="BI47" s="37">
        <v>21</v>
      </c>
      <c r="BJ47" s="38" t="s">
        <v>133</v>
      </c>
      <c r="BK47" s="38" t="s">
        <v>234</v>
      </c>
      <c r="BL47" s="44">
        <v>3537500</v>
      </c>
      <c r="BM47" s="38" t="s">
        <v>204</v>
      </c>
      <c r="BN47" s="41" t="s">
        <v>117</v>
      </c>
      <c r="BP47" s="37">
        <v>20</v>
      </c>
      <c r="BQ47" s="38" t="s">
        <v>135</v>
      </c>
      <c r="BR47" s="38" t="s">
        <v>230</v>
      </c>
      <c r="BS47" s="39">
        <v>3681500</v>
      </c>
      <c r="BT47" s="40" t="s">
        <v>211</v>
      </c>
      <c r="BU47" s="41" t="s">
        <v>117</v>
      </c>
      <c r="BW47" s="37">
        <v>20</v>
      </c>
      <c r="BX47" s="38" t="s">
        <v>138</v>
      </c>
      <c r="BY47" s="38" t="s">
        <v>160</v>
      </c>
      <c r="BZ47" s="39">
        <v>3774000</v>
      </c>
      <c r="CA47" s="40" t="s">
        <v>200</v>
      </c>
      <c r="CB47" s="41" t="s">
        <v>117</v>
      </c>
      <c r="CD47" s="37">
        <v>20</v>
      </c>
      <c r="CE47" s="38" t="s">
        <v>139</v>
      </c>
      <c r="CF47" s="38" t="s">
        <v>214</v>
      </c>
      <c r="CG47" s="39">
        <v>3836000</v>
      </c>
      <c r="CH47" s="40" t="s">
        <v>196</v>
      </c>
      <c r="CI47" s="41" t="s">
        <v>117</v>
      </c>
    </row>
    <row r="48" spans="1:87" x14ac:dyDescent="0.25">
      <c r="A48" s="33">
        <v>22</v>
      </c>
      <c r="B48" s="34" t="s">
        <v>114</v>
      </c>
      <c r="C48" s="34" t="s">
        <v>231</v>
      </c>
      <c r="D48" s="48">
        <v>2224431</v>
      </c>
      <c r="E48" s="35" t="s">
        <v>232</v>
      </c>
      <c r="F48" s="36" t="s">
        <v>117</v>
      </c>
      <c r="G48" s="31"/>
      <c r="H48" s="37">
        <v>22</v>
      </c>
      <c r="I48" s="38" t="s">
        <v>118</v>
      </c>
      <c r="J48" s="38" t="s">
        <v>231</v>
      </c>
      <c r="K48" s="39">
        <v>2952040</v>
      </c>
      <c r="L48" s="40" t="s">
        <v>223</v>
      </c>
      <c r="M48" s="41" t="s">
        <v>117</v>
      </c>
      <c r="N48" s="32"/>
      <c r="P48" s="37">
        <v>22</v>
      </c>
      <c r="Q48" s="40" t="s">
        <v>121</v>
      </c>
      <c r="R48" s="38" t="s">
        <v>213</v>
      </c>
      <c r="S48" s="39">
        <v>2933000</v>
      </c>
      <c r="T48" s="40" t="s">
        <v>226</v>
      </c>
      <c r="U48" s="41" t="s">
        <v>117</v>
      </c>
      <c r="V48" s="32"/>
      <c r="X48" s="37">
        <v>22</v>
      </c>
      <c r="Y48" s="40" t="s">
        <v>122</v>
      </c>
      <c r="Z48" s="38" t="s">
        <v>233</v>
      </c>
      <c r="AA48" s="39">
        <v>2843520</v>
      </c>
      <c r="AB48" s="40" t="s">
        <v>226</v>
      </c>
      <c r="AC48" s="41" t="s">
        <v>117</v>
      </c>
      <c r="AD48" s="32"/>
      <c r="AE48" s="37">
        <v>22</v>
      </c>
      <c r="AF48" s="38" t="s">
        <v>123</v>
      </c>
      <c r="AG48" s="38" t="s">
        <v>225</v>
      </c>
      <c r="AH48" s="39">
        <v>2053000</v>
      </c>
      <c r="AI48" s="44">
        <f t="shared" si="2"/>
        <v>2053000</v>
      </c>
      <c r="AJ48" s="44">
        <f t="shared" si="0"/>
        <v>4106000</v>
      </c>
      <c r="AK48" s="40" t="s">
        <v>223</v>
      </c>
      <c r="AL48" s="41" t="s">
        <v>117</v>
      </c>
      <c r="AN48" s="37">
        <v>22</v>
      </c>
      <c r="AO48" s="38" t="s">
        <v>124</v>
      </c>
      <c r="AP48" s="38" t="s">
        <v>201</v>
      </c>
      <c r="AQ48" s="39">
        <v>2821000</v>
      </c>
      <c r="AR48" s="40" t="s">
        <v>223</v>
      </c>
      <c r="AS48" s="41" t="s">
        <v>117</v>
      </c>
      <c r="AT48" s="32"/>
      <c r="AU48" s="37">
        <v>22</v>
      </c>
      <c r="AV48" s="40" t="s">
        <v>126</v>
      </c>
      <c r="AW48" s="38" t="s">
        <v>216</v>
      </c>
      <c r="AX48" s="39">
        <v>2563500</v>
      </c>
      <c r="AY48" s="40" t="s">
        <v>223</v>
      </c>
      <c r="AZ48" s="41" t="s">
        <v>117</v>
      </c>
      <c r="BB48" s="37">
        <v>22</v>
      </c>
      <c r="BC48" s="38" t="s">
        <v>131</v>
      </c>
      <c r="BD48" s="38" t="s">
        <v>236</v>
      </c>
      <c r="BE48" s="39">
        <v>2915250</v>
      </c>
      <c r="BF48" s="40" t="s">
        <v>226</v>
      </c>
      <c r="BG48" s="41" t="s">
        <v>117</v>
      </c>
      <c r="BI48" s="37">
        <v>22</v>
      </c>
      <c r="BJ48" s="38" t="s">
        <v>133</v>
      </c>
      <c r="BK48" s="38" t="s">
        <v>230</v>
      </c>
      <c r="BL48" s="44">
        <v>3531500</v>
      </c>
      <c r="BM48" s="38" t="s">
        <v>209</v>
      </c>
      <c r="BN48" s="41" t="s">
        <v>117</v>
      </c>
      <c r="BP48" s="37">
        <v>21</v>
      </c>
      <c r="BQ48" s="38" t="s">
        <v>135</v>
      </c>
      <c r="BR48" s="38" t="s">
        <v>168</v>
      </c>
      <c r="BS48" s="39">
        <v>3628000</v>
      </c>
      <c r="BT48" s="40" t="s">
        <v>200</v>
      </c>
      <c r="BU48" s="41" t="s">
        <v>117</v>
      </c>
      <c r="BW48" s="37">
        <v>21</v>
      </c>
      <c r="BX48" s="38" t="s">
        <v>138</v>
      </c>
      <c r="BY48" s="38" t="s">
        <v>230</v>
      </c>
      <c r="BZ48" s="39">
        <v>3731500</v>
      </c>
      <c r="CA48" s="40" t="s">
        <v>204</v>
      </c>
      <c r="CB48" s="41" t="s">
        <v>117</v>
      </c>
      <c r="CD48" s="37">
        <v>21</v>
      </c>
      <c r="CE48" s="38" t="s">
        <v>139</v>
      </c>
      <c r="CF48" s="38" t="s">
        <v>182</v>
      </c>
      <c r="CG48" s="39">
        <v>3737500</v>
      </c>
      <c r="CH48" s="40" t="s">
        <v>235</v>
      </c>
      <c r="CI48" s="41" t="s">
        <v>117</v>
      </c>
    </row>
    <row r="49" spans="1:87" x14ac:dyDescent="0.25">
      <c r="A49" s="33">
        <v>23</v>
      </c>
      <c r="B49" s="34" t="s">
        <v>114</v>
      </c>
      <c r="C49" s="34" t="s">
        <v>236</v>
      </c>
      <c r="D49" s="48">
        <v>2769000</v>
      </c>
      <c r="E49" s="35" t="s">
        <v>237</v>
      </c>
      <c r="F49" s="36" t="s">
        <v>117</v>
      </c>
      <c r="G49" s="31"/>
      <c r="H49" s="37">
        <v>23</v>
      </c>
      <c r="I49" s="38" t="s">
        <v>118</v>
      </c>
      <c r="J49" s="38" t="s">
        <v>238</v>
      </c>
      <c r="K49" s="39">
        <v>2936000</v>
      </c>
      <c r="L49" s="40" t="s">
        <v>226</v>
      </c>
      <c r="M49" s="41" t="s">
        <v>117</v>
      </c>
      <c r="N49" s="32"/>
      <c r="P49" s="37">
        <v>23</v>
      </c>
      <c r="Q49" s="40" t="s">
        <v>121</v>
      </c>
      <c r="R49" s="38" t="s">
        <v>220</v>
      </c>
      <c r="S49" s="39">
        <v>2911000</v>
      </c>
      <c r="T49" s="40" t="s">
        <v>232</v>
      </c>
      <c r="U49" s="41" t="s">
        <v>117</v>
      </c>
      <c r="V49" s="32"/>
      <c r="X49" s="37">
        <v>23</v>
      </c>
      <c r="Y49" s="40" t="s">
        <v>122</v>
      </c>
      <c r="Z49" s="38" t="s">
        <v>218</v>
      </c>
      <c r="AA49" s="39">
        <v>2843000</v>
      </c>
      <c r="AB49" s="40" t="s">
        <v>232</v>
      </c>
      <c r="AC49" s="41" t="s">
        <v>117</v>
      </c>
      <c r="AD49" s="32"/>
      <c r="AE49" s="37">
        <v>23</v>
      </c>
      <c r="AF49" s="38" t="s">
        <v>123</v>
      </c>
      <c r="AG49" s="38" t="s">
        <v>236</v>
      </c>
      <c r="AH49" s="39">
        <v>2701500</v>
      </c>
      <c r="AI49" s="44">
        <f t="shared" si="2"/>
        <v>2701500</v>
      </c>
      <c r="AJ49" s="44">
        <f t="shared" si="0"/>
        <v>5403000</v>
      </c>
      <c r="AK49" s="40" t="s">
        <v>226</v>
      </c>
      <c r="AL49" s="41" t="s">
        <v>117</v>
      </c>
      <c r="AN49" s="37">
        <v>23</v>
      </c>
      <c r="AO49" s="38" t="s">
        <v>124</v>
      </c>
      <c r="AP49" s="38" t="s">
        <v>220</v>
      </c>
      <c r="AQ49" s="39">
        <v>2821000</v>
      </c>
      <c r="AR49" s="40" t="s">
        <v>226</v>
      </c>
      <c r="AS49" s="41" t="s">
        <v>117</v>
      </c>
      <c r="AT49" s="32"/>
      <c r="AU49" s="37">
        <v>23</v>
      </c>
      <c r="AV49" s="40" t="s">
        <v>126</v>
      </c>
      <c r="AW49" s="38" t="s">
        <v>202</v>
      </c>
      <c r="AX49" s="39">
        <v>2530253</v>
      </c>
      <c r="AY49" s="40" t="s">
        <v>226</v>
      </c>
      <c r="AZ49" s="41" t="s">
        <v>117</v>
      </c>
      <c r="BB49" s="37">
        <v>23</v>
      </c>
      <c r="BC49" s="38" t="s">
        <v>131</v>
      </c>
      <c r="BD49" s="38" t="s">
        <v>202</v>
      </c>
      <c r="BE49" s="39">
        <v>2912753</v>
      </c>
      <c r="BF49" s="40" t="s">
        <v>232</v>
      </c>
      <c r="BG49" s="41" t="s">
        <v>117</v>
      </c>
      <c r="BI49" s="37">
        <v>23</v>
      </c>
      <c r="BJ49" s="38" t="s">
        <v>133</v>
      </c>
      <c r="BK49" s="38" t="s">
        <v>239</v>
      </c>
      <c r="BL49" s="44">
        <v>3433500</v>
      </c>
      <c r="BM49" s="38" t="s">
        <v>223</v>
      </c>
      <c r="BN49" s="41" t="s">
        <v>117</v>
      </c>
      <c r="BP49" s="37">
        <v>22</v>
      </c>
      <c r="BQ49" s="38" t="s">
        <v>135</v>
      </c>
      <c r="BR49" s="38" t="s">
        <v>239</v>
      </c>
      <c r="BS49" s="39">
        <v>3508500</v>
      </c>
      <c r="BT49" s="40" t="s">
        <v>204</v>
      </c>
      <c r="BU49" s="41" t="s">
        <v>117</v>
      </c>
      <c r="BW49" s="37">
        <v>22</v>
      </c>
      <c r="BX49" s="38" t="s">
        <v>138</v>
      </c>
      <c r="BY49" s="38" t="s">
        <v>221</v>
      </c>
      <c r="BZ49" s="39">
        <v>3670000</v>
      </c>
      <c r="CA49" s="40" t="s">
        <v>209</v>
      </c>
      <c r="CB49" s="41" t="s">
        <v>117</v>
      </c>
      <c r="CD49" s="37">
        <v>22</v>
      </c>
      <c r="CE49" s="38" t="s">
        <v>139</v>
      </c>
      <c r="CF49" s="38" t="s">
        <v>240</v>
      </c>
      <c r="CG49" s="39">
        <v>3690000</v>
      </c>
      <c r="CH49" s="40" t="s">
        <v>211</v>
      </c>
      <c r="CI49" s="41" t="s">
        <v>117</v>
      </c>
    </row>
    <row r="50" spans="1:87" x14ac:dyDescent="0.25">
      <c r="A50" s="33">
        <v>24</v>
      </c>
      <c r="B50" s="34" t="s">
        <v>114</v>
      </c>
      <c r="C50" s="34" t="s">
        <v>241</v>
      </c>
      <c r="D50" s="48">
        <v>2706250</v>
      </c>
      <c r="E50" s="35" t="s">
        <v>242</v>
      </c>
      <c r="F50" s="36" t="s">
        <v>117</v>
      </c>
      <c r="G50" s="31"/>
      <c r="H50" s="37">
        <v>24</v>
      </c>
      <c r="I50" s="38" t="s">
        <v>118</v>
      </c>
      <c r="J50" s="38" t="s">
        <v>243</v>
      </c>
      <c r="K50" s="39">
        <v>2920000</v>
      </c>
      <c r="L50" s="40" t="s">
        <v>232</v>
      </c>
      <c r="M50" s="41" t="s">
        <v>117</v>
      </c>
      <c r="N50" s="32"/>
      <c r="P50" s="37">
        <v>24</v>
      </c>
      <c r="Q50" s="40" t="s">
        <v>121</v>
      </c>
      <c r="R50" s="38" t="s">
        <v>161</v>
      </c>
      <c r="S50" s="39">
        <v>2891503</v>
      </c>
      <c r="T50" s="40" t="s">
        <v>237</v>
      </c>
      <c r="U50" s="41" t="s">
        <v>117</v>
      </c>
      <c r="V50" s="32"/>
      <c r="X50" s="37">
        <v>24</v>
      </c>
      <c r="Y50" s="40" t="s">
        <v>122</v>
      </c>
      <c r="Z50" s="38" t="s">
        <v>213</v>
      </c>
      <c r="AA50" s="39">
        <v>2843000</v>
      </c>
      <c r="AB50" s="40" t="s">
        <v>237</v>
      </c>
      <c r="AC50" s="41" t="s">
        <v>117</v>
      </c>
      <c r="AD50" s="32"/>
      <c r="AE50" s="37">
        <v>24</v>
      </c>
      <c r="AF50" s="38" t="s">
        <v>123</v>
      </c>
      <c r="AG50" s="38" t="s">
        <v>241</v>
      </c>
      <c r="AH50" s="39">
        <v>2717500</v>
      </c>
      <c r="AI50" s="44">
        <f t="shared" si="2"/>
        <v>2717500</v>
      </c>
      <c r="AJ50" s="44">
        <f t="shared" si="0"/>
        <v>5435000</v>
      </c>
      <c r="AK50" s="40" t="s">
        <v>232</v>
      </c>
      <c r="AL50" s="41" t="s">
        <v>117</v>
      </c>
      <c r="AN50" s="37">
        <v>24</v>
      </c>
      <c r="AO50" s="38" t="s">
        <v>124</v>
      </c>
      <c r="AP50" s="38" t="s">
        <v>227</v>
      </c>
      <c r="AQ50" s="39">
        <v>2700253</v>
      </c>
      <c r="AR50" s="40" t="s">
        <v>232</v>
      </c>
      <c r="AS50" s="41" t="s">
        <v>117</v>
      </c>
      <c r="AT50" s="32"/>
      <c r="AU50" s="37">
        <v>24</v>
      </c>
      <c r="AV50" s="40" t="s">
        <v>126</v>
      </c>
      <c r="AW50" s="38" t="s">
        <v>161</v>
      </c>
      <c r="AX50" s="39">
        <v>2520253</v>
      </c>
      <c r="AY50" s="40" t="s">
        <v>232</v>
      </c>
      <c r="AZ50" s="41" t="s">
        <v>117</v>
      </c>
      <c r="BB50" s="37">
        <v>24</v>
      </c>
      <c r="BC50" s="38" t="s">
        <v>131</v>
      </c>
      <c r="BD50" s="38" t="s">
        <v>238</v>
      </c>
      <c r="BE50" s="39">
        <v>2891000</v>
      </c>
      <c r="BF50" s="40" t="s">
        <v>237</v>
      </c>
      <c r="BG50" s="41" t="s">
        <v>117</v>
      </c>
      <c r="BI50" s="37">
        <v>24</v>
      </c>
      <c r="BJ50" s="38" t="s">
        <v>133</v>
      </c>
      <c r="BK50" s="38" t="s">
        <v>182</v>
      </c>
      <c r="BL50" s="44">
        <v>3362500</v>
      </c>
      <c r="BM50" s="38" t="s">
        <v>226</v>
      </c>
      <c r="BN50" s="41" t="s">
        <v>117</v>
      </c>
      <c r="BP50" s="37">
        <v>23</v>
      </c>
      <c r="BQ50" s="38" t="s">
        <v>135</v>
      </c>
      <c r="BR50" s="38" t="s">
        <v>234</v>
      </c>
      <c r="BS50" s="39">
        <v>3487500</v>
      </c>
      <c r="BT50" s="40" t="s">
        <v>209</v>
      </c>
      <c r="BU50" s="41" t="s">
        <v>117</v>
      </c>
      <c r="BW50" s="37">
        <v>23</v>
      </c>
      <c r="BX50" s="38" t="s">
        <v>138</v>
      </c>
      <c r="BY50" s="38" t="s">
        <v>244</v>
      </c>
      <c r="BZ50" s="39">
        <v>3571916</v>
      </c>
      <c r="CA50" s="40" t="s">
        <v>223</v>
      </c>
      <c r="CB50" s="41" t="s">
        <v>117</v>
      </c>
      <c r="CD50" s="37">
        <v>23</v>
      </c>
      <c r="CE50" s="38" t="s">
        <v>139</v>
      </c>
      <c r="CF50" s="38" t="s">
        <v>234</v>
      </c>
      <c r="CG50" s="39">
        <v>3587500</v>
      </c>
      <c r="CH50" s="40" t="s">
        <v>200</v>
      </c>
      <c r="CI50" s="41" t="s">
        <v>117</v>
      </c>
    </row>
    <row r="51" spans="1:87" x14ac:dyDescent="0.25">
      <c r="A51" s="33">
        <v>25</v>
      </c>
      <c r="B51" s="34" t="s">
        <v>114</v>
      </c>
      <c r="C51" s="34" t="s">
        <v>245</v>
      </c>
      <c r="D51" s="48">
        <v>2013253</v>
      </c>
      <c r="E51" s="35" t="s">
        <v>246</v>
      </c>
      <c r="F51" s="36" t="s">
        <v>117</v>
      </c>
      <c r="G51" s="31"/>
      <c r="H51" s="37">
        <v>25</v>
      </c>
      <c r="I51" s="38" t="s">
        <v>118</v>
      </c>
      <c r="J51" s="38" t="s">
        <v>247</v>
      </c>
      <c r="K51" s="39">
        <v>2919253</v>
      </c>
      <c r="L51" s="40" t="s">
        <v>237</v>
      </c>
      <c r="M51" s="41" t="s">
        <v>117</v>
      </c>
      <c r="N51" s="32"/>
      <c r="P51" s="37">
        <v>25</v>
      </c>
      <c r="Q51" s="40" t="s">
        <v>121</v>
      </c>
      <c r="R51" s="38" t="s">
        <v>224</v>
      </c>
      <c r="S51" s="39">
        <v>2865000</v>
      </c>
      <c r="T51" s="40" t="s">
        <v>242</v>
      </c>
      <c r="U51" s="41" t="s">
        <v>117</v>
      </c>
      <c r="V51" s="32"/>
      <c r="X51" s="37">
        <v>25</v>
      </c>
      <c r="Y51" s="40" t="s">
        <v>122</v>
      </c>
      <c r="Z51" s="38" t="s">
        <v>248</v>
      </c>
      <c r="AA51" s="39">
        <v>2815753</v>
      </c>
      <c r="AB51" s="40" t="s">
        <v>242</v>
      </c>
      <c r="AC51" s="41" t="s">
        <v>117</v>
      </c>
      <c r="AD51" s="32"/>
      <c r="AE51" s="37">
        <v>25</v>
      </c>
      <c r="AF51" s="38" t="s">
        <v>123</v>
      </c>
      <c r="AG51" s="38" t="s">
        <v>245</v>
      </c>
      <c r="AH51" s="39">
        <v>1338253</v>
      </c>
      <c r="AI51" s="44">
        <f t="shared" si="2"/>
        <v>1338253</v>
      </c>
      <c r="AJ51" s="44">
        <f t="shared" si="0"/>
        <v>2676506</v>
      </c>
      <c r="AK51" s="40" t="s">
        <v>237</v>
      </c>
      <c r="AL51" s="41" t="s">
        <v>117</v>
      </c>
      <c r="AN51" s="37">
        <v>25</v>
      </c>
      <c r="AO51" s="38" t="s">
        <v>124</v>
      </c>
      <c r="AP51" s="38" t="s">
        <v>249</v>
      </c>
      <c r="AQ51" s="39">
        <v>2700253</v>
      </c>
      <c r="AR51" s="40" t="s">
        <v>237</v>
      </c>
      <c r="AS51" s="41" t="s">
        <v>117</v>
      </c>
      <c r="AT51" s="32"/>
      <c r="AU51" s="37">
        <v>25</v>
      </c>
      <c r="AV51" s="40" t="s">
        <v>126</v>
      </c>
      <c r="AW51" s="38" t="s">
        <v>247</v>
      </c>
      <c r="AX51" s="39">
        <v>2514253</v>
      </c>
      <c r="AY51" s="40" t="s">
        <v>237</v>
      </c>
      <c r="AZ51" s="41" t="s">
        <v>117</v>
      </c>
      <c r="BB51" s="37">
        <v>25</v>
      </c>
      <c r="BC51" s="38" t="s">
        <v>131</v>
      </c>
      <c r="BD51" s="38" t="s">
        <v>193</v>
      </c>
      <c r="BE51" s="39">
        <v>2890500</v>
      </c>
      <c r="BF51" s="40" t="s">
        <v>242</v>
      </c>
      <c r="BG51" s="41" t="s">
        <v>117</v>
      </c>
      <c r="BI51" s="37">
        <v>25</v>
      </c>
      <c r="BJ51" s="38" t="s">
        <v>133</v>
      </c>
      <c r="BK51" s="38" t="s">
        <v>168</v>
      </c>
      <c r="BL51" s="44">
        <v>3343000</v>
      </c>
      <c r="BM51" s="38" t="s">
        <v>232</v>
      </c>
      <c r="BN51" s="41" t="s">
        <v>117</v>
      </c>
      <c r="BP51" s="37">
        <v>24</v>
      </c>
      <c r="BQ51" s="38" t="s">
        <v>135</v>
      </c>
      <c r="BR51" s="38" t="s">
        <v>250</v>
      </c>
      <c r="BS51" s="39">
        <v>3426000</v>
      </c>
      <c r="BT51" s="40" t="s">
        <v>223</v>
      </c>
      <c r="BU51" s="41" t="s">
        <v>117</v>
      </c>
      <c r="BW51" s="37">
        <v>24</v>
      </c>
      <c r="BX51" s="38" t="s">
        <v>138</v>
      </c>
      <c r="BY51" s="38" t="s">
        <v>239</v>
      </c>
      <c r="BZ51" s="39">
        <v>3533500</v>
      </c>
      <c r="CA51" s="40" t="s">
        <v>226</v>
      </c>
      <c r="CB51" s="41" t="s">
        <v>117</v>
      </c>
      <c r="CD51" s="37">
        <v>24</v>
      </c>
      <c r="CE51" s="38" t="s">
        <v>139</v>
      </c>
      <c r="CF51" s="38" t="s">
        <v>239</v>
      </c>
      <c r="CG51" s="39">
        <v>3558500</v>
      </c>
      <c r="CH51" s="40" t="s">
        <v>204</v>
      </c>
      <c r="CI51" s="41" t="s">
        <v>117</v>
      </c>
    </row>
    <row r="52" spans="1:87" x14ac:dyDescent="0.25">
      <c r="A52" s="33">
        <v>26</v>
      </c>
      <c r="B52" s="34" t="s">
        <v>114</v>
      </c>
      <c r="C52" s="34" t="s">
        <v>251</v>
      </c>
      <c r="D52" s="48">
        <v>1369000</v>
      </c>
      <c r="E52" s="35" t="s">
        <v>252</v>
      </c>
      <c r="F52" s="36" t="s">
        <v>117</v>
      </c>
      <c r="G52" s="31"/>
      <c r="H52" s="37">
        <v>26</v>
      </c>
      <c r="I52" s="38" t="s">
        <v>118</v>
      </c>
      <c r="J52" s="38" t="s">
        <v>224</v>
      </c>
      <c r="K52" s="39">
        <v>2910000</v>
      </c>
      <c r="L52" s="40" t="s">
        <v>242</v>
      </c>
      <c r="M52" s="41" t="s">
        <v>117</v>
      </c>
      <c r="N52" s="32"/>
      <c r="P52" s="37">
        <v>26</v>
      </c>
      <c r="Q52" s="40" t="s">
        <v>121</v>
      </c>
      <c r="R52" s="38" t="s">
        <v>241</v>
      </c>
      <c r="S52" s="39">
        <v>2830000</v>
      </c>
      <c r="T52" s="40" t="s">
        <v>246</v>
      </c>
      <c r="U52" s="41" t="s">
        <v>117</v>
      </c>
      <c r="V52" s="32"/>
      <c r="X52" s="37">
        <v>26</v>
      </c>
      <c r="Y52" s="40" t="s">
        <v>122</v>
      </c>
      <c r="Z52" s="38" t="s">
        <v>227</v>
      </c>
      <c r="AA52" s="39">
        <v>2812753</v>
      </c>
      <c r="AB52" s="40" t="s">
        <v>246</v>
      </c>
      <c r="AC52" s="41" t="s">
        <v>117</v>
      </c>
      <c r="AD52" s="32"/>
      <c r="AE52" s="37">
        <v>26</v>
      </c>
      <c r="AF52" s="38" t="s">
        <v>123</v>
      </c>
      <c r="AG52" s="38" t="s">
        <v>251</v>
      </c>
      <c r="AH52" s="39">
        <v>914000</v>
      </c>
      <c r="AI52" s="44">
        <f t="shared" si="2"/>
        <v>914000</v>
      </c>
      <c r="AJ52" s="44">
        <f t="shared" si="0"/>
        <v>1828000</v>
      </c>
      <c r="AK52" s="40" t="s">
        <v>242</v>
      </c>
      <c r="AL52" s="41" t="s">
        <v>117</v>
      </c>
      <c r="AN52" s="37">
        <v>26</v>
      </c>
      <c r="AO52" s="38" t="s">
        <v>124</v>
      </c>
      <c r="AP52" s="38" t="s">
        <v>247</v>
      </c>
      <c r="AQ52" s="39">
        <v>2694253</v>
      </c>
      <c r="AR52" s="40" t="s">
        <v>242</v>
      </c>
      <c r="AS52" s="41" t="s">
        <v>117</v>
      </c>
      <c r="AT52" s="32"/>
      <c r="AU52" s="37">
        <v>26</v>
      </c>
      <c r="AV52" s="40" t="s">
        <v>126</v>
      </c>
      <c r="AW52" s="38" t="s">
        <v>201</v>
      </c>
      <c r="AX52" s="39">
        <v>2506000</v>
      </c>
      <c r="AY52" s="40" t="s">
        <v>242</v>
      </c>
      <c r="AZ52" s="41" t="s">
        <v>117</v>
      </c>
      <c r="BB52" s="37">
        <v>26</v>
      </c>
      <c r="BC52" s="38" t="s">
        <v>131</v>
      </c>
      <c r="BD52" s="38" t="s">
        <v>233</v>
      </c>
      <c r="BE52" s="39">
        <v>2888520</v>
      </c>
      <c r="BF52" s="40" t="s">
        <v>246</v>
      </c>
      <c r="BG52" s="41" t="s">
        <v>117</v>
      </c>
      <c r="BI52" s="37">
        <v>26</v>
      </c>
      <c r="BJ52" s="38" t="s">
        <v>133</v>
      </c>
      <c r="BK52" s="38" t="s">
        <v>250</v>
      </c>
      <c r="BL52" s="44">
        <v>3336000</v>
      </c>
      <c r="BM52" s="38" t="s">
        <v>237</v>
      </c>
      <c r="BN52" s="41" t="s">
        <v>117</v>
      </c>
      <c r="BP52" s="37">
        <v>25</v>
      </c>
      <c r="BQ52" s="38" t="s">
        <v>135</v>
      </c>
      <c r="BR52" s="38" t="s">
        <v>253</v>
      </c>
      <c r="BS52" s="39">
        <v>3403500</v>
      </c>
      <c r="BT52" s="40" t="s">
        <v>226</v>
      </c>
      <c r="BU52" s="41" t="s">
        <v>117</v>
      </c>
      <c r="BW52" s="37">
        <v>25</v>
      </c>
      <c r="BX52" s="38" t="s">
        <v>138</v>
      </c>
      <c r="BY52" s="38" t="s">
        <v>253</v>
      </c>
      <c r="BZ52" s="39">
        <v>3528500</v>
      </c>
      <c r="CA52" s="40" t="s">
        <v>232</v>
      </c>
      <c r="CB52" s="41" t="s">
        <v>117</v>
      </c>
      <c r="CD52" s="37">
        <v>25</v>
      </c>
      <c r="CE52" s="38" t="s">
        <v>139</v>
      </c>
      <c r="CF52" s="38" t="s">
        <v>229</v>
      </c>
      <c r="CG52" s="39">
        <v>3486000</v>
      </c>
      <c r="CH52" s="40" t="s">
        <v>209</v>
      </c>
      <c r="CI52" s="41" t="s">
        <v>117</v>
      </c>
    </row>
    <row r="53" spans="1:87" x14ac:dyDescent="0.25">
      <c r="A53" s="33">
        <v>27</v>
      </c>
      <c r="B53" s="34" t="s">
        <v>114</v>
      </c>
      <c r="C53" s="34" t="s">
        <v>254</v>
      </c>
      <c r="D53" s="48">
        <v>1545000</v>
      </c>
      <c r="E53" s="35">
        <v>7123622469</v>
      </c>
      <c r="F53" s="36" t="s">
        <v>117</v>
      </c>
      <c r="G53" s="31"/>
      <c r="H53" s="37">
        <v>27</v>
      </c>
      <c r="I53" s="38" t="s">
        <v>118</v>
      </c>
      <c r="J53" s="38" t="s">
        <v>205</v>
      </c>
      <c r="K53" s="39">
        <v>2888000</v>
      </c>
      <c r="L53" s="40" t="s">
        <v>246</v>
      </c>
      <c r="M53" s="41" t="s">
        <v>117</v>
      </c>
      <c r="N53" s="32"/>
      <c r="P53" s="37">
        <v>27</v>
      </c>
      <c r="Q53" s="40" t="s">
        <v>121</v>
      </c>
      <c r="R53" s="38" t="s">
        <v>228</v>
      </c>
      <c r="S53" s="39">
        <v>2830000</v>
      </c>
      <c r="T53" s="40" t="s">
        <v>252</v>
      </c>
      <c r="U53" s="41" t="s">
        <v>117</v>
      </c>
      <c r="V53" s="32"/>
      <c r="X53" s="37">
        <v>27</v>
      </c>
      <c r="Y53" s="40" t="s">
        <v>122</v>
      </c>
      <c r="Z53" s="38" t="s">
        <v>238</v>
      </c>
      <c r="AA53" s="39">
        <v>2801000</v>
      </c>
      <c r="AB53" s="40" t="s">
        <v>252</v>
      </c>
      <c r="AC53" s="41" t="s">
        <v>117</v>
      </c>
      <c r="AD53" s="32"/>
      <c r="AE53" s="37">
        <v>27</v>
      </c>
      <c r="AF53" s="38" t="s">
        <v>123</v>
      </c>
      <c r="AG53" s="38" t="s">
        <v>254</v>
      </c>
      <c r="AH53" s="39">
        <v>1410000</v>
      </c>
      <c r="AI53" s="44">
        <f t="shared" si="2"/>
        <v>1410000</v>
      </c>
      <c r="AJ53" s="44">
        <f t="shared" si="0"/>
        <v>2820000</v>
      </c>
      <c r="AK53" s="40" t="s">
        <v>246</v>
      </c>
      <c r="AL53" s="41" t="s">
        <v>117</v>
      </c>
      <c r="AN53" s="37">
        <v>27</v>
      </c>
      <c r="AO53" s="38" t="s">
        <v>124</v>
      </c>
      <c r="AP53" s="38" t="s">
        <v>224</v>
      </c>
      <c r="AQ53" s="39">
        <v>2685000</v>
      </c>
      <c r="AR53" s="40" t="s">
        <v>246</v>
      </c>
      <c r="AS53" s="41" t="s">
        <v>117</v>
      </c>
      <c r="AT53" s="32"/>
      <c r="AU53" s="37">
        <v>27</v>
      </c>
      <c r="AV53" s="40" t="s">
        <v>126</v>
      </c>
      <c r="AW53" s="38" t="s">
        <v>224</v>
      </c>
      <c r="AX53" s="39">
        <v>2505000</v>
      </c>
      <c r="AY53" s="40" t="s">
        <v>246</v>
      </c>
      <c r="AZ53" s="41" t="s">
        <v>117</v>
      </c>
      <c r="BB53" s="37">
        <v>27</v>
      </c>
      <c r="BC53" s="38" t="s">
        <v>131</v>
      </c>
      <c r="BD53" s="38" t="s">
        <v>205</v>
      </c>
      <c r="BE53" s="39">
        <v>2888000</v>
      </c>
      <c r="BF53" s="40" t="s">
        <v>252</v>
      </c>
      <c r="BG53" s="41" t="s">
        <v>117</v>
      </c>
      <c r="BI53" s="37">
        <v>27</v>
      </c>
      <c r="BJ53" s="38" t="s">
        <v>133</v>
      </c>
      <c r="BK53" s="38" t="s">
        <v>233</v>
      </c>
      <c r="BL53" s="44">
        <v>3322920</v>
      </c>
      <c r="BM53" s="38" t="s">
        <v>242</v>
      </c>
      <c r="BN53" s="41" t="s">
        <v>117</v>
      </c>
      <c r="BP53" s="37">
        <v>26</v>
      </c>
      <c r="BQ53" s="38" t="s">
        <v>135</v>
      </c>
      <c r="BR53" s="38" t="s">
        <v>244</v>
      </c>
      <c r="BS53" s="39">
        <v>3396916</v>
      </c>
      <c r="BT53" s="40" t="s">
        <v>232</v>
      </c>
      <c r="BU53" s="41" t="s">
        <v>117</v>
      </c>
      <c r="BW53" s="37">
        <v>26</v>
      </c>
      <c r="BX53" s="38" t="s">
        <v>138</v>
      </c>
      <c r="BY53" s="38" t="s">
        <v>255</v>
      </c>
      <c r="BZ53" s="39">
        <v>3488000</v>
      </c>
      <c r="CA53" s="40" t="s">
        <v>237</v>
      </c>
      <c r="CB53" s="41" t="s">
        <v>117</v>
      </c>
      <c r="CD53" s="37">
        <v>26</v>
      </c>
      <c r="CE53" s="38" t="s">
        <v>139</v>
      </c>
      <c r="CF53" s="38" t="s">
        <v>221</v>
      </c>
      <c r="CG53" s="39">
        <v>3403461</v>
      </c>
      <c r="CH53" s="40" t="s">
        <v>223</v>
      </c>
      <c r="CI53" s="41" t="s">
        <v>117</v>
      </c>
    </row>
    <row r="54" spans="1:87" x14ac:dyDescent="0.25">
      <c r="A54" s="33">
        <v>28</v>
      </c>
      <c r="B54" s="34" t="s">
        <v>114</v>
      </c>
      <c r="C54" s="34" t="s">
        <v>193</v>
      </c>
      <c r="D54" s="48">
        <v>2710500</v>
      </c>
      <c r="E54" s="35" t="s">
        <v>256</v>
      </c>
      <c r="F54" s="36" t="s">
        <v>117</v>
      </c>
      <c r="G54" s="31"/>
      <c r="H54" s="37">
        <v>28</v>
      </c>
      <c r="I54" s="38" t="s">
        <v>118</v>
      </c>
      <c r="J54" s="38" t="s">
        <v>213</v>
      </c>
      <c r="K54" s="39">
        <v>2888000</v>
      </c>
      <c r="L54" s="40" t="s">
        <v>252</v>
      </c>
      <c r="M54" s="41" t="s">
        <v>117</v>
      </c>
      <c r="N54" s="32"/>
      <c r="P54" s="37">
        <v>28</v>
      </c>
      <c r="Q54" s="40" t="s">
        <v>121</v>
      </c>
      <c r="R54" s="38" t="s">
        <v>243</v>
      </c>
      <c r="S54" s="39">
        <v>2785000</v>
      </c>
      <c r="T54" s="40" t="s">
        <v>257</v>
      </c>
      <c r="U54" s="41" t="s">
        <v>117</v>
      </c>
      <c r="V54" s="32"/>
      <c r="X54" s="37">
        <v>28</v>
      </c>
      <c r="Y54" s="40" t="s">
        <v>122</v>
      </c>
      <c r="Z54" s="38" t="s">
        <v>224</v>
      </c>
      <c r="AA54" s="39">
        <v>2775000</v>
      </c>
      <c r="AB54" s="40" t="s">
        <v>257</v>
      </c>
      <c r="AC54" s="41" t="s">
        <v>117</v>
      </c>
      <c r="AD54" s="32"/>
      <c r="AE54" s="37">
        <v>28</v>
      </c>
      <c r="AF54" s="38" t="s">
        <v>123</v>
      </c>
      <c r="AG54" s="38" t="s">
        <v>193</v>
      </c>
      <c r="AH54" s="39">
        <v>3035500</v>
      </c>
      <c r="AI54" s="44">
        <f>AH54*9/12</f>
        <v>2276625</v>
      </c>
      <c r="AJ54" s="44">
        <f t="shared" si="0"/>
        <v>5312125</v>
      </c>
      <c r="AK54" s="40" t="s">
        <v>252</v>
      </c>
      <c r="AL54" s="41" t="s">
        <v>117</v>
      </c>
      <c r="AN54" s="37">
        <v>28</v>
      </c>
      <c r="AO54" s="38" t="s">
        <v>124</v>
      </c>
      <c r="AP54" s="38" t="s">
        <v>248</v>
      </c>
      <c r="AQ54" s="39">
        <v>2678253</v>
      </c>
      <c r="AR54" s="40" t="s">
        <v>252</v>
      </c>
      <c r="AS54" s="41" t="s">
        <v>117</v>
      </c>
      <c r="AT54" s="32"/>
      <c r="AU54" s="37">
        <v>28</v>
      </c>
      <c r="AV54" s="40" t="s">
        <v>126</v>
      </c>
      <c r="AW54" s="38" t="s">
        <v>248</v>
      </c>
      <c r="AX54" s="39">
        <v>2455753</v>
      </c>
      <c r="AY54" s="40" t="s">
        <v>252</v>
      </c>
      <c r="AZ54" s="41" t="s">
        <v>117</v>
      </c>
      <c r="BB54" s="37">
        <v>28</v>
      </c>
      <c r="BC54" s="38" t="s">
        <v>131</v>
      </c>
      <c r="BD54" s="38" t="s">
        <v>247</v>
      </c>
      <c r="BE54" s="39">
        <v>2874253</v>
      </c>
      <c r="BF54" s="40" t="s">
        <v>257</v>
      </c>
      <c r="BG54" s="41" t="s">
        <v>117</v>
      </c>
      <c r="BI54" s="37">
        <v>28</v>
      </c>
      <c r="BJ54" s="38" t="s">
        <v>133</v>
      </c>
      <c r="BK54" s="38" t="s">
        <v>261</v>
      </c>
      <c r="BL54" s="44">
        <v>3288000</v>
      </c>
      <c r="BM54" s="38" t="s">
        <v>246</v>
      </c>
      <c r="BN54" s="41" t="s">
        <v>117</v>
      </c>
      <c r="BP54" s="37">
        <v>27</v>
      </c>
      <c r="BQ54" s="38" t="s">
        <v>135</v>
      </c>
      <c r="BR54" s="38" t="s">
        <v>255</v>
      </c>
      <c r="BS54" s="39">
        <v>3388000</v>
      </c>
      <c r="BT54" s="40" t="s">
        <v>237</v>
      </c>
      <c r="BU54" s="41" t="s">
        <v>117</v>
      </c>
      <c r="BW54" s="37">
        <v>27</v>
      </c>
      <c r="BX54" s="38" t="s">
        <v>138</v>
      </c>
      <c r="BY54" s="38" t="s">
        <v>207</v>
      </c>
      <c r="BZ54" s="39">
        <v>3438000</v>
      </c>
      <c r="CA54" s="40" t="s">
        <v>242</v>
      </c>
      <c r="CB54" s="41" t="s">
        <v>117</v>
      </c>
      <c r="CD54" s="37">
        <v>27</v>
      </c>
      <c r="CE54" s="38" t="s">
        <v>139</v>
      </c>
      <c r="CF54" s="38" t="s">
        <v>230</v>
      </c>
      <c r="CG54" s="39">
        <v>3381500</v>
      </c>
      <c r="CH54" s="40" t="s">
        <v>258</v>
      </c>
      <c r="CI54" s="41" t="s">
        <v>117</v>
      </c>
    </row>
    <row r="55" spans="1:87" x14ac:dyDescent="0.25">
      <c r="A55" s="33">
        <v>29</v>
      </c>
      <c r="B55" s="34" t="s">
        <v>114</v>
      </c>
      <c r="C55" s="34" t="s">
        <v>259</v>
      </c>
      <c r="D55" s="48">
        <v>1799753</v>
      </c>
      <c r="E55" s="35" t="s">
        <v>260</v>
      </c>
      <c r="F55" s="36" t="s">
        <v>117</v>
      </c>
      <c r="G55" s="31"/>
      <c r="H55" s="37">
        <v>29</v>
      </c>
      <c r="I55" s="38" t="s">
        <v>118</v>
      </c>
      <c r="J55" s="38" t="s">
        <v>220</v>
      </c>
      <c r="K55" s="39">
        <v>2866000</v>
      </c>
      <c r="L55" s="40" t="s">
        <v>257</v>
      </c>
      <c r="M55" s="41" t="s">
        <v>117</v>
      </c>
      <c r="N55" s="32"/>
      <c r="P55" s="37">
        <v>29</v>
      </c>
      <c r="Q55" s="40" t="s">
        <v>121</v>
      </c>
      <c r="R55" s="38" t="s">
        <v>227</v>
      </c>
      <c r="S55" s="39">
        <v>2767753</v>
      </c>
      <c r="T55" s="40" t="s">
        <v>256</v>
      </c>
      <c r="U55" s="41" t="s">
        <v>117</v>
      </c>
      <c r="V55" s="32"/>
      <c r="X55" s="37">
        <v>29</v>
      </c>
      <c r="Y55" s="40" t="s">
        <v>122</v>
      </c>
      <c r="Z55" s="38" t="s">
        <v>243</v>
      </c>
      <c r="AA55" s="39">
        <v>2740000</v>
      </c>
      <c r="AB55" s="40" t="s">
        <v>256</v>
      </c>
      <c r="AC55" s="41" t="s">
        <v>117</v>
      </c>
      <c r="AD55" s="32"/>
      <c r="AE55" s="37">
        <v>29</v>
      </c>
      <c r="AF55" s="38" t="s">
        <v>123</v>
      </c>
      <c r="AG55" s="38" t="s">
        <v>259</v>
      </c>
      <c r="AH55" s="39">
        <v>1709753</v>
      </c>
      <c r="AI55" s="44">
        <f>AH55</f>
        <v>1709753</v>
      </c>
      <c r="AJ55" s="44">
        <f t="shared" si="0"/>
        <v>3419506</v>
      </c>
      <c r="AK55" s="40" t="s">
        <v>257</v>
      </c>
      <c r="AL55" s="41" t="s">
        <v>117</v>
      </c>
      <c r="AN55" s="37">
        <v>29</v>
      </c>
      <c r="AO55" s="38" t="s">
        <v>124</v>
      </c>
      <c r="AP55" s="38" t="s">
        <v>216</v>
      </c>
      <c r="AQ55" s="39">
        <v>2619750</v>
      </c>
      <c r="AR55" s="40" t="s">
        <v>257</v>
      </c>
      <c r="AS55" s="41" t="s">
        <v>117</v>
      </c>
      <c r="AT55" s="32"/>
      <c r="AU55" s="37">
        <v>29</v>
      </c>
      <c r="AV55" s="40" t="s">
        <v>126</v>
      </c>
      <c r="AW55" s="38" t="s">
        <v>238</v>
      </c>
      <c r="AX55" s="39">
        <v>2441000</v>
      </c>
      <c r="AY55" s="40" t="s">
        <v>257</v>
      </c>
      <c r="AZ55" s="41" t="s">
        <v>117</v>
      </c>
      <c r="BB55" s="37">
        <v>29</v>
      </c>
      <c r="BC55" s="38" t="s">
        <v>131</v>
      </c>
      <c r="BD55" s="38" t="s">
        <v>218</v>
      </c>
      <c r="BE55" s="39">
        <v>2863000</v>
      </c>
      <c r="BF55" s="40" t="s">
        <v>256</v>
      </c>
      <c r="BG55" s="41" t="s">
        <v>117</v>
      </c>
      <c r="BI55" s="37">
        <v>29</v>
      </c>
      <c r="BJ55" s="38" t="s">
        <v>133</v>
      </c>
      <c r="BK55" s="38" t="s">
        <v>264</v>
      </c>
      <c r="BL55" s="44">
        <v>3272000</v>
      </c>
      <c r="BM55" s="38" t="s">
        <v>252</v>
      </c>
      <c r="BN55" s="41" t="s">
        <v>117</v>
      </c>
      <c r="BP55" s="37">
        <v>28</v>
      </c>
      <c r="BQ55" s="38" t="s">
        <v>135</v>
      </c>
      <c r="BR55" s="38" t="s">
        <v>221</v>
      </c>
      <c r="BS55" s="39">
        <v>3355000</v>
      </c>
      <c r="BT55" s="40" t="s">
        <v>242</v>
      </c>
      <c r="BU55" s="41" t="s">
        <v>117</v>
      </c>
      <c r="BW55" s="37">
        <v>28</v>
      </c>
      <c r="BX55" s="38" t="s">
        <v>138</v>
      </c>
      <c r="BY55" s="38" t="s">
        <v>261</v>
      </c>
      <c r="BZ55" s="39">
        <v>3438000</v>
      </c>
      <c r="CA55" s="40" t="s">
        <v>246</v>
      </c>
      <c r="CB55" s="41" t="s">
        <v>117</v>
      </c>
      <c r="CD55" s="37">
        <v>28</v>
      </c>
      <c r="CE55" s="38" t="s">
        <v>139</v>
      </c>
      <c r="CF55" s="38" t="s">
        <v>233</v>
      </c>
      <c r="CG55" s="39">
        <v>3322920</v>
      </c>
      <c r="CH55" s="40" t="s">
        <v>262</v>
      </c>
      <c r="CI55" s="41" t="s">
        <v>117</v>
      </c>
    </row>
    <row r="56" spans="1:87" x14ac:dyDescent="0.25">
      <c r="A56" s="33">
        <v>30</v>
      </c>
      <c r="B56" s="34" t="s">
        <v>114</v>
      </c>
      <c r="C56" s="34" t="s">
        <v>228</v>
      </c>
      <c r="D56" s="48">
        <v>1880000</v>
      </c>
      <c r="E56" s="35" t="s">
        <v>263</v>
      </c>
      <c r="F56" s="36" t="s">
        <v>117</v>
      </c>
      <c r="G56" s="31"/>
      <c r="H56" s="37">
        <v>30</v>
      </c>
      <c r="I56" s="38" t="s">
        <v>118</v>
      </c>
      <c r="J56" s="38" t="s">
        <v>249</v>
      </c>
      <c r="K56" s="39">
        <v>2846503</v>
      </c>
      <c r="L56" s="40" t="s">
        <v>256</v>
      </c>
      <c r="M56" s="41" t="s">
        <v>117</v>
      </c>
      <c r="N56" s="32"/>
      <c r="P56" s="37">
        <v>30</v>
      </c>
      <c r="Q56" s="40" t="s">
        <v>121</v>
      </c>
      <c r="R56" s="38" t="s">
        <v>238</v>
      </c>
      <c r="S56" s="39">
        <v>2756000</v>
      </c>
      <c r="T56" s="40" t="s">
        <v>260</v>
      </c>
      <c r="U56" s="41" t="s">
        <v>117</v>
      </c>
      <c r="V56" s="32"/>
      <c r="X56" s="37">
        <v>30</v>
      </c>
      <c r="Y56" s="40" t="s">
        <v>122</v>
      </c>
      <c r="Z56" s="38" t="s">
        <v>241</v>
      </c>
      <c r="AA56" s="39">
        <v>2717500</v>
      </c>
      <c r="AB56" s="40" t="s">
        <v>260</v>
      </c>
      <c r="AC56" s="41" t="s">
        <v>117</v>
      </c>
      <c r="AD56" s="32"/>
      <c r="AE56" s="37">
        <v>30</v>
      </c>
      <c r="AF56" s="38" t="s">
        <v>123</v>
      </c>
      <c r="AG56" s="38" t="s">
        <v>228</v>
      </c>
      <c r="AH56" s="39">
        <v>2695000</v>
      </c>
      <c r="AI56" s="44">
        <f>AH56</f>
        <v>2695000</v>
      </c>
      <c r="AJ56" s="44">
        <f t="shared" si="0"/>
        <v>5390000</v>
      </c>
      <c r="AK56" s="40" t="s">
        <v>256</v>
      </c>
      <c r="AL56" s="41" t="s">
        <v>117</v>
      </c>
      <c r="AN56" s="37">
        <v>30</v>
      </c>
      <c r="AO56" s="38" t="s">
        <v>124</v>
      </c>
      <c r="AP56" s="38" t="s">
        <v>161</v>
      </c>
      <c r="AQ56" s="39">
        <v>2610253</v>
      </c>
      <c r="AR56" s="40" t="s">
        <v>256</v>
      </c>
      <c r="AS56" s="41" t="s">
        <v>117</v>
      </c>
      <c r="AT56" s="32"/>
      <c r="AU56" s="37">
        <v>30</v>
      </c>
      <c r="AV56" s="40" t="s">
        <v>126</v>
      </c>
      <c r="AW56" s="38" t="s">
        <v>243</v>
      </c>
      <c r="AX56" s="39">
        <v>2425000</v>
      </c>
      <c r="AY56" s="40" t="s">
        <v>256</v>
      </c>
      <c r="AZ56" s="41" t="s">
        <v>117</v>
      </c>
      <c r="BB56" s="37">
        <v>30</v>
      </c>
      <c r="BC56" s="38" t="s">
        <v>131</v>
      </c>
      <c r="BD56" s="38" t="s">
        <v>268</v>
      </c>
      <c r="BE56" s="39">
        <v>2856000</v>
      </c>
      <c r="BF56" s="40" t="s">
        <v>260</v>
      </c>
      <c r="BG56" s="41" t="s">
        <v>117</v>
      </c>
      <c r="BI56" s="37">
        <v>30</v>
      </c>
      <c r="BJ56" s="38" t="s">
        <v>133</v>
      </c>
      <c r="BK56" s="38" t="s">
        <v>255</v>
      </c>
      <c r="BL56" s="44">
        <v>3238000</v>
      </c>
      <c r="BM56" s="38" t="s">
        <v>257</v>
      </c>
      <c r="BN56" s="41" t="s">
        <v>117</v>
      </c>
      <c r="BP56" s="37">
        <v>29</v>
      </c>
      <c r="BQ56" s="38" t="s">
        <v>135</v>
      </c>
      <c r="BR56" s="38" t="s">
        <v>261</v>
      </c>
      <c r="BS56" s="39">
        <v>3338000</v>
      </c>
      <c r="BT56" s="40" t="s">
        <v>246</v>
      </c>
      <c r="BU56" s="41" t="s">
        <v>117</v>
      </c>
      <c r="BW56" s="37">
        <v>29</v>
      </c>
      <c r="BX56" s="38" t="s">
        <v>138</v>
      </c>
      <c r="BY56" s="38" t="s">
        <v>264</v>
      </c>
      <c r="BZ56" s="39">
        <v>3422000</v>
      </c>
      <c r="CA56" s="40" t="s">
        <v>252</v>
      </c>
      <c r="CB56" s="41" t="s">
        <v>117</v>
      </c>
      <c r="CD56" s="37">
        <v>29</v>
      </c>
      <c r="CE56" s="38" t="s">
        <v>139</v>
      </c>
      <c r="CF56" s="38" t="s">
        <v>253</v>
      </c>
      <c r="CG56" s="39">
        <v>3228500</v>
      </c>
      <c r="CH56" s="40" t="s">
        <v>265</v>
      </c>
      <c r="CI56" s="41" t="s">
        <v>117</v>
      </c>
    </row>
    <row r="57" spans="1:87" x14ac:dyDescent="0.25">
      <c r="A57" s="33">
        <v>31</v>
      </c>
      <c r="B57" s="34" t="s">
        <v>114</v>
      </c>
      <c r="C57" s="34" t="s">
        <v>266</v>
      </c>
      <c r="D57" s="48">
        <v>2003000</v>
      </c>
      <c r="E57" s="35" t="s">
        <v>267</v>
      </c>
      <c r="F57" s="36" t="s">
        <v>117</v>
      </c>
      <c r="G57" s="31"/>
      <c r="H57" s="37">
        <v>31</v>
      </c>
      <c r="I57" s="38" t="s">
        <v>118</v>
      </c>
      <c r="J57" s="38" t="s">
        <v>233</v>
      </c>
      <c r="K57" s="39">
        <v>2843520</v>
      </c>
      <c r="L57" s="40" t="s">
        <v>260</v>
      </c>
      <c r="M57" s="41" t="s">
        <v>117</v>
      </c>
      <c r="N57" s="32"/>
      <c r="P57" s="37">
        <v>31</v>
      </c>
      <c r="Q57" s="40" t="s">
        <v>121</v>
      </c>
      <c r="R57" s="38" t="s">
        <v>216</v>
      </c>
      <c r="S57" s="39">
        <v>2754750</v>
      </c>
      <c r="T57" s="40" t="s">
        <v>263</v>
      </c>
      <c r="U57" s="41" t="s">
        <v>117</v>
      </c>
      <c r="V57" s="32"/>
      <c r="X57" s="37">
        <v>31</v>
      </c>
      <c r="Y57" s="40" t="s">
        <v>122</v>
      </c>
      <c r="Z57" s="38" t="s">
        <v>220</v>
      </c>
      <c r="AA57" s="39">
        <v>2686000</v>
      </c>
      <c r="AB57" s="40" t="s">
        <v>263</v>
      </c>
      <c r="AC57" s="41" t="s">
        <v>117</v>
      </c>
      <c r="AD57" s="32"/>
      <c r="AE57" s="37">
        <v>31</v>
      </c>
      <c r="AF57" s="38" t="s">
        <v>123</v>
      </c>
      <c r="AG57" s="38" t="s">
        <v>266</v>
      </c>
      <c r="AH57" s="39">
        <v>1373000</v>
      </c>
      <c r="AI57" s="44">
        <f>AH57</f>
        <v>1373000</v>
      </c>
      <c r="AJ57" s="44">
        <f t="shared" si="0"/>
        <v>2746000</v>
      </c>
      <c r="AK57" s="40" t="s">
        <v>260</v>
      </c>
      <c r="AL57" s="41" t="s">
        <v>117</v>
      </c>
      <c r="AN57" s="37">
        <v>31</v>
      </c>
      <c r="AO57" s="38" t="s">
        <v>124</v>
      </c>
      <c r="AP57" s="38" t="s">
        <v>228</v>
      </c>
      <c r="AQ57" s="39">
        <v>2605000</v>
      </c>
      <c r="AR57" s="40" t="s">
        <v>260</v>
      </c>
      <c r="AS57" s="41" t="s">
        <v>117</v>
      </c>
      <c r="AT57" s="32"/>
      <c r="AU57" s="37">
        <v>31</v>
      </c>
      <c r="AV57" s="40" t="s">
        <v>126</v>
      </c>
      <c r="AW57" s="38" t="s">
        <v>241</v>
      </c>
      <c r="AX57" s="39">
        <v>2391250</v>
      </c>
      <c r="AY57" s="40" t="s">
        <v>260</v>
      </c>
      <c r="AZ57" s="41" t="s">
        <v>117</v>
      </c>
      <c r="BB57" s="37">
        <v>31</v>
      </c>
      <c r="BC57" s="38" t="s">
        <v>131</v>
      </c>
      <c r="BD57" s="38" t="s">
        <v>241</v>
      </c>
      <c r="BE57" s="39">
        <v>2760000</v>
      </c>
      <c r="BF57" s="40" t="s">
        <v>271</v>
      </c>
      <c r="BG57" s="41" t="s">
        <v>117</v>
      </c>
      <c r="BI57" s="37">
        <v>31</v>
      </c>
      <c r="BJ57" s="38" t="s">
        <v>133</v>
      </c>
      <c r="BK57" s="38" t="s">
        <v>253</v>
      </c>
      <c r="BL57" s="44">
        <v>3228500</v>
      </c>
      <c r="BM57" s="38" t="s">
        <v>256</v>
      </c>
      <c r="BN57" s="41" t="s">
        <v>117</v>
      </c>
      <c r="BP57" s="37">
        <v>30</v>
      </c>
      <c r="BQ57" s="38" t="s">
        <v>135</v>
      </c>
      <c r="BR57" s="38" t="s">
        <v>264</v>
      </c>
      <c r="BS57" s="39">
        <v>3272000</v>
      </c>
      <c r="BT57" s="40" t="s">
        <v>252</v>
      </c>
      <c r="BU57" s="41" t="s">
        <v>117</v>
      </c>
      <c r="BW57" s="37">
        <v>30</v>
      </c>
      <c r="BX57" s="38" t="s">
        <v>138</v>
      </c>
      <c r="BY57" s="38" t="s">
        <v>250</v>
      </c>
      <c r="BZ57" s="39">
        <v>3411000</v>
      </c>
      <c r="CA57" s="40" t="s">
        <v>257</v>
      </c>
      <c r="CB57" s="41" t="s">
        <v>117</v>
      </c>
      <c r="CD57" s="37">
        <v>30</v>
      </c>
      <c r="CE57" s="38" t="s">
        <v>139</v>
      </c>
      <c r="CF57" s="38" t="s">
        <v>250</v>
      </c>
      <c r="CG57" s="39">
        <v>3177000</v>
      </c>
      <c r="CH57" s="40" t="s">
        <v>226</v>
      </c>
      <c r="CI57" s="41" t="s">
        <v>117</v>
      </c>
    </row>
    <row r="58" spans="1:87" x14ac:dyDescent="0.25">
      <c r="A58" s="33">
        <v>32</v>
      </c>
      <c r="B58" s="34" t="s">
        <v>114</v>
      </c>
      <c r="C58" s="34" t="s">
        <v>269</v>
      </c>
      <c r="D58" s="48">
        <v>1784753</v>
      </c>
      <c r="E58" s="35" t="s">
        <v>270</v>
      </c>
      <c r="F58" s="36" t="s">
        <v>117</v>
      </c>
      <c r="G58" s="31"/>
      <c r="H58" s="37">
        <v>32</v>
      </c>
      <c r="I58" s="38" t="s">
        <v>118</v>
      </c>
      <c r="J58" s="38" t="s">
        <v>212</v>
      </c>
      <c r="K58" s="39">
        <v>2843000</v>
      </c>
      <c r="L58" s="40" t="s">
        <v>263</v>
      </c>
      <c r="M58" s="41" t="s">
        <v>117</v>
      </c>
      <c r="N58" s="32"/>
      <c r="P58" s="37">
        <v>32</v>
      </c>
      <c r="Q58" s="40" t="s">
        <v>121</v>
      </c>
      <c r="R58" s="38" t="s">
        <v>233</v>
      </c>
      <c r="S58" s="39">
        <v>2753520</v>
      </c>
      <c r="T58" s="40" t="s">
        <v>267</v>
      </c>
      <c r="U58" s="41" t="s">
        <v>117</v>
      </c>
      <c r="V58" s="32"/>
      <c r="X58" s="37">
        <v>32</v>
      </c>
      <c r="Y58" s="40" t="s">
        <v>122</v>
      </c>
      <c r="Z58" s="38" t="s">
        <v>247</v>
      </c>
      <c r="AA58" s="39">
        <v>2671753</v>
      </c>
      <c r="AB58" s="40" t="s">
        <v>267</v>
      </c>
      <c r="AC58" s="41" t="s">
        <v>117</v>
      </c>
      <c r="AD58" s="32"/>
      <c r="AE58" s="37">
        <v>32</v>
      </c>
      <c r="AF58" s="38" t="s">
        <v>123</v>
      </c>
      <c r="AG58" s="38" t="s">
        <v>269</v>
      </c>
      <c r="AH58" s="39">
        <v>1829753</v>
      </c>
      <c r="AI58" s="44">
        <f>AH58</f>
        <v>1829753</v>
      </c>
      <c r="AJ58" s="44">
        <f t="shared" si="0"/>
        <v>3659506</v>
      </c>
      <c r="AK58" s="40" t="s">
        <v>271</v>
      </c>
      <c r="AL58" s="41" t="s">
        <v>117</v>
      </c>
      <c r="AN58" s="37">
        <v>32</v>
      </c>
      <c r="AO58" s="38" t="s">
        <v>124</v>
      </c>
      <c r="AP58" s="38" t="s">
        <v>243</v>
      </c>
      <c r="AQ58" s="39">
        <v>2605000</v>
      </c>
      <c r="AR58" s="40" t="s">
        <v>271</v>
      </c>
      <c r="AS58" s="41" t="s">
        <v>117</v>
      </c>
      <c r="AT58" s="32"/>
      <c r="AU58" s="37">
        <v>32</v>
      </c>
      <c r="AV58" s="40" t="s">
        <v>126</v>
      </c>
      <c r="AW58" s="38" t="s">
        <v>236</v>
      </c>
      <c r="AX58" s="39">
        <v>2386500</v>
      </c>
      <c r="AY58" s="40" t="s">
        <v>271</v>
      </c>
      <c r="AZ58" s="41" t="s">
        <v>117</v>
      </c>
      <c r="BB58" s="37">
        <v>32</v>
      </c>
      <c r="BC58" s="38" t="s">
        <v>131</v>
      </c>
      <c r="BD58" s="38" t="s">
        <v>276</v>
      </c>
      <c r="BE58" s="39">
        <v>2739500</v>
      </c>
      <c r="BF58" s="40" t="s">
        <v>263</v>
      </c>
      <c r="BG58" s="41" t="s">
        <v>117</v>
      </c>
      <c r="BI58" s="37">
        <v>32</v>
      </c>
      <c r="BJ58" s="38" t="s">
        <v>133</v>
      </c>
      <c r="BK58" s="38" t="s">
        <v>244</v>
      </c>
      <c r="BL58" s="44">
        <v>3221916</v>
      </c>
      <c r="BM58" s="38" t="s">
        <v>260</v>
      </c>
      <c r="BN58" s="41" t="s">
        <v>117</v>
      </c>
      <c r="BP58" s="37">
        <v>31</v>
      </c>
      <c r="BQ58" s="38" t="s">
        <v>135</v>
      </c>
      <c r="BR58" s="38" t="s">
        <v>233</v>
      </c>
      <c r="BS58" s="39">
        <v>3262920</v>
      </c>
      <c r="BT58" s="40" t="s">
        <v>257</v>
      </c>
      <c r="BU58" s="41" t="s">
        <v>117</v>
      </c>
      <c r="BW58" s="37">
        <v>31</v>
      </c>
      <c r="BX58" s="38" t="s">
        <v>138</v>
      </c>
      <c r="BY58" s="38" t="s">
        <v>233</v>
      </c>
      <c r="BZ58" s="39">
        <v>3382920</v>
      </c>
      <c r="CA58" s="40" t="s">
        <v>256</v>
      </c>
      <c r="CB58" s="41" t="s">
        <v>117</v>
      </c>
      <c r="CD58" s="37">
        <v>31</v>
      </c>
      <c r="CE58" s="38" t="s">
        <v>139</v>
      </c>
      <c r="CF58" s="38" t="s">
        <v>272</v>
      </c>
      <c r="CG58" s="39">
        <v>2996000</v>
      </c>
      <c r="CH58" s="40" t="s">
        <v>232</v>
      </c>
      <c r="CI58" s="41" t="s">
        <v>117</v>
      </c>
    </row>
    <row r="59" spans="1:87" x14ac:dyDescent="0.25">
      <c r="A59" s="33">
        <v>33</v>
      </c>
      <c r="B59" s="34" t="s">
        <v>114</v>
      </c>
      <c r="C59" s="34" t="s">
        <v>273</v>
      </c>
      <c r="D59" s="48">
        <v>1513253</v>
      </c>
      <c r="E59" s="35" t="s">
        <v>274</v>
      </c>
      <c r="F59" s="36" t="s">
        <v>117</v>
      </c>
      <c r="G59" s="31"/>
      <c r="H59" s="37">
        <v>33</v>
      </c>
      <c r="I59" s="38" t="s">
        <v>118</v>
      </c>
      <c r="J59" s="38" t="s">
        <v>241</v>
      </c>
      <c r="K59" s="39">
        <v>2830000</v>
      </c>
      <c r="L59" s="40" t="s">
        <v>267</v>
      </c>
      <c r="M59" s="41" t="s">
        <v>117</v>
      </c>
      <c r="N59" s="32"/>
      <c r="P59" s="37">
        <v>33</v>
      </c>
      <c r="Q59" s="40" t="s">
        <v>121</v>
      </c>
      <c r="R59" s="38" t="s">
        <v>176</v>
      </c>
      <c r="S59" s="39">
        <v>2751000</v>
      </c>
      <c r="T59" s="40" t="s">
        <v>270</v>
      </c>
      <c r="U59" s="41" t="s">
        <v>117</v>
      </c>
      <c r="V59" s="32"/>
      <c r="X59" s="37">
        <v>33</v>
      </c>
      <c r="Y59" s="40" t="s">
        <v>122</v>
      </c>
      <c r="Z59" s="38" t="s">
        <v>176</v>
      </c>
      <c r="AA59" s="39">
        <v>2666000</v>
      </c>
      <c r="AB59" s="40" t="s">
        <v>270</v>
      </c>
      <c r="AC59" s="41" t="s">
        <v>117</v>
      </c>
      <c r="AD59" s="32"/>
      <c r="AE59" s="37">
        <v>33</v>
      </c>
      <c r="AF59" s="38" t="s">
        <v>123</v>
      </c>
      <c r="AG59" s="38" t="s">
        <v>275</v>
      </c>
      <c r="AH59" s="39">
        <v>2270000</v>
      </c>
      <c r="AI59" s="44">
        <f>AH59*1/12</f>
        <v>189166.66666666666</v>
      </c>
      <c r="AJ59" s="44">
        <f t="shared" si="0"/>
        <v>2459166.6666666665</v>
      </c>
      <c r="AK59" s="40" t="s">
        <v>263</v>
      </c>
      <c r="AL59" s="41" t="s">
        <v>117</v>
      </c>
      <c r="AN59" s="37">
        <v>33</v>
      </c>
      <c r="AO59" s="38" t="s">
        <v>124</v>
      </c>
      <c r="AP59" s="38" t="s">
        <v>236</v>
      </c>
      <c r="AQ59" s="39">
        <v>2589000</v>
      </c>
      <c r="AR59" s="40" t="s">
        <v>263</v>
      </c>
      <c r="AS59" s="41" t="s">
        <v>117</v>
      </c>
      <c r="AT59" s="32"/>
      <c r="AU59" s="37">
        <v>33</v>
      </c>
      <c r="AV59" s="40" t="s">
        <v>126</v>
      </c>
      <c r="AW59" s="38" t="s">
        <v>249</v>
      </c>
      <c r="AX59" s="39">
        <v>2385253</v>
      </c>
      <c r="AY59" s="40" t="s">
        <v>263</v>
      </c>
      <c r="AZ59" s="41" t="s">
        <v>117</v>
      </c>
      <c r="BB59" s="37">
        <v>33</v>
      </c>
      <c r="BC59" s="38" t="s">
        <v>131</v>
      </c>
      <c r="BD59" s="38" t="s">
        <v>279</v>
      </c>
      <c r="BE59" s="39">
        <v>2717500</v>
      </c>
      <c r="BF59" s="40" t="s">
        <v>267</v>
      </c>
      <c r="BG59" s="41" t="s">
        <v>117</v>
      </c>
      <c r="BI59" s="37">
        <v>33</v>
      </c>
      <c r="BJ59" s="38" t="s">
        <v>133</v>
      </c>
      <c r="BK59" s="38" t="s">
        <v>280</v>
      </c>
      <c r="BL59" s="44">
        <v>3016000</v>
      </c>
      <c r="BM59" s="38" t="s">
        <v>271</v>
      </c>
      <c r="BN59" s="41" t="s">
        <v>117</v>
      </c>
      <c r="BP59" s="37">
        <v>32</v>
      </c>
      <c r="BQ59" s="38" t="s">
        <v>135</v>
      </c>
      <c r="BR59" s="38" t="s">
        <v>229</v>
      </c>
      <c r="BS59" s="39">
        <v>3091000</v>
      </c>
      <c r="BT59" s="40" t="s">
        <v>256</v>
      </c>
      <c r="BU59" s="41" t="s">
        <v>117</v>
      </c>
      <c r="BW59" s="37">
        <v>32</v>
      </c>
      <c r="BX59" s="38" t="s">
        <v>138</v>
      </c>
      <c r="BY59" s="38" t="s">
        <v>234</v>
      </c>
      <c r="BZ59" s="39">
        <v>3375000</v>
      </c>
      <c r="CA59" s="40" t="s">
        <v>260</v>
      </c>
      <c r="CB59" s="41" t="s">
        <v>117</v>
      </c>
      <c r="CD59" s="37">
        <v>32</v>
      </c>
      <c r="CE59" s="38" t="s">
        <v>139</v>
      </c>
      <c r="CF59" s="38" t="s">
        <v>255</v>
      </c>
      <c r="CG59" s="39">
        <v>2988000</v>
      </c>
      <c r="CH59" s="40" t="s">
        <v>237</v>
      </c>
      <c r="CI59" s="41" t="s">
        <v>117</v>
      </c>
    </row>
    <row r="60" spans="1:87" x14ac:dyDescent="0.25">
      <c r="A60" s="33">
        <v>34</v>
      </c>
      <c r="B60" s="34" t="s">
        <v>114</v>
      </c>
      <c r="C60" s="34" t="s">
        <v>163</v>
      </c>
      <c r="D60" s="48">
        <v>3958500</v>
      </c>
      <c r="E60" s="35" t="s">
        <v>277</v>
      </c>
      <c r="F60" s="36" t="s">
        <v>117</v>
      </c>
      <c r="G60" s="31"/>
      <c r="H60" s="37">
        <v>34</v>
      </c>
      <c r="I60" s="38" t="s">
        <v>118</v>
      </c>
      <c r="J60" s="38" t="s">
        <v>248</v>
      </c>
      <c r="K60" s="39">
        <v>2824503</v>
      </c>
      <c r="L60" s="40" t="s">
        <v>270</v>
      </c>
      <c r="M60" s="41" t="s">
        <v>117</v>
      </c>
      <c r="N60" s="32"/>
      <c r="P60" s="37">
        <v>34</v>
      </c>
      <c r="Q60" s="40" t="s">
        <v>121</v>
      </c>
      <c r="R60" s="38" t="s">
        <v>249</v>
      </c>
      <c r="S60" s="39">
        <v>2745253</v>
      </c>
      <c r="T60" s="40" t="s">
        <v>274</v>
      </c>
      <c r="U60" s="41" t="s">
        <v>117</v>
      </c>
      <c r="V60" s="32"/>
      <c r="X60" s="37">
        <v>34</v>
      </c>
      <c r="Y60" s="40" t="s">
        <v>122</v>
      </c>
      <c r="Z60" s="38" t="s">
        <v>278</v>
      </c>
      <c r="AA60" s="39">
        <v>2657000</v>
      </c>
      <c r="AB60" s="40" t="s">
        <v>274</v>
      </c>
      <c r="AC60" s="41" t="s">
        <v>117</v>
      </c>
      <c r="AD60" s="32"/>
      <c r="AE60" s="37">
        <v>34</v>
      </c>
      <c r="AF60" s="38" t="s">
        <v>123</v>
      </c>
      <c r="AG60" s="38" t="s">
        <v>273</v>
      </c>
      <c r="AH60" s="39">
        <v>1760753</v>
      </c>
      <c r="AI60" s="44">
        <f>AH60</f>
        <v>1760753</v>
      </c>
      <c r="AJ60" s="44">
        <f t="shared" si="0"/>
        <v>3521506</v>
      </c>
      <c r="AK60" s="40" t="s">
        <v>267</v>
      </c>
      <c r="AL60" s="41" t="s">
        <v>117</v>
      </c>
      <c r="AN60" s="37">
        <v>34</v>
      </c>
      <c r="AO60" s="38" t="s">
        <v>124</v>
      </c>
      <c r="AP60" s="38" t="s">
        <v>241</v>
      </c>
      <c r="AQ60" s="39">
        <v>2560000</v>
      </c>
      <c r="AR60" s="40" t="s">
        <v>267</v>
      </c>
      <c r="AS60" s="41" t="s">
        <v>117</v>
      </c>
      <c r="AT60" s="32"/>
      <c r="AU60" s="37">
        <v>34</v>
      </c>
      <c r="AV60" s="40" t="s">
        <v>126</v>
      </c>
      <c r="AW60" s="38" t="s">
        <v>228</v>
      </c>
      <c r="AX60" s="39">
        <v>2380000</v>
      </c>
      <c r="AY60" s="40" t="s">
        <v>267</v>
      </c>
      <c r="AZ60" s="41" t="s">
        <v>117</v>
      </c>
      <c r="BB60" s="37">
        <v>34</v>
      </c>
      <c r="BC60" s="38" t="s">
        <v>131</v>
      </c>
      <c r="BD60" s="38" t="s">
        <v>144</v>
      </c>
      <c r="BE60" s="39">
        <v>2695000</v>
      </c>
      <c r="BF60" s="40" t="s">
        <v>270</v>
      </c>
      <c r="BG60" s="41" t="s">
        <v>117</v>
      </c>
      <c r="BI60" s="37">
        <v>34</v>
      </c>
      <c r="BJ60" s="38" t="s">
        <v>133</v>
      </c>
      <c r="BK60" s="38" t="s">
        <v>272</v>
      </c>
      <c r="BL60" s="44">
        <v>2996000</v>
      </c>
      <c r="BM60" s="38" t="s">
        <v>263</v>
      </c>
      <c r="BN60" s="41" t="s">
        <v>117</v>
      </c>
      <c r="BP60" s="37">
        <v>33</v>
      </c>
      <c r="BQ60" s="38" t="s">
        <v>135</v>
      </c>
      <c r="BR60" s="38" t="s">
        <v>280</v>
      </c>
      <c r="BS60" s="39">
        <v>2966000</v>
      </c>
      <c r="BT60" s="40" t="s">
        <v>260</v>
      </c>
      <c r="BU60" s="41" t="s">
        <v>117</v>
      </c>
      <c r="BW60" s="37">
        <v>33</v>
      </c>
      <c r="BX60" s="38" t="s">
        <v>138</v>
      </c>
      <c r="BY60" s="38" t="s">
        <v>229</v>
      </c>
      <c r="BZ60" s="39">
        <v>3346000</v>
      </c>
      <c r="CA60" s="40" t="s">
        <v>271</v>
      </c>
      <c r="CB60" s="41" t="s">
        <v>117</v>
      </c>
      <c r="CD60" s="37">
        <v>33</v>
      </c>
      <c r="CE60" s="38" t="s">
        <v>139</v>
      </c>
      <c r="CF60" s="38" t="s">
        <v>261</v>
      </c>
      <c r="CG60" s="39">
        <v>2959461</v>
      </c>
      <c r="CH60" s="40" t="s">
        <v>281</v>
      </c>
      <c r="CI60" s="41" t="s">
        <v>117</v>
      </c>
    </row>
    <row r="61" spans="1:87" x14ac:dyDescent="0.25">
      <c r="A61" s="33">
        <v>35</v>
      </c>
      <c r="B61" s="34" t="s">
        <v>114</v>
      </c>
      <c r="C61" s="34" t="s">
        <v>171</v>
      </c>
      <c r="D61" s="48">
        <v>3636253</v>
      </c>
      <c r="E61" s="35" t="s">
        <v>282</v>
      </c>
      <c r="F61" s="36" t="s">
        <v>117</v>
      </c>
      <c r="G61" s="31"/>
      <c r="H61" s="37">
        <v>35</v>
      </c>
      <c r="I61" s="38" t="s">
        <v>118</v>
      </c>
      <c r="J61" s="38" t="s">
        <v>278</v>
      </c>
      <c r="K61" s="39">
        <v>2792000</v>
      </c>
      <c r="L61" s="40" t="s">
        <v>274</v>
      </c>
      <c r="M61" s="41" t="s">
        <v>117</v>
      </c>
      <c r="N61" s="32"/>
      <c r="P61" s="37">
        <v>35</v>
      </c>
      <c r="Q61" s="40" t="s">
        <v>121</v>
      </c>
      <c r="R61" s="38" t="s">
        <v>248</v>
      </c>
      <c r="S61" s="39">
        <v>2705753</v>
      </c>
      <c r="T61" s="40" t="s">
        <v>277</v>
      </c>
      <c r="U61" s="41" t="s">
        <v>117</v>
      </c>
      <c r="V61" s="32"/>
      <c r="X61" s="37">
        <v>35</v>
      </c>
      <c r="Y61" s="40" t="s">
        <v>122</v>
      </c>
      <c r="Z61" s="38" t="s">
        <v>236</v>
      </c>
      <c r="AA61" s="39">
        <v>2656500</v>
      </c>
      <c r="AB61" s="40" t="s">
        <v>277</v>
      </c>
      <c r="AC61" s="41" t="s">
        <v>117</v>
      </c>
      <c r="AD61" s="32"/>
      <c r="AE61" s="37">
        <v>35</v>
      </c>
      <c r="AF61" s="38" t="s">
        <v>123</v>
      </c>
      <c r="AG61" s="38" t="s">
        <v>163</v>
      </c>
      <c r="AH61" s="39">
        <v>3958500</v>
      </c>
      <c r="AI61" s="44">
        <f>AH61*4/12</f>
        <v>1319500</v>
      </c>
      <c r="AJ61" s="44">
        <f t="shared" si="0"/>
        <v>5278000</v>
      </c>
      <c r="AK61" s="40" t="s">
        <v>270</v>
      </c>
      <c r="AL61" s="41" t="s">
        <v>117</v>
      </c>
      <c r="AN61" s="37">
        <v>35</v>
      </c>
      <c r="AO61" s="38" t="s">
        <v>124</v>
      </c>
      <c r="AP61" s="38" t="s">
        <v>276</v>
      </c>
      <c r="AQ61" s="39">
        <v>2553500</v>
      </c>
      <c r="AR61" s="40" t="s">
        <v>270</v>
      </c>
      <c r="AS61" s="41" t="s">
        <v>117</v>
      </c>
      <c r="AT61" s="32"/>
      <c r="AU61" s="37">
        <v>35</v>
      </c>
      <c r="AV61" s="40" t="s">
        <v>126</v>
      </c>
      <c r="AW61" s="38" t="s">
        <v>233</v>
      </c>
      <c r="AX61" s="39">
        <v>2348520</v>
      </c>
      <c r="AY61" s="40" t="s">
        <v>270</v>
      </c>
      <c r="AZ61" s="41" t="s">
        <v>117</v>
      </c>
      <c r="BB61" s="37">
        <v>35</v>
      </c>
      <c r="BC61" s="38" t="s">
        <v>131</v>
      </c>
      <c r="BD61" s="38" t="s">
        <v>288</v>
      </c>
      <c r="BE61" s="39">
        <v>2685500</v>
      </c>
      <c r="BF61" s="40" t="s">
        <v>274</v>
      </c>
      <c r="BG61" s="41" t="s">
        <v>117</v>
      </c>
      <c r="BI61" s="37">
        <v>35</v>
      </c>
      <c r="BJ61" s="38" t="s">
        <v>133</v>
      </c>
      <c r="BK61" s="38" t="s">
        <v>289</v>
      </c>
      <c r="BL61" s="44">
        <v>2899500</v>
      </c>
      <c r="BM61" s="38" t="s">
        <v>267</v>
      </c>
      <c r="BN61" s="41" t="s">
        <v>117</v>
      </c>
      <c r="BP61" s="37">
        <v>34</v>
      </c>
      <c r="BQ61" s="38" t="s">
        <v>135</v>
      </c>
      <c r="BR61" s="38" t="s">
        <v>272</v>
      </c>
      <c r="BS61" s="39">
        <v>2946000</v>
      </c>
      <c r="BT61" s="40" t="s">
        <v>271</v>
      </c>
      <c r="BU61" s="41" t="s">
        <v>117</v>
      </c>
      <c r="BW61" s="37">
        <v>34</v>
      </c>
      <c r="BX61" s="38" t="s">
        <v>138</v>
      </c>
      <c r="BY61" s="38" t="s">
        <v>283</v>
      </c>
      <c r="BZ61" s="39">
        <v>3038750</v>
      </c>
      <c r="CA61" s="40" t="s">
        <v>263</v>
      </c>
      <c r="CB61" s="41" t="s">
        <v>117</v>
      </c>
      <c r="CD61" s="37">
        <v>34</v>
      </c>
      <c r="CE61" s="38" t="s">
        <v>139</v>
      </c>
      <c r="CF61" s="38" t="s">
        <v>284</v>
      </c>
      <c r="CG61" s="39">
        <v>2927500</v>
      </c>
      <c r="CH61" s="40" t="s">
        <v>285</v>
      </c>
      <c r="CI61" s="41" t="s">
        <v>117</v>
      </c>
    </row>
    <row r="62" spans="1:87" x14ac:dyDescent="0.25">
      <c r="A62" s="33">
        <v>36</v>
      </c>
      <c r="B62" s="34" t="s">
        <v>114</v>
      </c>
      <c r="C62" s="34" t="s">
        <v>286</v>
      </c>
      <c r="D62" s="48">
        <v>2195253</v>
      </c>
      <c r="E62" s="35" t="s">
        <v>287</v>
      </c>
      <c r="F62" s="36" t="s">
        <v>117</v>
      </c>
      <c r="G62" s="31"/>
      <c r="H62" s="37">
        <v>36</v>
      </c>
      <c r="I62" s="38" t="s">
        <v>118</v>
      </c>
      <c r="J62" s="38" t="s">
        <v>236</v>
      </c>
      <c r="K62" s="39">
        <v>2791500</v>
      </c>
      <c r="L62" s="40" t="s">
        <v>277</v>
      </c>
      <c r="M62" s="41" t="s">
        <v>117</v>
      </c>
      <c r="N62" s="32"/>
      <c r="P62" s="37">
        <v>36</v>
      </c>
      <c r="Q62" s="40" t="s">
        <v>121</v>
      </c>
      <c r="R62" s="38" t="s">
        <v>247</v>
      </c>
      <c r="S62" s="39">
        <v>2691753</v>
      </c>
      <c r="T62" s="40" t="s">
        <v>282</v>
      </c>
      <c r="U62" s="41" t="s">
        <v>117</v>
      </c>
      <c r="V62" s="32"/>
      <c r="X62" s="37">
        <v>36</v>
      </c>
      <c r="Y62" s="40" t="s">
        <v>122</v>
      </c>
      <c r="Z62" s="38" t="s">
        <v>216</v>
      </c>
      <c r="AA62" s="39">
        <v>2619750</v>
      </c>
      <c r="AB62" s="40" t="s">
        <v>282</v>
      </c>
      <c r="AC62" s="41" t="s">
        <v>117</v>
      </c>
      <c r="AD62" s="32"/>
      <c r="AE62" s="37">
        <v>36</v>
      </c>
      <c r="AF62" s="38" t="s">
        <v>123</v>
      </c>
      <c r="AG62" s="38" t="s">
        <v>171</v>
      </c>
      <c r="AH62" s="39">
        <v>3771253</v>
      </c>
      <c r="AI62" s="44">
        <f t="shared" ref="AI62:AI68" si="3">AH62</f>
        <v>3771253</v>
      </c>
      <c r="AJ62" s="44">
        <f t="shared" si="0"/>
        <v>7542506</v>
      </c>
      <c r="AK62" s="40" t="s">
        <v>274</v>
      </c>
      <c r="AL62" s="41" t="s">
        <v>117</v>
      </c>
      <c r="AN62" s="37">
        <v>36</v>
      </c>
      <c r="AO62" s="38" t="s">
        <v>124</v>
      </c>
      <c r="AP62" s="38" t="s">
        <v>268</v>
      </c>
      <c r="AQ62" s="39">
        <v>2541000</v>
      </c>
      <c r="AR62" s="40" t="s">
        <v>274</v>
      </c>
      <c r="AS62" s="41" t="s">
        <v>117</v>
      </c>
      <c r="AT62" s="32"/>
      <c r="AU62" s="37">
        <v>36</v>
      </c>
      <c r="AV62" s="40" t="s">
        <v>126</v>
      </c>
      <c r="AW62" s="38" t="s">
        <v>186</v>
      </c>
      <c r="AX62" s="39">
        <v>2333253</v>
      </c>
      <c r="AY62" s="40" t="s">
        <v>274</v>
      </c>
      <c r="AZ62" s="41" t="s">
        <v>117</v>
      </c>
      <c r="BB62" s="37">
        <v>36</v>
      </c>
      <c r="BC62" s="38" t="s">
        <v>131</v>
      </c>
      <c r="BD62" s="38" t="s">
        <v>292</v>
      </c>
      <c r="BE62" s="39">
        <v>2673253</v>
      </c>
      <c r="BF62" s="40" t="s">
        <v>277</v>
      </c>
      <c r="BG62" s="41" t="s">
        <v>117</v>
      </c>
      <c r="BI62" s="37">
        <v>36</v>
      </c>
      <c r="BJ62" s="38" t="s">
        <v>133</v>
      </c>
      <c r="BK62" s="38" t="s">
        <v>283</v>
      </c>
      <c r="BL62" s="44">
        <v>2878500</v>
      </c>
      <c r="BM62" s="38" t="s">
        <v>270</v>
      </c>
      <c r="BN62" s="41" t="s">
        <v>117</v>
      </c>
      <c r="BP62" s="37">
        <v>35</v>
      </c>
      <c r="BQ62" s="38" t="s">
        <v>135</v>
      </c>
      <c r="BR62" s="38" t="s">
        <v>283</v>
      </c>
      <c r="BS62" s="39">
        <v>2941000</v>
      </c>
      <c r="BT62" s="40" t="s">
        <v>263</v>
      </c>
      <c r="BU62" s="41" t="s">
        <v>117</v>
      </c>
      <c r="BW62" s="37">
        <v>35</v>
      </c>
      <c r="BX62" s="38" t="s">
        <v>138</v>
      </c>
      <c r="BY62" s="38" t="s">
        <v>280</v>
      </c>
      <c r="BZ62" s="39">
        <v>2988750</v>
      </c>
      <c r="CA62" s="40" t="s">
        <v>267</v>
      </c>
      <c r="CB62" s="41" t="s">
        <v>117</v>
      </c>
      <c r="CD62" s="37">
        <v>35</v>
      </c>
      <c r="CE62" s="38" t="s">
        <v>139</v>
      </c>
      <c r="CF62" s="38" t="s">
        <v>264</v>
      </c>
      <c r="CG62" s="39">
        <v>2922000</v>
      </c>
      <c r="CH62" s="40" t="s">
        <v>242</v>
      </c>
      <c r="CI62" s="41" t="s">
        <v>117</v>
      </c>
    </row>
    <row r="63" spans="1:87" x14ac:dyDescent="0.25">
      <c r="A63" s="33">
        <v>37</v>
      </c>
      <c r="B63" s="34" t="s">
        <v>114</v>
      </c>
      <c r="C63" s="34" t="s">
        <v>290</v>
      </c>
      <c r="D63" s="48">
        <v>2281000</v>
      </c>
      <c r="E63" s="35" t="s">
        <v>291</v>
      </c>
      <c r="F63" s="36" t="s">
        <v>117</v>
      </c>
      <c r="G63" s="31"/>
      <c r="H63" s="37">
        <v>37</v>
      </c>
      <c r="I63" s="38" t="s">
        <v>118</v>
      </c>
      <c r="J63" s="38" t="s">
        <v>218</v>
      </c>
      <c r="K63" s="39">
        <v>2753000</v>
      </c>
      <c r="L63" s="40" t="s">
        <v>282</v>
      </c>
      <c r="M63" s="41" t="s">
        <v>117</v>
      </c>
      <c r="N63" s="32"/>
      <c r="P63" s="37">
        <v>37</v>
      </c>
      <c r="Q63" s="40" t="s">
        <v>121</v>
      </c>
      <c r="R63" s="38" t="s">
        <v>278</v>
      </c>
      <c r="S63" s="39">
        <v>2612000</v>
      </c>
      <c r="T63" s="40" t="s">
        <v>287</v>
      </c>
      <c r="U63" s="41" t="s">
        <v>117</v>
      </c>
      <c r="V63" s="32"/>
      <c r="X63" s="37">
        <v>37</v>
      </c>
      <c r="Y63" s="40" t="s">
        <v>122</v>
      </c>
      <c r="Z63" s="38" t="s">
        <v>228</v>
      </c>
      <c r="AA63" s="39">
        <v>2605000</v>
      </c>
      <c r="AB63" s="40" t="s">
        <v>287</v>
      </c>
      <c r="AC63" s="41" t="s">
        <v>117</v>
      </c>
      <c r="AD63" s="32"/>
      <c r="AE63" s="37">
        <v>37</v>
      </c>
      <c r="AF63" s="38" t="s">
        <v>123</v>
      </c>
      <c r="AG63" s="38" t="s">
        <v>286</v>
      </c>
      <c r="AH63" s="39">
        <v>2015253</v>
      </c>
      <c r="AI63" s="44">
        <f t="shared" si="3"/>
        <v>2015253</v>
      </c>
      <c r="AJ63" s="44">
        <f t="shared" si="0"/>
        <v>4030506</v>
      </c>
      <c r="AK63" s="40" t="s">
        <v>277</v>
      </c>
      <c r="AL63" s="41" t="s">
        <v>117</v>
      </c>
      <c r="AN63" s="37">
        <v>37</v>
      </c>
      <c r="AO63" s="38" t="s">
        <v>124</v>
      </c>
      <c r="AP63" s="38" t="s">
        <v>233</v>
      </c>
      <c r="AQ63" s="39">
        <v>2528520</v>
      </c>
      <c r="AR63" s="40" t="s">
        <v>277</v>
      </c>
      <c r="AS63" s="41" t="s">
        <v>117</v>
      </c>
      <c r="AT63" s="32"/>
      <c r="AU63" s="37">
        <v>37</v>
      </c>
      <c r="AV63" s="40" t="s">
        <v>126</v>
      </c>
      <c r="AW63" s="38" t="s">
        <v>176</v>
      </c>
      <c r="AX63" s="39">
        <v>2306000</v>
      </c>
      <c r="AY63" s="40" t="s">
        <v>277</v>
      </c>
      <c r="AZ63" s="41" t="s">
        <v>117</v>
      </c>
      <c r="BB63" s="37">
        <v>37</v>
      </c>
      <c r="BC63" s="38" t="s">
        <v>131</v>
      </c>
      <c r="BD63" s="38" t="s">
        <v>296</v>
      </c>
      <c r="BE63" s="39">
        <v>2666253</v>
      </c>
      <c r="BF63" s="40" t="s">
        <v>282</v>
      </c>
      <c r="BG63" s="41" t="s">
        <v>117</v>
      </c>
      <c r="BI63" s="37">
        <v>37</v>
      </c>
      <c r="BJ63" s="38" t="s">
        <v>133</v>
      </c>
      <c r="BK63" s="38" t="s">
        <v>284</v>
      </c>
      <c r="BL63" s="44">
        <v>2827500</v>
      </c>
      <c r="BM63" s="38" t="s">
        <v>274</v>
      </c>
      <c r="BN63" s="41" t="s">
        <v>117</v>
      </c>
      <c r="BP63" s="37">
        <v>36</v>
      </c>
      <c r="BQ63" s="38" t="s">
        <v>135</v>
      </c>
      <c r="BR63" s="38" t="s">
        <v>284</v>
      </c>
      <c r="BS63" s="39">
        <v>2877500</v>
      </c>
      <c r="BT63" s="40" t="s">
        <v>267</v>
      </c>
      <c r="BU63" s="41" t="s">
        <v>117</v>
      </c>
      <c r="BW63" s="37">
        <v>36</v>
      </c>
      <c r="BX63" s="38" t="s">
        <v>138</v>
      </c>
      <c r="BY63" s="38" t="s">
        <v>284</v>
      </c>
      <c r="BZ63" s="39">
        <v>2977500</v>
      </c>
      <c r="CA63" s="40" t="s">
        <v>270</v>
      </c>
      <c r="CB63" s="41" t="s">
        <v>117</v>
      </c>
      <c r="CD63" s="37">
        <v>36</v>
      </c>
      <c r="CE63" s="38" t="s">
        <v>139</v>
      </c>
      <c r="CF63" s="38" t="s">
        <v>289</v>
      </c>
      <c r="CG63" s="39">
        <v>2899500</v>
      </c>
      <c r="CH63" s="40" t="s">
        <v>246</v>
      </c>
      <c r="CI63" s="41" t="s">
        <v>117</v>
      </c>
    </row>
    <row r="64" spans="1:87" x14ac:dyDescent="0.25">
      <c r="A64" s="33">
        <v>38</v>
      </c>
      <c r="B64" s="34" t="s">
        <v>114</v>
      </c>
      <c r="C64" s="34" t="s">
        <v>293</v>
      </c>
      <c r="D64" s="48">
        <v>1964753</v>
      </c>
      <c r="E64" s="35" t="s">
        <v>294</v>
      </c>
      <c r="F64" s="36" t="s">
        <v>117</v>
      </c>
      <c r="G64" s="31"/>
      <c r="H64" s="37">
        <v>38</v>
      </c>
      <c r="I64" s="38" t="s">
        <v>118</v>
      </c>
      <c r="J64" s="38" t="s">
        <v>292</v>
      </c>
      <c r="K64" s="39">
        <v>2718253</v>
      </c>
      <c r="L64" s="40" t="s">
        <v>287</v>
      </c>
      <c r="M64" s="41" t="s">
        <v>117</v>
      </c>
      <c r="N64" s="32"/>
      <c r="P64" s="37">
        <v>38</v>
      </c>
      <c r="Q64" s="40" t="s">
        <v>121</v>
      </c>
      <c r="R64" s="38" t="s">
        <v>295</v>
      </c>
      <c r="S64" s="39">
        <v>2580253</v>
      </c>
      <c r="T64" s="40" t="s">
        <v>291</v>
      </c>
      <c r="U64" s="41" t="s">
        <v>117</v>
      </c>
      <c r="V64" s="32"/>
      <c r="X64" s="37">
        <v>38</v>
      </c>
      <c r="Y64" s="40" t="s">
        <v>122</v>
      </c>
      <c r="Z64" s="38" t="s">
        <v>249</v>
      </c>
      <c r="AA64" s="39">
        <v>2585253</v>
      </c>
      <c r="AB64" s="40" t="s">
        <v>291</v>
      </c>
      <c r="AC64" s="41" t="s">
        <v>117</v>
      </c>
      <c r="AD64" s="32"/>
      <c r="AE64" s="37">
        <v>38</v>
      </c>
      <c r="AF64" s="38" t="s">
        <v>123</v>
      </c>
      <c r="AG64" s="38" t="s">
        <v>290</v>
      </c>
      <c r="AH64" s="39">
        <v>2281000</v>
      </c>
      <c r="AI64" s="44">
        <f t="shared" si="3"/>
        <v>2281000</v>
      </c>
      <c r="AJ64" s="44">
        <f t="shared" si="0"/>
        <v>4562000</v>
      </c>
      <c r="AK64" s="40" t="s">
        <v>282</v>
      </c>
      <c r="AL64" s="41" t="s">
        <v>117</v>
      </c>
      <c r="AN64" s="37">
        <v>38</v>
      </c>
      <c r="AO64" s="38" t="s">
        <v>124</v>
      </c>
      <c r="AP64" s="38" t="s">
        <v>238</v>
      </c>
      <c r="AQ64" s="39">
        <v>2508500</v>
      </c>
      <c r="AR64" s="40" t="s">
        <v>282</v>
      </c>
      <c r="AS64" s="41" t="s">
        <v>117</v>
      </c>
      <c r="AT64" s="32"/>
      <c r="AU64" s="37">
        <v>38</v>
      </c>
      <c r="AV64" s="40" t="s">
        <v>126</v>
      </c>
      <c r="AW64" s="38" t="s">
        <v>278</v>
      </c>
      <c r="AX64" s="39">
        <v>2297000</v>
      </c>
      <c r="AY64" s="40" t="s">
        <v>282</v>
      </c>
      <c r="AZ64" s="41" t="s">
        <v>117</v>
      </c>
      <c r="BB64" s="37">
        <v>38</v>
      </c>
      <c r="BC64" s="38" t="s">
        <v>131</v>
      </c>
      <c r="BD64" s="38" t="s">
        <v>197</v>
      </c>
      <c r="BE64" s="39">
        <v>2580253</v>
      </c>
      <c r="BF64" s="40" t="s">
        <v>287</v>
      </c>
      <c r="BG64" s="41" t="s">
        <v>117</v>
      </c>
      <c r="BI64" s="37">
        <v>38</v>
      </c>
      <c r="BJ64" s="38" t="s">
        <v>133</v>
      </c>
      <c r="BK64" s="38" t="s">
        <v>299</v>
      </c>
      <c r="BL64" s="44">
        <v>2810000</v>
      </c>
      <c r="BM64" s="38" t="s">
        <v>277</v>
      </c>
      <c r="BN64" s="41" t="s">
        <v>117</v>
      </c>
      <c r="BP64" s="37">
        <v>37</v>
      </c>
      <c r="BQ64" s="38" t="s">
        <v>135</v>
      </c>
      <c r="BR64" s="38" t="s">
        <v>297</v>
      </c>
      <c r="BS64" s="39">
        <v>2850000</v>
      </c>
      <c r="BT64" s="40" t="s">
        <v>270</v>
      </c>
      <c r="BU64" s="41" t="s">
        <v>117</v>
      </c>
      <c r="BW64" s="37">
        <v>37</v>
      </c>
      <c r="BX64" s="38" t="s">
        <v>138</v>
      </c>
      <c r="BY64" s="38" t="s">
        <v>297</v>
      </c>
      <c r="BZ64" s="39">
        <v>2950000</v>
      </c>
      <c r="CA64" s="40" t="s">
        <v>274</v>
      </c>
      <c r="CB64" s="41" t="s">
        <v>117</v>
      </c>
      <c r="CD64" s="37">
        <v>37</v>
      </c>
      <c r="CE64" s="38" t="s">
        <v>139</v>
      </c>
      <c r="CF64" s="38" t="s">
        <v>283</v>
      </c>
      <c r="CG64" s="39">
        <v>2888750</v>
      </c>
      <c r="CH64" s="40" t="s">
        <v>252</v>
      </c>
      <c r="CI64" s="41" t="s">
        <v>117</v>
      </c>
    </row>
    <row r="65" spans="1:87" x14ac:dyDescent="0.25">
      <c r="A65" s="33">
        <v>39</v>
      </c>
      <c r="B65" s="34" t="s">
        <v>114</v>
      </c>
      <c r="C65" s="34" t="s">
        <v>288</v>
      </c>
      <c r="D65" s="48">
        <v>2573000</v>
      </c>
      <c r="E65" s="35" t="s">
        <v>298</v>
      </c>
      <c r="F65" s="36" t="s">
        <v>117</v>
      </c>
      <c r="G65" s="31"/>
      <c r="H65" s="37">
        <v>39</v>
      </c>
      <c r="I65" s="38" t="s">
        <v>118</v>
      </c>
      <c r="J65" s="38" t="s">
        <v>216</v>
      </c>
      <c r="K65" s="39">
        <v>2676000</v>
      </c>
      <c r="L65" s="40" t="s">
        <v>291</v>
      </c>
      <c r="M65" s="41" t="s">
        <v>117</v>
      </c>
      <c r="N65" s="32"/>
      <c r="P65" s="37">
        <v>39</v>
      </c>
      <c r="Q65" s="40" t="s">
        <v>121</v>
      </c>
      <c r="R65" s="38" t="s">
        <v>292</v>
      </c>
      <c r="S65" s="39">
        <v>2549503</v>
      </c>
      <c r="T65" s="40" t="s">
        <v>294</v>
      </c>
      <c r="U65" s="41" t="s">
        <v>117</v>
      </c>
      <c r="V65" s="32"/>
      <c r="X65" s="37">
        <v>39</v>
      </c>
      <c r="Y65" s="40" t="s">
        <v>122</v>
      </c>
      <c r="Z65" s="38" t="s">
        <v>292</v>
      </c>
      <c r="AA65" s="39">
        <v>2583253</v>
      </c>
      <c r="AB65" s="40" t="s">
        <v>294</v>
      </c>
      <c r="AC65" s="41" t="s">
        <v>117</v>
      </c>
      <c r="AD65" s="32"/>
      <c r="AE65" s="37">
        <v>39</v>
      </c>
      <c r="AF65" s="38" t="s">
        <v>123</v>
      </c>
      <c r="AG65" s="38" t="s">
        <v>293</v>
      </c>
      <c r="AH65" s="39">
        <v>1964753</v>
      </c>
      <c r="AI65" s="44">
        <f t="shared" si="3"/>
        <v>1964753</v>
      </c>
      <c r="AJ65" s="44">
        <f t="shared" si="0"/>
        <v>3929506</v>
      </c>
      <c r="AK65" s="40" t="s">
        <v>287</v>
      </c>
      <c r="AL65" s="41" t="s">
        <v>117</v>
      </c>
      <c r="AN65" s="37">
        <v>39</v>
      </c>
      <c r="AO65" s="38" t="s">
        <v>124</v>
      </c>
      <c r="AP65" s="38" t="s">
        <v>278</v>
      </c>
      <c r="AQ65" s="39">
        <v>2477000</v>
      </c>
      <c r="AR65" s="40" t="s">
        <v>287</v>
      </c>
      <c r="AS65" s="41" t="s">
        <v>117</v>
      </c>
      <c r="AT65" s="32"/>
      <c r="AU65" s="37">
        <v>39</v>
      </c>
      <c r="AV65" s="40" t="s">
        <v>126</v>
      </c>
      <c r="AW65" s="38" t="s">
        <v>268</v>
      </c>
      <c r="AX65" s="39">
        <v>2293500</v>
      </c>
      <c r="AY65" s="40" t="s">
        <v>287</v>
      </c>
      <c r="AZ65" s="41" t="s">
        <v>117</v>
      </c>
      <c r="BB65" s="37">
        <v>39</v>
      </c>
      <c r="BC65" s="38" t="s">
        <v>131</v>
      </c>
      <c r="BD65" s="38" t="s">
        <v>212</v>
      </c>
      <c r="BE65" s="39">
        <v>2573000</v>
      </c>
      <c r="BF65" s="40" t="s">
        <v>291</v>
      </c>
      <c r="BG65" s="41" t="s">
        <v>117</v>
      </c>
      <c r="BI65" s="37">
        <v>39</v>
      </c>
      <c r="BJ65" s="38" t="s">
        <v>133</v>
      </c>
      <c r="BK65" s="38" t="s">
        <v>297</v>
      </c>
      <c r="BL65" s="44">
        <v>2800000</v>
      </c>
      <c r="BM65" s="38" t="s">
        <v>282</v>
      </c>
      <c r="BN65" s="41" t="s">
        <v>117</v>
      </c>
      <c r="BP65" s="37">
        <v>38</v>
      </c>
      <c r="BQ65" s="38" t="s">
        <v>135</v>
      </c>
      <c r="BR65" s="38" t="s">
        <v>289</v>
      </c>
      <c r="BS65" s="39">
        <v>2849500</v>
      </c>
      <c r="BT65" s="40" t="s">
        <v>274</v>
      </c>
      <c r="BU65" s="41" t="s">
        <v>117</v>
      </c>
      <c r="BW65" s="37">
        <v>38</v>
      </c>
      <c r="BX65" s="38" t="s">
        <v>138</v>
      </c>
      <c r="BY65" s="38" t="s">
        <v>289</v>
      </c>
      <c r="BZ65" s="39">
        <v>2949500</v>
      </c>
      <c r="CA65" s="40" t="s">
        <v>277</v>
      </c>
      <c r="CB65" s="41" t="s">
        <v>117</v>
      </c>
      <c r="CD65" s="37">
        <v>38</v>
      </c>
      <c r="CE65" s="38" t="s">
        <v>139</v>
      </c>
      <c r="CF65" s="38" t="s">
        <v>244</v>
      </c>
      <c r="CG65" s="39">
        <v>2885377</v>
      </c>
      <c r="CH65" s="40" t="s">
        <v>300</v>
      </c>
      <c r="CI65" s="41" t="s">
        <v>117</v>
      </c>
    </row>
    <row r="66" spans="1:87" x14ac:dyDescent="0.25">
      <c r="A66" s="33">
        <v>40</v>
      </c>
      <c r="B66" s="34" t="s">
        <v>114</v>
      </c>
      <c r="C66" s="34" t="s">
        <v>301</v>
      </c>
      <c r="D66" s="48">
        <v>1474753</v>
      </c>
      <c r="E66" s="35" t="s">
        <v>302</v>
      </c>
      <c r="F66" s="36" t="s">
        <v>117</v>
      </c>
      <c r="G66" s="31"/>
      <c r="H66" s="37">
        <v>40</v>
      </c>
      <c r="I66" s="38" t="s">
        <v>118</v>
      </c>
      <c r="J66" s="38" t="s">
        <v>144</v>
      </c>
      <c r="K66" s="39">
        <v>2650000</v>
      </c>
      <c r="L66" s="40" t="s">
        <v>294</v>
      </c>
      <c r="M66" s="41" t="s">
        <v>117</v>
      </c>
      <c r="N66" s="32"/>
      <c r="P66" s="37">
        <v>40</v>
      </c>
      <c r="Q66" s="40" t="s">
        <v>121</v>
      </c>
      <c r="R66" s="38" t="s">
        <v>296</v>
      </c>
      <c r="S66" s="39">
        <v>2531253</v>
      </c>
      <c r="T66" s="40" t="s">
        <v>298</v>
      </c>
      <c r="U66" s="41" t="s">
        <v>117</v>
      </c>
      <c r="V66" s="32"/>
      <c r="X66" s="37">
        <v>40</v>
      </c>
      <c r="Y66" s="40" t="s">
        <v>122</v>
      </c>
      <c r="Z66" s="38" t="s">
        <v>127</v>
      </c>
      <c r="AA66" s="39">
        <v>2582500</v>
      </c>
      <c r="AB66" s="40" t="s">
        <v>298</v>
      </c>
      <c r="AC66" s="41" t="s">
        <v>117</v>
      </c>
      <c r="AD66" s="32"/>
      <c r="AE66" s="37">
        <v>40</v>
      </c>
      <c r="AF66" s="38" t="s">
        <v>123</v>
      </c>
      <c r="AG66" s="38" t="s">
        <v>288</v>
      </c>
      <c r="AH66" s="39">
        <v>2533000</v>
      </c>
      <c r="AI66" s="44">
        <f t="shared" si="3"/>
        <v>2533000</v>
      </c>
      <c r="AJ66" s="44">
        <f t="shared" si="0"/>
        <v>5066000</v>
      </c>
      <c r="AK66" s="40" t="s">
        <v>291</v>
      </c>
      <c r="AL66" s="41" t="s">
        <v>117</v>
      </c>
      <c r="AN66" s="37">
        <v>40</v>
      </c>
      <c r="AO66" s="38" t="s">
        <v>124</v>
      </c>
      <c r="AP66" s="38" t="s">
        <v>303</v>
      </c>
      <c r="AQ66" s="39">
        <v>2453500</v>
      </c>
      <c r="AR66" s="40" t="s">
        <v>291</v>
      </c>
      <c r="AS66" s="41" t="s">
        <v>117</v>
      </c>
      <c r="AT66" s="32"/>
      <c r="AU66" s="37">
        <v>40</v>
      </c>
      <c r="AV66" s="40" t="s">
        <v>126</v>
      </c>
      <c r="AW66" s="38" t="s">
        <v>276</v>
      </c>
      <c r="AX66" s="39">
        <v>2289500</v>
      </c>
      <c r="AY66" s="40" t="s">
        <v>291</v>
      </c>
      <c r="AZ66" s="41" t="s">
        <v>117</v>
      </c>
      <c r="BB66" s="37">
        <v>40</v>
      </c>
      <c r="BC66" s="38" t="s">
        <v>131</v>
      </c>
      <c r="BD66" s="38" t="s">
        <v>216</v>
      </c>
      <c r="BE66" s="39">
        <v>2563500</v>
      </c>
      <c r="BF66" s="40" t="s">
        <v>294</v>
      </c>
      <c r="BG66" s="41" t="s">
        <v>117</v>
      </c>
      <c r="BI66" s="37">
        <v>40</v>
      </c>
      <c r="BJ66" s="38" t="s">
        <v>133</v>
      </c>
      <c r="BK66" s="38" t="s">
        <v>290</v>
      </c>
      <c r="BL66" s="44">
        <v>2800000</v>
      </c>
      <c r="BM66" s="38" t="s">
        <v>287</v>
      </c>
      <c r="BN66" s="41" t="s">
        <v>117</v>
      </c>
      <c r="BP66" s="37">
        <v>39</v>
      </c>
      <c r="BQ66" s="38" t="s">
        <v>135</v>
      </c>
      <c r="BR66" s="38" t="s">
        <v>304</v>
      </c>
      <c r="BS66" s="39">
        <v>2818500</v>
      </c>
      <c r="BT66" s="40" t="s">
        <v>277</v>
      </c>
      <c r="BU66" s="41" t="s">
        <v>117</v>
      </c>
      <c r="BW66" s="37">
        <v>39</v>
      </c>
      <c r="BX66" s="38" t="s">
        <v>138</v>
      </c>
      <c r="BY66" s="38" t="s">
        <v>305</v>
      </c>
      <c r="BZ66" s="39">
        <v>2943500</v>
      </c>
      <c r="CA66" s="40" t="s">
        <v>282</v>
      </c>
      <c r="CB66" s="41" t="s">
        <v>117</v>
      </c>
      <c r="CD66" s="37">
        <v>39</v>
      </c>
      <c r="CE66" s="38" t="s">
        <v>139</v>
      </c>
      <c r="CF66" s="38" t="s">
        <v>297</v>
      </c>
      <c r="CG66" s="39">
        <v>2850000</v>
      </c>
      <c r="CH66" s="40" t="s">
        <v>257</v>
      </c>
      <c r="CI66" s="41" t="s">
        <v>117</v>
      </c>
    </row>
    <row r="67" spans="1:87" x14ac:dyDescent="0.25">
      <c r="A67" s="33">
        <v>41</v>
      </c>
      <c r="B67" s="34" t="s">
        <v>114</v>
      </c>
      <c r="C67" s="34" t="s">
        <v>248</v>
      </c>
      <c r="D67" s="48">
        <v>2599503</v>
      </c>
      <c r="E67" s="35" t="s">
        <v>306</v>
      </c>
      <c r="F67" s="36" t="s">
        <v>117</v>
      </c>
      <c r="G67" s="31"/>
      <c r="H67" s="37">
        <v>41</v>
      </c>
      <c r="I67" s="38" t="s">
        <v>118</v>
      </c>
      <c r="J67" s="38" t="s">
        <v>127</v>
      </c>
      <c r="K67" s="39">
        <v>2638750</v>
      </c>
      <c r="L67" s="40" t="s">
        <v>298</v>
      </c>
      <c r="M67" s="41" t="s">
        <v>117</v>
      </c>
      <c r="N67" s="32"/>
      <c r="P67" s="37">
        <v>41</v>
      </c>
      <c r="Q67" s="40" t="s">
        <v>121</v>
      </c>
      <c r="R67" s="38" t="s">
        <v>288</v>
      </c>
      <c r="S67" s="39">
        <v>2528000</v>
      </c>
      <c r="T67" s="40" t="s">
        <v>306</v>
      </c>
      <c r="U67" s="41" t="s">
        <v>117</v>
      </c>
      <c r="V67" s="32"/>
      <c r="X67" s="37">
        <v>41</v>
      </c>
      <c r="Y67" s="40" t="s">
        <v>122</v>
      </c>
      <c r="Z67" s="38" t="s">
        <v>183</v>
      </c>
      <c r="AA67" s="39">
        <v>2579000</v>
      </c>
      <c r="AB67" s="40" t="s">
        <v>306</v>
      </c>
      <c r="AC67" s="41" t="s">
        <v>117</v>
      </c>
      <c r="AD67" s="32"/>
      <c r="AE67" s="37">
        <v>41</v>
      </c>
      <c r="AF67" s="38" t="s">
        <v>123</v>
      </c>
      <c r="AG67" s="38" t="s">
        <v>301</v>
      </c>
      <c r="AH67" s="39">
        <v>974753</v>
      </c>
      <c r="AI67" s="44">
        <f t="shared" si="3"/>
        <v>974753</v>
      </c>
      <c r="AJ67" s="44">
        <f t="shared" si="0"/>
        <v>1949506</v>
      </c>
      <c r="AK67" s="40" t="s">
        <v>294</v>
      </c>
      <c r="AL67" s="41" t="s">
        <v>117</v>
      </c>
      <c r="AN67" s="37">
        <v>41</v>
      </c>
      <c r="AO67" s="38" t="s">
        <v>124</v>
      </c>
      <c r="AP67" s="38" t="s">
        <v>288</v>
      </c>
      <c r="AQ67" s="39">
        <v>2443000</v>
      </c>
      <c r="AR67" s="40" t="s">
        <v>294</v>
      </c>
      <c r="AS67" s="41" t="s">
        <v>117</v>
      </c>
      <c r="AT67" s="32"/>
      <c r="AU67" s="37">
        <v>41</v>
      </c>
      <c r="AV67" s="40" t="s">
        <v>126</v>
      </c>
      <c r="AW67" s="38" t="s">
        <v>290</v>
      </c>
      <c r="AX67" s="39">
        <v>2281000</v>
      </c>
      <c r="AY67" s="40" t="s">
        <v>294</v>
      </c>
      <c r="AZ67" s="41" t="s">
        <v>117</v>
      </c>
      <c r="BB67" s="37">
        <v>41</v>
      </c>
      <c r="BC67" s="38" t="s">
        <v>131</v>
      </c>
      <c r="BD67" s="42" t="s">
        <v>115</v>
      </c>
      <c r="BE67" s="43">
        <v>2460000</v>
      </c>
      <c r="BF67" s="40" t="s">
        <v>298</v>
      </c>
      <c r="BG67" s="41" t="s">
        <v>117</v>
      </c>
      <c r="BI67" s="37">
        <v>41</v>
      </c>
      <c r="BJ67" s="38" t="s">
        <v>133</v>
      </c>
      <c r="BK67" s="38" t="s">
        <v>308</v>
      </c>
      <c r="BL67" s="44">
        <v>2788000</v>
      </c>
      <c r="BM67" s="38" t="s">
        <v>291</v>
      </c>
      <c r="BN67" s="41" t="s">
        <v>117</v>
      </c>
      <c r="BP67" s="37">
        <v>40</v>
      </c>
      <c r="BQ67" s="38" t="s">
        <v>135</v>
      </c>
      <c r="BR67" s="38" t="s">
        <v>305</v>
      </c>
      <c r="BS67" s="39">
        <v>2793500</v>
      </c>
      <c r="BT67" s="40" t="s">
        <v>282</v>
      </c>
      <c r="BU67" s="41" t="s">
        <v>117</v>
      </c>
      <c r="BW67" s="37">
        <v>40</v>
      </c>
      <c r="BX67" s="38" t="s">
        <v>138</v>
      </c>
      <c r="BY67" s="38" t="s">
        <v>304</v>
      </c>
      <c r="BZ67" s="39">
        <v>2943500</v>
      </c>
      <c r="CA67" s="40" t="s">
        <v>287</v>
      </c>
      <c r="CB67" s="41" t="s">
        <v>117</v>
      </c>
      <c r="CD67" s="37">
        <v>40</v>
      </c>
      <c r="CE67" s="38" t="s">
        <v>139</v>
      </c>
      <c r="CF67" s="38" t="s">
        <v>290</v>
      </c>
      <c r="CG67" s="39">
        <v>2800000</v>
      </c>
      <c r="CH67" s="40" t="s">
        <v>256</v>
      </c>
      <c r="CI67" s="41" t="s">
        <v>117</v>
      </c>
    </row>
    <row r="68" spans="1:87" x14ac:dyDescent="0.25">
      <c r="A68" s="33">
        <v>42</v>
      </c>
      <c r="B68" s="34" t="s">
        <v>114</v>
      </c>
      <c r="C68" s="34" t="s">
        <v>119</v>
      </c>
      <c r="D68" s="48">
        <v>4362253</v>
      </c>
      <c r="E68" s="35" t="s">
        <v>307</v>
      </c>
      <c r="F68" s="36" t="s">
        <v>117</v>
      </c>
      <c r="G68" s="31"/>
      <c r="H68" s="37">
        <v>42</v>
      </c>
      <c r="I68" s="38" t="s">
        <v>118</v>
      </c>
      <c r="J68" s="38" t="s">
        <v>228</v>
      </c>
      <c r="K68" s="39">
        <v>2625000</v>
      </c>
      <c r="L68" s="40" t="s">
        <v>306</v>
      </c>
      <c r="M68" s="41" t="s">
        <v>117</v>
      </c>
      <c r="N68" s="32"/>
      <c r="P68" s="37">
        <v>42</v>
      </c>
      <c r="Q68" s="40" t="s">
        <v>121</v>
      </c>
      <c r="R68" s="42" t="s">
        <v>115</v>
      </c>
      <c r="S68" s="43">
        <v>2510000</v>
      </c>
      <c r="T68" s="40" t="s">
        <v>307</v>
      </c>
      <c r="U68" s="41" t="s">
        <v>117</v>
      </c>
      <c r="V68" s="32"/>
      <c r="X68" s="37">
        <v>42</v>
      </c>
      <c r="Y68" s="40" t="s">
        <v>122</v>
      </c>
      <c r="Z68" s="38" t="s">
        <v>296</v>
      </c>
      <c r="AA68" s="39">
        <v>2531253</v>
      </c>
      <c r="AB68" s="40" t="s">
        <v>307</v>
      </c>
      <c r="AC68" s="41" t="s">
        <v>117</v>
      </c>
      <c r="AD68" s="32"/>
      <c r="AE68" s="37">
        <v>42</v>
      </c>
      <c r="AF68" s="38" t="s">
        <v>123</v>
      </c>
      <c r="AG68" s="38" t="s">
        <v>248</v>
      </c>
      <c r="AH68" s="39">
        <v>2610753</v>
      </c>
      <c r="AI68" s="44">
        <f t="shared" si="3"/>
        <v>2610753</v>
      </c>
      <c r="AJ68" s="44">
        <f t="shared" si="0"/>
        <v>5221506</v>
      </c>
      <c r="AK68" s="40" t="s">
        <v>298</v>
      </c>
      <c r="AL68" s="41" t="s">
        <v>117</v>
      </c>
      <c r="AN68" s="37">
        <v>42</v>
      </c>
      <c r="AO68" s="38" t="s">
        <v>124</v>
      </c>
      <c r="AP68" s="38" t="s">
        <v>279</v>
      </c>
      <c r="AQ68" s="39">
        <v>2425000</v>
      </c>
      <c r="AR68" s="40" t="s">
        <v>298</v>
      </c>
      <c r="AS68" s="41" t="s">
        <v>117</v>
      </c>
      <c r="AT68" s="32"/>
      <c r="AU68" s="37">
        <v>42</v>
      </c>
      <c r="AV68" s="40" t="s">
        <v>126</v>
      </c>
      <c r="AW68" s="38" t="s">
        <v>144</v>
      </c>
      <c r="AX68" s="39">
        <v>2267500</v>
      </c>
      <c r="AY68" s="40" t="s">
        <v>298</v>
      </c>
      <c r="AZ68" s="41" t="s">
        <v>117</v>
      </c>
      <c r="BB68" s="37">
        <v>42</v>
      </c>
      <c r="BC68" s="38" t="s">
        <v>131</v>
      </c>
      <c r="BD68" s="38" t="s">
        <v>249</v>
      </c>
      <c r="BE68" s="39">
        <v>2430253</v>
      </c>
      <c r="BF68" s="40" t="s">
        <v>306</v>
      </c>
      <c r="BG68" s="41" t="s">
        <v>117</v>
      </c>
      <c r="BI68" s="37">
        <v>42</v>
      </c>
      <c r="BJ68" s="38" t="s">
        <v>133</v>
      </c>
      <c r="BK68" s="38" t="s">
        <v>304</v>
      </c>
      <c r="BL68" s="44">
        <v>2781000</v>
      </c>
      <c r="BM68" s="38" t="s">
        <v>314</v>
      </c>
      <c r="BN68" s="41" t="s">
        <v>117</v>
      </c>
      <c r="BP68" s="37">
        <v>41</v>
      </c>
      <c r="BQ68" s="38" t="s">
        <v>135</v>
      </c>
      <c r="BR68" s="38" t="s">
        <v>290</v>
      </c>
      <c r="BS68" s="39">
        <v>2750000</v>
      </c>
      <c r="BT68" s="40" t="s">
        <v>287</v>
      </c>
      <c r="BU68" s="41" t="s">
        <v>117</v>
      </c>
      <c r="BW68" s="37">
        <v>41</v>
      </c>
      <c r="BX68" s="38" t="s">
        <v>138</v>
      </c>
      <c r="BY68" s="38" t="s">
        <v>309</v>
      </c>
      <c r="BZ68" s="39">
        <v>2774750</v>
      </c>
      <c r="CA68" s="40" t="s">
        <v>291</v>
      </c>
      <c r="CB68" s="41" t="s">
        <v>117</v>
      </c>
      <c r="CD68" s="37">
        <v>41</v>
      </c>
      <c r="CE68" s="38" t="s">
        <v>139</v>
      </c>
      <c r="CF68" s="38" t="s">
        <v>310</v>
      </c>
      <c r="CG68" s="39">
        <v>2800000</v>
      </c>
      <c r="CH68" s="40" t="s">
        <v>260</v>
      </c>
      <c r="CI68" s="41" t="s">
        <v>117</v>
      </c>
    </row>
    <row r="69" spans="1:87" x14ac:dyDescent="0.25">
      <c r="A69" s="33">
        <v>43</v>
      </c>
      <c r="B69" s="34" t="s">
        <v>114</v>
      </c>
      <c r="C69" s="34" t="s">
        <v>311</v>
      </c>
      <c r="D69" s="48">
        <v>1740097</v>
      </c>
      <c r="E69" s="35" t="s">
        <v>312</v>
      </c>
      <c r="F69" s="36" t="s">
        <v>117</v>
      </c>
      <c r="G69" s="31"/>
      <c r="H69" s="37">
        <v>43</v>
      </c>
      <c r="I69" s="38" t="s">
        <v>118</v>
      </c>
      <c r="J69" s="38" t="s">
        <v>296</v>
      </c>
      <c r="K69" s="39">
        <v>2621253</v>
      </c>
      <c r="L69" s="40" t="s">
        <v>307</v>
      </c>
      <c r="M69" s="41" t="s">
        <v>117</v>
      </c>
      <c r="N69" s="32"/>
      <c r="P69" s="37">
        <v>43</v>
      </c>
      <c r="Q69" s="40" t="s">
        <v>121</v>
      </c>
      <c r="R69" s="38" t="s">
        <v>183</v>
      </c>
      <c r="S69" s="39">
        <v>2509000</v>
      </c>
      <c r="T69" s="40" t="s">
        <v>313</v>
      </c>
      <c r="U69" s="41" t="s">
        <v>117</v>
      </c>
      <c r="V69" s="32"/>
      <c r="X69" s="37">
        <v>43</v>
      </c>
      <c r="Y69" s="40" t="s">
        <v>122</v>
      </c>
      <c r="Z69" s="38" t="s">
        <v>288</v>
      </c>
      <c r="AA69" s="39">
        <v>2528000</v>
      </c>
      <c r="AB69" s="40" t="s">
        <v>313</v>
      </c>
      <c r="AC69" s="41" t="s">
        <v>117</v>
      </c>
      <c r="AD69" s="32"/>
      <c r="AE69" s="37">
        <v>43</v>
      </c>
      <c r="AF69" s="38" t="s">
        <v>123</v>
      </c>
      <c r="AG69" s="38" t="s">
        <v>119</v>
      </c>
      <c r="AH69" s="39">
        <v>4227253</v>
      </c>
      <c r="AI69" s="44">
        <f>AH69*3/12</f>
        <v>1056813.25</v>
      </c>
      <c r="AJ69" s="44">
        <f t="shared" si="0"/>
        <v>5284066.25</v>
      </c>
      <c r="AK69" s="40" t="s">
        <v>306</v>
      </c>
      <c r="AL69" s="41" t="s">
        <v>117</v>
      </c>
      <c r="AN69" s="37">
        <v>43</v>
      </c>
      <c r="AO69" s="38" t="s">
        <v>124</v>
      </c>
      <c r="AP69" s="38" t="s">
        <v>292</v>
      </c>
      <c r="AQ69" s="39">
        <v>2403253</v>
      </c>
      <c r="AR69" s="40" t="s">
        <v>306</v>
      </c>
      <c r="AS69" s="41" t="s">
        <v>117</v>
      </c>
      <c r="AT69" s="32"/>
      <c r="AU69" s="37">
        <v>43</v>
      </c>
      <c r="AV69" s="40" t="s">
        <v>126</v>
      </c>
      <c r="AW69" s="38" t="s">
        <v>222</v>
      </c>
      <c r="AX69" s="39">
        <v>2264753</v>
      </c>
      <c r="AY69" s="40" t="s">
        <v>306</v>
      </c>
      <c r="AZ69" s="41" t="s">
        <v>117</v>
      </c>
      <c r="BB69" s="37">
        <v>43</v>
      </c>
      <c r="BC69" s="38" t="s">
        <v>131</v>
      </c>
      <c r="BD69" s="38" t="s">
        <v>243</v>
      </c>
      <c r="BE69" s="39">
        <v>2425000</v>
      </c>
      <c r="BF69" s="40" t="s">
        <v>307</v>
      </c>
      <c r="BG69" s="41" t="s">
        <v>117</v>
      </c>
      <c r="BI69" s="37">
        <v>43</v>
      </c>
      <c r="BJ69" s="38" t="s">
        <v>133</v>
      </c>
      <c r="BK69" s="38" t="s">
        <v>305</v>
      </c>
      <c r="BL69" s="44">
        <v>2768500</v>
      </c>
      <c r="BM69" s="38" t="s">
        <v>294</v>
      </c>
      <c r="BN69" s="41" t="s">
        <v>117</v>
      </c>
      <c r="BP69" s="37">
        <v>42</v>
      </c>
      <c r="BQ69" s="38" t="s">
        <v>135</v>
      </c>
      <c r="BR69" s="38" t="s">
        <v>299</v>
      </c>
      <c r="BS69" s="39">
        <v>2735000</v>
      </c>
      <c r="BT69" s="40" t="s">
        <v>291</v>
      </c>
      <c r="BU69" s="41" t="s">
        <v>117</v>
      </c>
      <c r="BW69" s="37">
        <v>42</v>
      </c>
      <c r="BX69" s="38" t="s">
        <v>138</v>
      </c>
      <c r="BY69" s="38" t="s">
        <v>272</v>
      </c>
      <c r="BZ69" s="39">
        <v>2758500</v>
      </c>
      <c r="CA69" s="40" t="s">
        <v>314</v>
      </c>
      <c r="CB69" s="41" t="s">
        <v>117</v>
      </c>
      <c r="CD69" s="37">
        <v>42</v>
      </c>
      <c r="CE69" s="38" t="s">
        <v>139</v>
      </c>
      <c r="CF69" s="38" t="s">
        <v>308</v>
      </c>
      <c r="CG69" s="39">
        <v>2788000</v>
      </c>
      <c r="CH69" s="40" t="s">
        <v>271</v>
      </c>
      <c r="CI69" s="41" t="s">
        <v>117</v>
      </c>
    </row>
    <row r="70" spans="1:87" x14ac:dyDescent="0.25">
      <c r="A70" s="33">
        <v>44</v>
      </c>
      <c r="B70" s="34" t="s">
        <v>114</v>
      </c>
      <c r="C70" s="34" t="s">
        <v>278</v>
      </c>
      <c r="D70" s="48">
        <v>2252000</v>
      </c>
      <c r="E70" s="35" t="s">
        <v>313</v>
      </c>
      <c r="F70" s="36" t="s">
        <v>117</v>
      </c>
      <c r="G70" s="31"/>
      <c r="H70" s="37">
        <v>44</v>
      </c>
      <c r="I70" s="38" t="s">
        <v>118</v>
      </c>
      <c r="J70" s="38" t="s">
        <v>279</v>
      </c>
      <c r="K70" s="39">
        <v>2605000</v>
      </c>
      <c r="L70" s="40" t="s">
        <v>312</v>
      </c>
      <c r="M70" s="41" t="s">
        <v>117</v>
      </c>
      <c r="N70" s="32"/>
      <c r="P70" s="37">
        <v>44</v>
      </c>
      <c r="Q70" s="40" t="s">
        <v>121</v>
      </c>
      <c r="R70" s="38" t="s">
        <v>125</v>
      </c>
      <c r="S70" s="39">
        <v>2500000</v>
      </c>
      <c r="T70" s="40" t="s">
        <v>315</v>
      </c>
      <c r="U70" s="41" t="s">
        <v>117</v>
      </c>
      <c r="V70" s="32"/>
      <c r="X70" s="37">
        <v>44</v>
      </c>
      <c r="Y70" s="40" t="s">
        <v>122</v>
      </c>
      <c r="Z70" s="38" t="s">
        <v>279</v>
      </c>
      <c r="AA70" s="39">
        <v>2515000</v>
      </c>
      <c r="AB70" s="40" t="s">
        <v>315</v>
      </c>
      <c r="AC70" s="41" t="s">
        <v>117</v>
      </c>
      <c r="AD70" s="32"/>
      <c r="AE70" s="37">
        <v>44</v>
      </c>
      <c r="AF70" s="38" t="s">
        <v>123</v>
      </c>
      <c r="AG70" s="38" t="s">
        <v>278</v>
      </c>
      <c r="AH70" s="39">
        <v>2567000</v>
      </c>
      <c r="AI70" s="44">
        <f>AH70</f>
        <v>2567000</v>
      </c>
      <c r="AJ70" s="44">
        <f t="shared" si="0"/>
        <v>5134000</v>
      </c>
      <c r="AK70" s="40" t="s">
        <v>307</v>
      </c>
      <c r="AL70" s="41" t="s">
        <v>117</v>
      </c>
      <c r="AN70" s="37">
        <v>44</v>
      </c>
      <c r="AO70" s="38" t="s">
        <v>124</v>
      </c>
      <c r="AP70" s="38" t="s">
        <v>186</v>
      </c>
      <c r="AQ70" s="39">
        <v>2383253</v>
      </c>
      <c r="AR70" s="40" t="s">
        <v>307</v>
      </c>
      <c r="AS70" s="41" t="s">
        <v>117</v>
      </c>
      <c r="AT70" s="32"/>
      <c r="AU70" s="37">
        <v>44</v>
      </c>
      <c r="AV70" s="40" t="s">
        <v>126</v>
      </c>
      <c r="AW70" s="38" t="s">
        <v>316</v>
      </c>
      <c r="AX70" s="39">
        <v>2264753</v>
      </c>
      <c r="AY70" s="40" t="s">
        <v>307</v>
      </c>
      <c r="AZ70" s="41" t="s">
        <v>117</v>
      </c>
      <c r="BB70" s="37">
        <v>44</v>
      </c>
      <c r="BC70" s="38" t="s">
        <v>131</v>
      </c>
      <c r="BD70" s="38" t="s">
        <v>201</v>
      </c>
      <c r="BE70" s="39">
        <v>2416000</v>
      </c>
      <c r="BF70" s="40" t="s">
        <v>313</v>
      </c>
      <c r="BG70" s="41" t="s">
        <v>117</v>
      </c>
      <c r="BI70" s="37">
        <v>44</v>
      </c>
      <c r="BJ70" s="38" t="s">
        <v>133</v>
      </c>
      <c r="BK70" s="38" t="s">
        <v>309</v>
      </c>
      <c r="BL70" s="44">
        <v>2725000</v>
      </c>
      <c r="BM70" s="38" t="s">
        <v>298</v>
      </c>
      <c r="BN70" s="41" t="s">
        <v>117</v>
      </c>
      <c r="BP70" s="37">
        <v>43</v>
      </c>
      <c r="BQ70" s="38" t="s">
        <v>135</v>
      </c>
      <c r="BR70" s="38" t="s">
        <v>308</v>
      </c>
      <c r="BS70" s="39">
        <v>2688000</v>
      </c>
      <c r="BT70" s="40" t="s">
        <v>314</v>
      </c>
      <c r="BU70" s="41" t="s">
        <v>117</v>
      </c>
      <c r="BW70" s="37">
        <v>43</v>
      </c>
      <c r="BX70" s="38" t="s">
        <v>138</v>
      </c>
      <c r="BY70" s="38" t="s">
        <v>290</v>
      </c>
      <c r="BZ70" s="39">
        <v>2750000</v>
      </c>
      <c r="CA70" s="40" t="s">
        <v>294</v>
      </c>
      <c r="CB70" s="41" t="s">
        <v>117</v>
      </c>
      <c r="CD70" s="37">
        <v>43</v>
      </c>
      <c r="CE70" s="38" t="s">
        <v>139</v>
      </c>
      <c r="CF70" s="38" t="s">
        <v>317</v>
      </c>
      <c r="CG70" s="39">
        <v>2767500</v>
      </c>
      <c r="CH70" s="40" t="s">
        <v>263</v>
      </c>
      <c r="CI70" s="41" t="s">
        <v>117</v>
      </c>
    </row>
    <row r="71" spans="1:87" x14ac:dyDescent="0.25">
      <c r="A71" s="33">
        <v>45</v>
      </c>
      <c r="B71" s="34" t="s">
        <v>114</v>
      </c>
      <c r="C71" s="34" t="s">
        <v>318</v>
      </c>
      <c r="D71" s="48">
        <v>1971500</v>
      </c>
      <c r="E71" s="35" t="s">
        <v>315</v>
      </c>
      <c r="F71" s="36" t="s">
        <v>117</v>
      </c>
      <c r="G71" s="31"/>
      <c r="H71" s="37">
        <v>45</v>
      </c>
      <c r="I71" s="38" t="s">
        <v>118</v>
      </c>
      <c r="J71" s="38" t="s">
        <v>183</v>
      </c>
      <c r="K71" s="39">
        <v>2599000</v>
      </c>
      <c r="L71" s="40" t="s">
        <v>313</v>
      </c>
      <c r="M71" s="41" t="s">
        <v>117</v>
      </c>
      <c r="N71" s="32"/>
      <c r="P71" s="37">
        <v>45</v>
      </c>
      <c r="Q71" s="40" t="s">
        <v>121</v>
      </c>
      <c r="R71" s="38" t="s">
        <v>236</v>
      </c>
      <c r="S71" s="39">
        <v>2451500</v>
      </c>
      <c r="T71" s="40" t="s">
        <v>319</v>
      </c>
      <c r="U71" s="41" t="s">
        <v>117</v>
      </c>
      <c r="V71" s="32"/>
      <c r="X71" s="37">
        <v>45</v>
      </c>
      <c r="Y71" s="40" t="s">
        <v>122</v>
      </c>
      <c r="Z71" s="38" t="s">
        <v>125</v>
      </c>
      <c r="AA71" s="39">
        <v>2500000</v>
      </c>
      <c r="AB71" s="40" t="s">
        <v>319</v>
      </c>
      <c r="AC71" s="41" t="s">
        <v>117</v>
      </c>
      <c r="AD71" s="32"/>
      <c r="AE71" s="37">
        <v>45</v>
      </c>
      <c r="AF71" s="38" t="s">
        <v>123</v>
      </c>
      <c r="AG71" s="38" t="s">
        <v>318</v>
      </c>
      <c r="AH71" s="39">
        <v>1999000</v>
      </c>
      <c r="AI71" s="44">
        <f>AH71</f>
        <v>1999000</v>
      </c>
      <c r="AJ71" s="44">
        <f t="shared" si="0"/>
        <v>3998000</v>
      </c>
      <c r="AK71" s="40" t="s">
        <v>313</v>
      </c>
      <c r="AL71" s="41" t="s">
        <v>117</v>
      </c>
      <c r="AN71" s="37">
        <v>45</v>
      </c>
      <c r="AO71" s="38" t="s">
        <v>124</v>
      </c>
      <c r="AP71" s="38" t="s">
        <v>295</v>
      </c>
      <c r="AQ71" s="39">
        <v>2377753</v>
      </c>
      <c r="AR71" s="40" t="s">
        <v>313</v>
      </c>
      <c r="AS71" s="41" t="s">
        <v>117</v>
      </c>
      <c r="AT71" s="32"/>
      <c r="AU71" s="37">
        <v>45</v>
      </c>
      <c r="AV71" s="40" t="s">
        <v>126</v>
      </c>
      <c r="AW71" s="38" t="s">
        <v>320</v>
      </c>
      <c r="AX71" s="39">
        <v>2225000</v>
      </c>
      <c r="AY71" s="40" t="s">
        <v>313</v>
      </c>
      <c r="AZ71" s="41" t="s">
        <v>117</v>
      </c>
      <c r="BB71" s="37">
        <v>45</v>
      </c>
      <c r="BC71" s="38" t="s">
        <v>131</v>
      </c>
      <c r="BD71" s="38" t="s">
        <v>286</v>
      </c>
      <c r="BE71" s="39">
        <v>2375253</v>
      </c>
      <c r="BF71" s="40" t="s">
        <v>315</v>
      </c>
      <c r="BG71" s="41" t="s">
        <v>117</v>
      </c>
      <c r="BI71" s="37">
        <v>45</v>
      </c>
      <c r="BJ71" s="38" t="s">
        <v>133</v>
      </c>
      <c r="BK71" s="38" t="s">
        <v>238</v>
      </c>
      <c r="BL71" s="44">
        <v>2706000</v>
      </c>
      <c r="BM71" s="38" t="s">
        <v>306</v>
      </c>
      <c r="BN71" s="41" t="s">
        <v>117</v>
      </c>
      <c r="BP71" s="37">
        <v>44</v>
      </c>
      <c r="BQ71" s="38" t="s">
        <v>135</v>
      </c>
      <c r="BR71" s="38" t="s">
        <v>207</v>
      </c>
      <c r="BS71" s="39">
        <v>2688000</v>
      </c>
      <c r="BT71" s="40" t="s">
        <v>294</v>
      </c>
      <c r="BU71" s="41" t="s">
        <v>117</v>
      </c>
      <c r="BW71" s="37">
        <v>44</v>
      </c>
      <c r="BX71" s="38" t="s">
        <v>138</v>
      </c>
      <c r="BY71" s="38" t="s">
        <v>308</v>
      </c>
      <c r="BZ71" s="39">
        <v>2738000</v>
      </c>
      <c r="CA71" s="40" t="s">
        <v>298</v>
      </c>
      <c r="CB71" s="41" t="s">
        <v>117</v>
      </c>
      <c r="CD71" s="37">
        <v>44</v>
      </c>
      <c r="CE71" s="38" t="s">
        <v>139</v>
      </c>
      <c r="CF71" s="38" t="s">
        <v>299</v>
      </c>
      <c r="CG71" s="39">
        <v>2760000</v>
      </c>
      <c r="CH71" s="40" t="s">
        <v>267</v>
      </c>
      <c r="CI71" s="41" t="s">
        <v>117</v>
      </c>
    </row>
    <row r="72" spans="1:87" x14ac:dyDescent="0.25">
      <c r="A72" s="33">
        <v>46</v>
      </c>
      <c r="B72" s="34" t="s">
        <v>114</v>
      </c>
      <c r="C72" s="34" t="s">
        <v>210</v>
      </c>
      <c r="D72" s="48">
        <v>2800250</v>
      </c>
      <c r="E72" s="35" t="s">
        <v>319</v>
      </c>
      <c r="F72" s="36" t="s">
        <v>117</v>
      </c>
      <c r="G72" s="31"/>
      <c r="H72" s="37">
        <v>46</v>
      </c>
      <c r="I72" s="38" t="s">
        <v>118</v>
      </c>
      <c r="J72" s="38" t="s">
        <v>152</v>
      </c>
      <c r="K72" s="39">
        <v>2582250</v>
      </c>
      <c r="L72" s="40" t="s">
        <v>315</v>
      </c>
      <c r="M72" s="41" t="s">
        <v>117</v>
      </c>
      <c r="N72" s="32"/>
      <c r="P72" s="37">
        <v>46</v>
      </c>
      <c r="Q72" s="40" t="s">
        <v>121</v>
      </c>
      <c r="R72" s="38" t="s">
        <v>165</v>
      </c>
      <c r="S72" s="39">
        <v>2420250</v>
      </c>
      <c r="T72" s="40" t="s">
        <v>321</v>
      </c>
      <c r="U72" s="41" t="s">
        <v>117</v>
      </c>
      <c r="V72" s="32"/>
      <c r="X72" s="37">
        <v>46</v>
      </c>
      <c r="Y72" s="40" t="s">
        <v>122</v>
      </c>
      <c r="Z72" s="38" t="s">
        <v>144</v>
      </c>
      <c r="AA72" s="39">
        <v>2492500</v>
      </c>
      <c r="AB72" s="40" t="s">
        <v>321</v>
      </c>
      <c r="AC72" s="41" t="s">
        <v>117</v>
      </c>
      <c r="AD72" s="32"/>
      <c r="AE72" s="37">
        <v>46</v>
      </c>
      <c r="AF72" s="38" t="s">
        <v>123</v>
      </c>
      <c r="AG72" s="38" t="s">
        <v>276</v>
      </c>
      <c r="AH72" s="39">
        <v>2711000</v>
      </c>
      <c r="AI72" s="44">
        <f>AH72</f>
        <v>2711000</v>
      </c>
      <c r="AJ72" s="44">
        <f t="shared" si="0"/>
        <v>5422000</v>
      </c>
      <c r="AK72" s="40" t="s">
        <v>315</v>
      </c>
      <c r="AL72" s="41" t="s">
        <v>117</v>
      </c>
      <c r="AN72" s="37">
        <v>46</v>
      </c>
      <c r="AO72" s="38" t="s">
        <v>124</v>
      </c>
      <c r="AP72" s="42" t="s">
        <v>115</v>
      </c>
      <c r="AQ72" s="43">
        <v>2375000</v>
      </c>
      <c r="AR72" s="40" t="s">
        <v>315</v>
      </c>
      <c r="AS72" s="41" t="s">
        <v>117</v>
      </c>
      <c r="AT72" s="32"/>
      <c r="AU72" s="37">
        <v>46</v>
      </c>
      <c r="AV72" s="40" t="s">
        <v>126</v>
      </c>
      <c r="AW72" s="38" t="s">
        <v>322</v>
      </c>
      <c r="AX72" s="39">
        <v>2225000</v>
      </c>
      <c r="AY72" s="40" t="s">
        <v>315</v>
      </c>
      <c r="AZ72" s="41" t="s">
        <v>117</v>
      </c>
      <c r="BB72" s="37">
        <v>46</v>
      </c>
      <c r="BC72" s="38" t="s">
        <v>131</v>
      </c>
      <c r="BD72" s="38" t="s">
        <v>127</v>
      </c>
      <c r="BE72" s="39">
        <v>2352500</v>
      </c>
      <c r="BF72" s="40" t="s">
        <v>319</v>
      </c>
      <c r="BG72" s="41" t="s">
        <v>117</v>
      </c>
      <c r="BI72" s="37">
        <v>46</v>
      </c>
      <c r="BJ72" s="38" t="s">
        <v>133</v>
      </c>
      <c r="BK72" s="38" t="s">
        <v>207</v>
      </c>
      <c r="BL72" s="44">
        <v>2688000</v>
      </c>
      <c r="BM72" s="38" t="s">
        <v>307</v>
      </c>
      <c r="BN72" s="41" t="s">
        <v>117</v>
      </c>
      <c r="BP72" s="37">
        <v>45</v>
      </c>
      <c r="BQ72" s="38" t="s">
        <v>135</v>
      </c>
      <c r="BR72" s="38" t="s">
        <v>309</v>
      </c>
      <c r="BS72" s="39">
        <v>2675000</v>
      </c>
      <c r="BT72" s="40" t="s">
        <v>298</v>
      </c>
      <c r="BU72" s="41" t="s">
        <v>117</v>
      </c>
      <c r="BW72" s="37">
        <v>45</v>
      </c>
      <c r="BX72" s="38" t="s">
        <v>138</v>
      </c>
      <c r="BY72" s="38" t="s">
        <v>317</v>
      </c>
      <c r="BZ72" s="39">
        <v>2717500</v>
      </c>
      <c r="CA72" s="40" t="s">
        <v>306</v>
      </c>
      <c r="CB72" s="41" t="s">
        <v>117</v>
      </c>
      <c r="CD72" s="37">
        <v>45</v>
      </c>
      <c r="CE72" s="38" t="s">
        <v>139</v>
      </c>
      <c r="CF72" s="38" t="s">
        <v>323</v>
      </c>
      <c r="CG72" s="39">
        <v>2750000</v>
      </c>
      <c r="CH72" s="40" t="s">
        <v>270</v>
      </c>
      <c r="CI72" s="41" t="s">
        <v>117</v>
      </c>
    </row>
    <row r="73" spans="1:87" x14ac:dyDescent="0.25">
      <c r="A73" s="33">
        <v>47</v>
      </c>
      <c r="B73" s="34" t="s">
        <v>114</v>
      </c>
      <c r="C73" s="34" t="s">
        <v>276</v>
      </c>
      <c r="D73" s="48">
        <v>2672000</v>
      </c>
      <c r="E73" s="35" t="s">
        <v>321</v>
      </c>
      <c r="F73" s="36" t="s">
        <v>117</v>
      </c>
      <c r="G73" s="31"/>
      <c r="H73" s="37">
        <v>47</v>
      </c>
      <c r="I73" s="38" t="s">
        <v>118</v>
      </c>
      <c r="J73" s="38" t="s">
        <v>288</v>
      </c>
      <c r="K73" s="39">
        <v>2573000</v>
      </c>
      <c r="L73" s="40" t="s">
        <v>319</v>
      </c>
      <c r="M73" s="41" t="s">
        <v>117</v>
      </c>
      <c r="N73" s="32"/>
      <c r="P73" s="37">
        <v>47</v>
      </c>
      <c r="Q73" s="40" t="s">
        <v>121</v>
      </c>
      <c r="R73" s="38" t="s">
        <v>144</v>
      </c>
      <c r="S73" s="39">
        <v>2413750</v>
      </c>
      <c r="T73" s="40" t="s">
        <v>324</v>
      </c>
      <c r="U73" s="41" t="s">
        <v>117</v>
      </c>
      <c r="V73" s="32"/>
      <c r="X73" s="37">
        <v>47</v>
      </c>
      <c r="Y73" s="40" t="s">
        <v>122</v>
      </c>
      <c r="Z73" s="38" t="s">
        <v>295</v>
      </c>
      <c r="AA73" s="39">
        <v>2490253</v>
      </c>
      <c r="AB73" s="40" t="s">
        <v>324</v>
      </c>
      <c r="AC73" s="41" t="s">
        <v>117</v>
      </c>
      <c r="AD73" s="32"/>
      <c r="AE73" s="37">
        <v>47</v>
      </c>
      <c r="AF73" s="38" t="s">
        <v>123</v>
      </c>
      <c r="AG73" s="38" t="s">
        <v>149</v>
      </c>
      <c r="AH73" s="39">
        <v>4000000</v>
      </c>
      <c r="AI73" s="44">
        <f>AH73*5/12</f>
        <v>1666666.6666666667</v>
      </c>
      <c r="AJ73" s="44">
        <f t="shared" si="0"/>
        <v>5666666.666666667</v>
      </c>
      <c r="AK73" s="40" t="s">
        <v>319</v>
      </c>
      <c r="AL73" s="41" t="s">
        <v>117</v>
      </c>
      <c r="AN73" s="37">
        <v>47</v>
      </c>
      <c r="AO73" s="38" t="s">
        <v>124</v>
      </c>
      <c r="AP73" s="38" t="s">
        <v>176</v>
      </c>
      <c r="AQ73" s="39">
        <v>2351000</v>
      </c>
      <c r="AR73" s="40" t="s">
        <v>319</v>
      </c>
      <c r="AS73" s="41" t="s">
        <v>117</v>
      </c>
      <c r="AT73" s="32"/>
      <c r="AU73" s="37">
        <v>47</v>
      </c>
      <c r="AV73" s="40" t="s">
        <v>126</v>
      </c>
      <c r="AW73" s="38" t="s">
        <v>127</v>
      </c>
      <c r="AX73" s="39">
        <v>2222500</v>
      </c>
      <c r="AY73" s="40" t="s">
        <v>319</v>
      </c>
      <c r="AZ73" s="41" t="s">
        <v>117</v>
      </c>
      <c r="BB73" s="37">
        <v>47</v>
      </c>
      <c r="BC73" s="38" t="s">
        <v>131</v>
      </c>
      <c r="BD73" s="38" t="s">
        <v>248</v>
      </c>
      <c r="BE73" s="39">
        <v>2324503</v>
      </c>
      <c r="BF73" s="40" t="s">
        <v>321</v>
      </c>
      <c r="BG73" s="41" t="s">
        <v>117</v>
      </c>
      <c r="BI73" s="37">
        <v>47</v>
      </c>
      <c r="BJ73" s="38" t="s">
        <v>133</v>
      </c>
      <c r="BK73" s="38" t="s">
        <v>330</v>
      </c>
      <c r="BL73" s="44">
        <v>2610000</v>
      </c>
      <c r="BM73" s="38" t="s">
        <v>313</v>
      </c>
      <c r="BN73" s="41" t="s">
        <v>117</v>
      </c>
      <c r="BP73" s="37">
        <v>46</v>
      </c>
      <c r="BQ73" s="38" t="s">
        <v>135</v>
      </c>
      <c r="BR73" s="38" t="s">
        <v>325</v>
      </c>
      <c r="BS73" s="39">
        <v>2650000</v>
      </c>
      <c r="BT73" s="40" t="s">
        <v>306</v>
      </c>
      <c r="BU73" s="41" t="s">
        <v>117</v>
      </c>
      <c r="BW73" s="37">
        <v>46</v>
      </c>
      <c r="BX73" s="38" t="s">
        <v>138</v>
      </c>
      <c r="BY73" s="38" t="s">
        <v>326</v>
      </c>
      <c r="BZ73" s="39">
        <v>2608500</v>
      </c>
      <c r="CA73" s="40" t="s">
        <v>307</v>
      </c>
      <c r="CB73" s="41" t="s">
        <v>117</v>
      </c>
      <c r="CD73" s="37">
        <v>46</v>
      </c>
      <c r="CE73" s="38" t="s">
        <v>139</v>
      </c>
      <c r="CF73" s="38" t="s">
        <v>327</v>
      </c>
      <c r="CG73" s="39">
        <v>2727500</v>
      </c>
      <c r="CH73" s="40" t="s">
        <v>274</v>
      </c>
      <c r="CI73" s="41" t="s">
        <v>117</v>
      </c>
    </row>
    <row r="74" spans="1:87" x14ac:dyDescent="0.25">
      <c r="A74" s="33">
        <v>48</v>
      </c>
      <c r="B74" s="34" t="s">
        <v>114</v>
      </c>
      <c r="C74" s="34" t="s">
        <v>149</v>
      </c>
      <c r="D74" s="48">
        <v>4000000</v>
      </c>
      <c r="E74" s="35" t="s">
        <v>324</v>
      </c>
      <c r="F74" s="36" t="s">
        <v>117</v>
      </c>
      <c r="G74" s="31"/>
      <c r="H74" s="37">
        <v>48</v>
      </c>
      <c r="I74" s="38" t="s">
        <v>118</v>
      </c>
      <c r="J74" s="38" t="s">
        <v>165</v>
      </c>
      <c r="K74" s="39">
        <v>2544000</v>
      </c>
      <c r="L74" s="40" t="s">
        <v>321</v>
      </c>
      <c r="M74" s="41" t="s">
        <v>117</v>
      </c>
      <c r="N74" s="32"/>
      <c r="P74" s="37">
        <v>48</v>
      </c>
      <c r="Q74" s="40" t="s">
        <v>121</v>
      </c>
      <c r="R74" s="38" t="s">
        <v>279</v>
      </c>
      <c r="S74" s="39">
        <v>2411250</v>
      </c>
      <c r="T74" s="40" t="s">
        <v>328</v>
      </c>
      <c r="U74" s="41" t="s">
        <v>117</v>
      </c>
      <c r="V74" s="32"/>
      <c r="X74" s="37">
        <v>48</v>
      </c>
      <c r="Y74" s="40" t="s">
        <v>122</v>
      </c>
      <c r="Z74" s="38" t="s">
        <v>152</v>
      </c>
      <c r="AA74" s="39">
        <v>2481000</v>
      </c>
      <c r="AB74" s="40" t="s">
        <v>328</v>
      </c>
      <c r="AC74" s="41" t="s">
        <v>117</v>
      </c>
      <c r="AD74" s="32"/>
      <c r="AE74" s="37">
        <v>48</v>
      </c>
      <c r="AF74" s="38" t="s">
        <v>123</v>
      </c>
      <c r="AG74" s="38" t="s">
        <v>329</v>
      </c>
      <c r="AH74" s="39">
        <v>1929753</v>
      </c>
      <c r="AI74" s="44">
        <f t="shared" ref="AI74:AI80" si="4">AH74</f>
        <v>1929753</v>
      </c>
      <c r="AJ74" s="44">
        <f t="shared" si="0"/>
        <v>3859506</v>
      </c>
      <c r="AK74" s="40" t="s">
        <v>321</v>
      </c>
      <c r="AL74" s="41" t="s">
        <v>117</v>
      </c>
      <c r="AN74" s="37">
        <v>48</v>
      </c>
      <c r="AO74" s="38" t="s">
        <v>124</v>
      </c>
      <c r="AP74" s="38" t="s">
        <v>296</v>
      </c>
      <c r="AQ74" s="39">
        <v>2306253</v>
      </c>
      <c r="AR74" s="40" t="s">
        <v>321</v>
      </c>
      <c r="AS74" s="41" t="s">
        <v>117</v>
      </c>
      <c r="AT74" s="32"/>
      <c r="AU74" s="37">
        <v>48</v>
      </c>
      <c r="AV74" s="40" t="s">
        <v>126</v>
      </c>
      <c r="AW74" s="38" t="s">
        <v>227</v>
      </c>
      <c r="AX74" s="39">
        <v>2205253</v>
      </c>
      <c r="AY74" s="40" t="s">
        <v>321</v>
      </c>
      <c r="AZ74" s="41" t="s">
        <v>117</v>
      </c>
      <c r="BB74" s="37">
        <v>48</v>
      </c>
      <c r="BC74" s="38" t="s">
        <v>131</v>
      </c>
      <c r="BD74" s="38" t="s">
        <v>176</v>
      </c>
      <c r="BE74" s="39">
        <v>2306000</v>
      </c>
      <c r="BF74" s="40" t="s">
        <v>324</v>
      </c>
      <c r="BG74" s="41" t="s">
        <v>117</v>
      </c>
      <c r="BI74" s="37">
        <v>48</v>
      </c>
      <c r="BJ74" s="38" t="s">
        <v>133</v>
      </c>
      <c r="BK74" s="38" t="s">
        <v>326</v>
      </c>
      <c r="BL74" s="44">
        <v>2608500</v>
      </c>
      <c r="BM74" s="38" t="s">
        <v>334</v>
      </c>
      <c r="BN74" s="41" t="s">
        <v>117</v>
      </c>
      <c r="BP74" s="37">
        <v>47</v>
      </c>
      <c r="BQ74" s="38" t="s">
        <v>135</v>
      </c>
      <c r="BR74" s="38" t="s">
        <v>327</v>
      </c>
      <c r="BS74" s="39">
        <v>2627500</v>
      </c>
      <c r="BT74" s="40" t="s">
        <v>307</v>
      </c>
      <c r="BU74" s="41" t="s">
        <v>117</v>
      </c>
      <c r="BW74" s="37">
        <v>47</v>
      </c>
      <c r="BX74" s="38" t="s">
        <v>138</v>
      </c>
      <c r="BY74" s="38" t="s">
        <v>325</v>
      </c>
      <c r="BZ74" s="39">
        <v>2587500</v>
      </c>
      <c r="CA74" s="40" t="s">
        <v>313</v>
      </c>
      <c r="CB74" s="41" t="s">
        <v>117</v>
      </c>
      <c r="CD74" s="37">
        <v>47</v>
      </c>
      <c r="CE74" s="38" t="s">
        <v>139</v>
      </c>
      <c r="CF74" s="38" t="s">
        <v>331</v>
      </c>
      <c r="CG74" s="39">
        <v>2700000</v>
      </c>
      <c r="CH74" s="40" t="s">
        <v>277</v>
      </c>
      <c r="CI74" s="41" t="s">
        <v>117</v>
      </c>
    </row>
    <row r="75" spans="1:87" x14ac:dyDescent="0.25">
      <c r="A75" s="33">
        <v>49</v>
      </c>
      <c r="B75" s="34" t="s">
        <v>114</v>
      </c>
      <c r="C75" s="34" t="s">
        <v>329</v>
      </c>
      <c r="D75" s="48">
        <v>2019753</v>
      </c>
      <c r="E75" s="35" t="s">
        <v>328</v>
      </c>
      <c r="F75" s="36" t="s">
        <v>117</v>
      </c>
      <c r="G75" s="31"/>
      <c r="H75" s="37">
        <v>49</v>
      </c>
      <c r="I75" s="38" t="s">
        <v>118</v>
      </c>
      <c r="J75" s="38" t="s">
        <v>295</v>
      </c>
      <c r="K75" s="39">
        <v>2525253</v>
      </c>
      <c r="L75" s="40" t="s">
        <v>324</v>
      </c>
      <c r="M75" s="41" t="s">
        <v>117</v>
      </c>
      <c r="N75" s="32"/>
      <c r="P75" s="37">
        <v>49</v>
      </c>
      <c r="Q75" s="40" t="s">
        <v>121</v>
      </c>
      <c r="R75" s="38" t="s">
        <v>152</v>
      </c>
      <c r="S75" s="39">
        <v>2391000</v>
      </c>
      <c r="T75" s="40" t="s">
        <v>332</v>
      </c>
      <c r="U75" s="41" t="s">
        <v>117</v>
      </c>
      <c r="V75" s="32"/>
      <c r="X75" s="37">
        <v>49</v>
      </c>
      <c r="Y75" s="40" t="s">
        <v>122</v>
      </c>
      <c r="Z75" s="38" t="s">
        <v>276</v>
      </c>
      <c r="AA75" s="39">
        <v>2472163</v>
      </c>
      <c r="AB75" s="40" t="s">
        <v>332</v>
      </c>
      <c r="AC75" s="41" t="s">
        <v>117</v>
      </c>
      <c r="AD75" s="32"/>
      <c r="AE75" s="37">
        <v>49</v>
      </c>
      <c r="AF75" s="38" t="s">
        <v>123</v>
      </c>
      <c r="AG75" s="38" t="s">
        <v>233</v>
      </c>
      <c r="AH75" s="39">
        <v>2663520</v>
      </c>
      <c r="AI75" s="44">
        <f t="shared" si="4"/>
        <v>2663520</v>
      </c>
      <c r="AJ75" s="44">
        <f t="shared" si="0"/>
        <v>5327040</v>
      </c>
      <c r="AK75" s="40" t="s">
        <v>324</v>
      </c>
      <c r="AL75" s="41" t="s">
        <v>117</v>
      </c>
      <c r="AN75" s="37">
        <v>49</v>
      </c>
      <c r="AO75" s="38" t="s">
        <v>124</v>
      </c>
      <c r="AP75" s="38" t="s">
        <v>152</v>
      </c>
      <c r="AQ75" s="39">
        <v>2301000</v>
      </c>
      <c r="AR75" s="40" t="s">
        <v>324</v>
      </c>
      <c r="AS75" s="41" t="s">
        <v>117</v>
      </c>
      <c r="AT75" s="32"/>
      <c r="AU75" s="37">
        <v>49</v>
      </c>
      <c r="AV75" s="40" t="s">
        <v>126</v>
      </c>
      <c r="AW75" s="38" t="s">
        <v>333</v>
      </c>
      <c r="AX75" s="39">
        <v>2180000</v>
      </c>
      <c r="AY75" s="40" t="s">
        <v>324</v>
      </c>
      <c r="AZ75" s="41" t="s">
        <v>117</v>
      </c>
      <c r="BB75" s="37">
        <v>49</v>
      </c>
      <c r="BC75" s="38" t="s">
        <v>131</v>
      </c>
      <c r="BD75" s="38" t="s">
        <v>290</v>
      </c>
      <c r="BE75" s="39">
        <v>2281000</v>
      </c>
      <c r="BF75" s="40" t="s">
        <v>328</v>
      </c>
      <c r="BG75" s="41" t="s">
        <v>117</v>
      </c>
      <c r="BI75" s="37">
        <v>49</v>
      </c>
      <c r="BJ75" s="38" t="s">
        <v>133</v>
      </c>
      <c r="BK75" s="38" t="s">
        <v>325</v>
      </c>
      <c r="BL75" s="44">
        <v>2600000</v>
      </c>
      <c r="BM75" s="38" t="s">
        <v>315</v>
      </c>
      <c r="BN75" s="41" t="s">
        <v>117</v>
      </c>
      <c r="BP75" s="37">
        <v>48</v>
      </c>
      <c r="BQ75" s="38" t="s">
        <v>135</v>
      </c>
      <c r="BR75" s="38" t="s">
        <v>317</v>
      </c>
      <c r="BS75" s="39">
        <v>2567500</v>
      </c>
      <c r="BT75" s="40" t="s">
        <v>313</v>
      </c>
      <c r="BU75" s="41" t="s">
        <v>117</v>
      </c>
      <c r="BW75" s="37">
        <v>48</v>
      </c>
      <c r="BX75" s="38" t="s">
        <v>138</v>
      </c>
      <c r="BY75" s="38" t="s">
        <v>299</v>
      </c>
      <c r="BZ75" s="39">
        <v>2560000</v>
      </c>
      <c r="CA75" s="40" t="s">
        <v>334</v>
      </c>
      <c r="CB75" s="41" t="s">
        <v>117</v>
      </c>
      <c r="CD75" s="37">
        <v>48</v>
      </c>
      <c r="CE75" s="38" t="s">
        <v>139</v>
      </c>
      <c r="CF75" s="38" t="s">
        <v>335</v>
      </c>
      <c r="CG75" s="39">
        <v>2700000</v>
      </c>
      <c r="CH75" s="40" t="s">
        <v>282</v>
      </c>
      <c r="CI75" s="41" t="s">
        <v>117</v>
      </c>
    </row>
    <row r="76" spans="1:87" x14ac:dyDescent="0.25">
      <c r="A76" s="33">
        <v>50</v>
      </c>
      <c r="B76" s="34" t="s">
        <v>114</v>
      </c>
      <c r="C76" s="34" t="s">
        <v>233</v>
      </c>
      <c r="D76" s="48">
        <v>2708520</v>
      </c>
      <c r="E76" s="35" t="s">
        <v>332</v>
      </c>
      <c r="F76" s="36" t="s">
        <v>117</v>
      </c>
      <c r="G76" s="31"/>
      <c r="H76" s="37">
        <v>50</v>
      </c>
      <c r="I76" s="38" t="s">
        <v>118</v>
      </c>
      <c r="J76" s="38" t="s">
        <v>125</v>
      </c>
      <c r="K76" s="39">
        <v>2500000</v>
      </c>
      <c r="L76" s="40" t="s">
        <v>328</v>
      </c>
      <c r="M76" s="41" t="s">
        <v>117</v>
      </c>
      <c r="N76" s="32"/>
      <c r="P76" s="37">
        <v>50</v>
      </c>
      <c r="Q76" s="40" t="s">
        <v>121</v>
      </c>
      <c r="R76" s="38" t="s">
        <v>276</v>
      </c>
      <c r="S76" s="39">
        <v>2340333</v>
      </c>
      <c r="T76" s="40" t="s">
        <v>336</v>
      </c>
      <c r="U76" s="41" t="s">
        <v>117</v>
      </c>
      <c r="V76" s="32"/>
      <c r="X76" s="37">
        <v>50</v>
      </c>
      <c r="Y76" s="40" t="s">
        <v>122</v>
      </c>
      <c r="Z76" s="42" t="s">
        <v>115</v>
      </c>
      <c r="AA76" s="43">
        <v>2460000</v>
      </c>
      <c r="AB76" s="40" t="s">
        <v>336</v>
      </c>
      <c r="AC76" s="41" t="s">
        <v>117</v>
      </c>
      <c r="AD76" s="32"/>
      <c r="AE76" s="37">
        <v>50</v>
      </c>
      <c r="AF76" s="38" t="s">
        <v>123</v>
      </c>
      <c r="AG76" s="42" t="s">
        <v>132</v>
      </c>
      <c r="AH76" s="49">
        <v>2000000</v>
      </c>
      <c r="AI76" s="44">
        <f t="shared" si="4"/>
        <v>2000000</v>
      </c>
      <c r="AJ76" s="44">
        <f t="shared" si="0"/>
        <v>4000000</v>
      </c>
      <c r="AK76" s="40" t="s">
        <v>328</v>
      </c>
      <c r="AL76" s="41" t="s">
        <v>117</v>
      </c>
      <c r="AN76" s="37">
        <v>50</v>
      </c>
      <c r="AO76" s="38" t="s">
        <v>124</v>
      </c>
      <c r="AP76" s="38" t="s">
        <v>144</v>
      </c>
      <c r="AQ76" s="39">
        <v>2290000</v>
      </c>
      <c r="AR76" s="40" t="s">
        <v>328</v>
      </c>
      <c r="AS76" s="41" t="s">
        <v>117</v>
      </c>
      <c r="AT76" s="32"/>
      <c r="AU76" s="37">
        <v>50</v>
      </c>
      <c r="AV76" s="40" t="s">
        <v>126</v>
      </c>
      <c r="AW76" s="38" t="s">
        <v>295</v>
      </c>
      <c r="AX76" s="39">
        <v>2175253</v>
      </c>
      <c r="AY76" s="40" t="s">
        <v>328</v>
      </c>
      <c r="AZ76" s="41" t="s">
        <v>117</v>
      </c>
      <c r="BB76" s="37">
        <v>50</v>
      </c>
      <c r="BC76" s="38" t="s">
        <v>131</v>
      </c>
      <c r="BD76" s="38" t="s">
        <v>152</v>
      </c>
      <c r="BE76" s="39">
        <v>2271000</v>
      </c>
      <c r="BF76" s="40" t="s">
        <v>332</v>
      </c>
      <c r="BG76" s="41" t="s">
        <v>117</v>
      </c>
      <c r="BI76" s="37">
        <v>50</v>
      </c>
      <c r="BJ76" s="38" t="s">
        <v>133</v>
      </c>
      <c r="BK76" s="38" t="s">
        <v>338</v>
      </c>
      <c r="BL76" s="44">
        <v>2500000</v>
      </c>
      <c r="BM76" s="38" t="s">
        <v>319</v>
      </c>
      <c r="BN76" s="41" t="s">
        <v>117</v>
      </c>
      <c r="BP76" s="37">
        <v>49</v>
      </c>
      <c r="BQ76" s="38" t="s">
        <v>135</v>
      </c>
      <c r="BR76" s="38" t="s">
        <v>326</v>
      </c>
      <c r="BS76" s="39">
        <v>2558500</v>
      </c>
      <c r="BT76" s="40" t="s">
        <v>334</v>
      </c>
      <c r="BU76" s="41" t="s">
        <v>117</v>
      </c>
      <c r="BW76" s="37">
        <v>49</v>
      </c>
      <c r="BX76" s="38" t="s">
        <v>138</v>
      </c>
      <c r="BY76" s="38" t="s">
        <v>327</v>
      </c>
      <c r="BZ76" s="39">
        <v>2552500</v>
      </c>
      <c r="CA76" s="40" t="s">
        <v>315</v>
      </c>
      <c r="CB76" s="41" t="s">
        <v>117</v>
      </c>
      <c r="CD76" s="37">
        <v>49</v>
      </c>
      <c r="CE76" s="38" t="s">
        <v>139</v>
      </c>
      <c r="CF76" s="38" t="s">
        <v>280</v>
      </c>
      <c r="CG76" s="39">
        <v>2688750</v>
      </c>
      <c r="CH76" s="40" t="s">
        <v>287</v>
      </c>
      <c r="CI76" s="41" t="s">
        <v>117</v>
      </c>
    </row>
    <row r="77" spans="1:87" x14ac:dyDescent="0.25">
      <c r="A77" s="33">
        <v>51</v>
      </c>
      <c r="B77" s="34" t="s">
        <v>114</v>
      </c>
      <c r="C77" s="33" t="s">
        <v>132</v>
      </c>
      <c r="D77" s="51">
        <v>2000000</v>
      </c>
      <c r="E77" s="35" t="s">
        <v>336</v>
      </c>
      <c r="F77" s="36" t="s">
        <v>117</v>
      </c>
      <c r="G77" s="31"/>
      <c r="H77" s="37">
        <v>51</v>
      </c>
      <c r="I77" s="38" t="s">
        <v>118</v>
      </c>
      <c r="J77" s="42" t="s">
        <v>115</v>
      </c>
      <c r="K77" s="43">
        <v>2460000</v>
      </c>
      <c r="L77" s="40" t="s">
        <v>332</v>
      </c>
      <c r="M77" s="41" t="s">
        <v>117</v>
      </c>
      <c r="N77" s="32"/>
      <c r="P77" s="37">
        <v>51</v>
      </c>
      <c r="Q77" s="40" t="s">
        <v>121</v>
      </c>
      <c r="R77" s="38" t="s">
        <v>290</v>
      </c>
      <c r="S77" s="39">
        <v>2281000</v>
      </c>
      <c r="T77" s="40" t="s">
        <v>337</v>
      </c>
      <c r="U77" s="41" t="s">
        <v>117</v>
      </c>
      <c r="V77" s="32"/>
      <c r="X77" s="37">
        <v>51</v>
      </c>
      <c r="Y77" s="40" t="s">
        <v>122</v>
      </c>
      <c r="Z77" s="38" t="s">
        <v>165</v>
      </c>
      <c r="AA77" s="39">
        <v>2454000</v>
      </c>
      <c r="AB77" s="40" t="s">
        <v>337</v>
      </c>
      <c r="AC77" s="41" t="s">
        <v>117</v>
      </c>
      <c r="AD77" s="32"/>
      <c r="AE77" s="37">
        <v>51</v>
      </c>
      <c r="AF77" s="38" t="s">
        <v>123</v>
      </c>
      <c r="AG77" s="38" t="s">
        <v>212</v>
      </c>
      <c r="AH77" s="39">
        <v>2780500</v>
      </c>
      <c r="AI77" s="44">
        <f t="shared" si="4"/>
        <v>2780500</v>
      </c>
      <c r="AJ77" s="44">
        <f t="shared" si="0"/>
        <v>5561000</v>
      </c>
      <c r="AK77" s="40" t="s">
        <v>332</v>
      </c>
      <c r="AL77" s="41" t="s">
        <v>117</v>
      </c>
      <c r="AN77" s="37">
        <v>51</v>
      </c>
      <c r="AO77" s="38" t="s">
        <v>124</v>
      </c>
      <c r="AP77" s="38" t="s">
        <v>183</v>
      </c>
      <c r="AQ77" s="39">
        <v>2284000</v>
      </c>
      <c r="AR77" s="40" t="s">
        <v>332</v>
      </c>
      <c r="AS77" s="41" t="s">
        <v>117</v>
      </c>
      <c r="AT77" s="32"/>
      <c r="AU77" s="37">
        <v>51</v>
      </c>
      <c r="AV77" s="40" t="s">
        <v>126</v>
      </c>
      <c r="AW77" s="38" t="s">
        <v>288</v>
      </c>
      <c r="AX77" s="39">
        <v>2168000</v>
      </c>
      <c r="AY77" s="40" t="s">
        <v>332</v>
      </c>
      <c r="AZ77" s="41" t="s">
        <v>117</v>
      </c>
      <c r="BB77" s="37">
        <v>51</v>
      </c>
      <c r="BC77" s="38" t="s">
        <v>131</v>
      </c>
      <c r="BD77" s="38" t="s">
        <v>169</v>
      </c>
      <c r="BE77" s="39">
        <v>2270000</v>
      </c>
      <c r="BF77" s="40" t="s">
        <v>336</v>
      </c>
      <c r="BG77" s="41" t="s">
        <v>117</v>
      </c>
      <c r="BI77" s="37">
        <v>51</v>
      </c>
      <c r="BJ77" s="38" t="s">
        <v>133</v>
      </c>
      <c r="BK77" s="38" t="s">
        <v>344</v>
      </c>
      <c r="BL77" s="44">
        <v>2500000</v>
      </c>
      <c r="BM77" s="38" t="s">
        <v>321</v>
      </c>
      <c r="BN77" s="41" t="s">
        <v>117</v>
      </c>
      <c r="BP77" s="37">
        <v>50</v>
      </c>
      <c r="BQ77" s="38" t="s">
        <v>135</v>
      </c>
      <c r="BR77" s="38" t="s">
        <v>339</v>
      </c>
      <c r="BS77" s="39">
        <v>2459000</v>
      </c>
      <c r="BT77" s="40" t="s">
        <v>315</v>
      </c>
      <c r="BU77" s="41" t="s">
        <v>117</v>
      </c>
      <c r="BW77" s="37">
        <v>50</v>
      </c>
      <c r="BX77" s="38" t="s">
        <v>138</v>
      </c>
      <c r="BY77" s="38" t="s">
        <v>340</v>
      </c>
      <c r="BZ77" s="39">
        <v>2550000</v>
      </c>
      <c r="CA77" s="40" t="s">
        <v>321</v>
      </c>
      <c r="CB77" s="41" t="s">
        <v>117</v>
      </c>
      <c r="CD77" s="37">
        <v>50</v>
      </c>
      <c r="CE77" s="38" t="s">
        <v>139</v>
      </c>
      <c r="CF77" s="38" t="s">
        <v>305</v>
      </c>
      <c r="CG77" s="39">
        <v>2593500</v>
      </c>
      <c r="CH77" s="40" t="s">
        <v>291</v>
      </c>
      <c r="CI77" s="41" t="s">
        <v>117</v>
      </c>
    </row>
    <row r="78" spans="1:87" x14ac:dyDescent="0.25">
      <c r="A78" s="33">
        <v>52</v>
      </c>
      <c r="B78" s="34" t="s">
        <v>114</v>
      </c>
      <c r="C78" s="34" t="s">
        <v>212</v>
      </c>
      <c r="D78" s="48">
        <v>2753000</v>
      </c>
      <c r="E78" s="35" t="s">
        <v>337</v>
      </c>
      <c r="F78" s="36" t="s">
        <v>117</v>
      </c>
      <c r="G78" s="31"/>
      <c r="H78" s="37">
        <v>52</v>
      </c>
      <c r="I78" s="38" t="s">
        <v>118</v>
      </c>
      <c r="J78" s="38" t="s">
        <v>341</v>
      </c>
      <c r="K78" s="39">
        <v>2374538</v>
      </c>
      <c r="L78" s="40" t="s">
        <v>336</v>
      </c>
      <c r="M78" s="41" t="s">
        <v>117</v>
      </c>
      <c r="N78" s="32"/>
      <c r="P78" s="37">
        <v>52</v>
      </c>
      <c r="Q78" s="40" t="s">
        <v>121</v>
      </c>
      <c r="R78" s="38" t="s">
        <v>286</v>
      </c>
      <c r="S78" s="39">
        <v>2240253</v>
      </c>
      <c r="T78" s="40" t="s">
        <v>342</v>
      </c>
      <c r="U78" s="41" t="s">
        <v>117</v>
      </c>
      <c r="V78" s="32"/>
      <c r="X78" s="37">
        <v>52</v>
      </c>
      <c r="Y78" s="40" t="s">
        <v>122</v>
      </c>
      <c r="Z78" s="38" t="s">
        <v>341</v>
      </c>
      <c r="AA78" s="39">
        <v>2283000</v>
      </c>
      <c r="AB78" s="40" t="s">
        <v>342</v>
      </c>
      <c r="AC78" s="41" t="s">
        <v>117</v>
      </c>
      <c r="AD78" s="32"/>
      <c r="AE78" s="37">
        <v>52</v>
      </c>
      <c r="AF78" s="38" t="s">
        <v>123</v>
      </c>
      <c r="AG78" s="38" t="s">
        <v>343</v>
      </c>
      <c r="AH78" s="39">
        <v>1339753</v>
      </c>
      <c r="AI78" s="44">
        <f t="shared" si="4"/>
        <v>1339753</v>
      </c>
      <c r="AJ78" s="44">
        <f t="shared" si="0"/>
        <v>2679506</v>
      </c>
      <c r="AK78" s="40" t="s">
        <v>336</v>
      </c>
      <c r="AL78" s="41" t="s">
        <v>117</v>
      </c>
      <c r="AN78" s="37">
        <v>52</v>
      </c>
      <c r="AO78" s="38" t="s">
        <v>124</v>
      </c>
      <c r="AP78" s="38" t="s">
        <v>290</v>
      </c>
      <c r="AQ78" s="39">
        <v>2281000</v>
      </c>
      <c r="AR78" s="40" t="s">
        <v>336</v>
      </c>
      <c r="AS78" s="41" t="s">
        <v>117</v>
      </c>
      <c r="AT78" s="32"/>
      <c r="AU78" s="37">
        <v>52</v>
      </c>
      <c r="AV78" s="40" t="s">
        <v>126</v>
      </c>
      <c r="AW78" s="38" t="s">
        <v>199</v>
      </c>
      <c r="AX78" s="39">
        <v>2135253</v>
      </c>
      <c r="AY78" s="40" t="s">
        <v>336</v>
      </c>
      <c r="AZ78" s="41" t="s">
        <v>117</v>
      </c>
      <c r="BB78" s="37">
        <v>52</v>
      </c>
      <c r="BC78" s="38" t="s">
        <v>131</v>
      </c>
      <c r="BD78" s="38" t="s">
        <v>348</v>
      </c>
      <c r="BE78" s="39">
        <v>2270000</v>
      </c>
      <c r="BF78" s="40" t="s">
        <v>337</v>
      </c>
      <c r="BG78" s="41" t="s">
        <v>117</v>
      </c>
      <c r="BI78" s="37">
        <v>52</v>
      </c>
      <c r="BJ78" s="38" t="s">
        <v>133</v>
      </c>
      <c r="BK78" s="38" t="s">
        <v>349</v>
      </c>
      <c r="BL78" s="44">
        <v>2475000</v>
      </c>
      <c r="BM78" s="38" t="s">
        <v>324</v>
      </c>
      <c r="BN78" s="41" t="s">
        <v>117</v>
      </c>
      <c r="BP78" s="37">
        <v>51</v>
      </c>
      <c r="BQ78" s="38" t="s">
        <v>135</v>
      </c>
      <c r="BR78" s="38" t="s">
        <v>345</v>
      </c>
      <c r="BS78" s="39">
        <v>2450000</v>
      </c>
      <c r="BT78" s="40" t="s">
        <v>321</v>
      </c>
      <c r="BU78" s="41" t="s">
        <v>117</v>
      </c>
      <c r="BW78" s="37">
        <v>51</v>
      </c>
      <c r="BX78" s="38" t="s">
        <v>138</v>
      </c>
      <c r="BY78" s="38" t="s">
        <v>338</v>
      </c>
      <c r="BZ78" s="39">
        <v>2550000</v>
      </c>
      <c r="CA78" s="41">
        <v>7123754508</v>
      </c>
      <c r="CB78" s="41" t="s">
        <v>117</v>
      </c>
      <c r="CD78" s="37">
        <v>51</v>
      </c>
      <c r="CE78" s="38" t="s">
        <v>139</v>
      </c>
      <c r="CF78" s="38" t="s">
        <v>304</v>
      </c>
      <c r="CG78" s="39">
        <v>2593500</v>
      </c>
      <c r="CH78" s="40" t="s">
        <v>314</v>
      </c>
      <c r="CI78" s="41" t="s">
        <v>117</v>
      </c>
    </row>
    <row r="79" spans="1:87" x14ac:dyDescent="0.25">
      <c r="A79" s="33">
        <v>53</v>
      </c>
      <c r="B79" s="34" t="s">
        <v>114</v>
      </c>
      <c r="C79" s="34" t="s">
        <v>343</v>
      </c>
      <c r="D79" s="48">
        <v>1474753</v>
      </c>
      <c r="E79" s="35" t="s">
        <v>342</v>
      </c>
      <c r="F79" s="36" t="s">
        <v>117</v>
      </c>
      <c r="G79" s="31"/>
      <c r="H79" s="37">
        <v>53</v>
      </c>
      <c r="I79" s="38" t="s">
        <v>118</v>
      </c>
      <c r="J79" s="38" t="s">
        <v>286</v>
      </c>
      <c r="K79" s="39">
        <v>2307753</v>
      </c>
      <c r="L79" s="40" t="s">
        <v>337</v>
      </c>
      <c r="M79" s="41" t="s">
        <v>117</v>
      </c>
      <c r="N79" s="32"/>
      <c r="P79" s="37">
        <v>53</v>
      </c>
      <c r="Q79" s="40" t="s">
        <v>121</v>
      </c>
      <c r="R79" s="38" t="s">
        <v>169</v>
      </c>
      <c r="S79" s="39">
        <v>2180000</v>
      </c>
      <c r="T79" s="40" t="s">
        <v>346</v>
      </c>
      <c r="U79" s="41" t="s">
        <v>117</v>
      </c>
      <c r="V79" s="32"/>
      <c r="X79" s="37">
        <v>53</v>
      </c>
      <c r="Y79" s="40" t="s">
        <v>122</v>
      </c>
      <c r="Z79" s="38" t="s">
        <v>290</v>
      </c>
      <c r="AA79" s="39">
        <v>2281000</v>
      </c>
      <c r="AB79" s="40" t="s">
        <v>346</v>
      </c>
      <c r="AC79" s="41" t="s">
        <v>117</v>
      </c>
      <c r="AD79" s="32"/>
      <c r="AE79" s="37">
        <v>53</v>
      </c>
      <c r="AF79" s="38" t="s">
        <v>123</v>
      </c>
      <c r="AG79" s="38" t="s">
        <v>347</v>
      </c>
      <c r="AH79" s="39">
        <v>2187000</v>
      </c>
      <c r="AI79" s="44">
        <f t="shared" si="4"/>
        <v>2187000</v>
      </c>
      <c r="AJ79" s="44">
        <f t="shared" si="0"/>
        <v>4374000</v>
      </c>
      <c r="AK79" s="40" t="s">
        <v>337</v>
      </c>
      <c r="AL79" s="41" t="s">
        <v>117</v>
      </c>
      <c r="AN79" s="37">
        <v>53</v>
      </c>
      <c r="AO79" s="38" t="s">
        <v>124</v>
      </c>
      <c r="AP79" s="38" t="s">
        <v>165</v>
      </c>
      <c r="AQ79" s="39">
        <v>2184000</v>
      </c>
      <c r="AR79" s="40" t="s">
        <v>337</v>
      </c>
      <c r="AS79" s="41" t="s">
        <v>117</v>
      </c>
      <c r="AT79" s="32"/>
      <c r="AU79" s="37">
        <v>53</v>
      </c>
      <c r="AV79" s="40" t="s">
        <v>126</v>
      </c>
      <c r="AW79" s="38" t="s">
        <v>292</v>
      </c>
      <c r="AX79" s="39">
        <v>2133253</v>
      </c>
      <c r="AY79" s="40" t="s">
        <v>337</v>
      </c>
      <c r="AZ79" s="41" t="s">
        <v>117</v>
      </c>
      <c r="BB79" s="37">
        <v>53</v>
      </c>
      <c r="BC79" s="38" t="s">
        <v>131</v>
      </c>
      <c r="BD79" s="38" t="s">
        <v>351</v>
      </c>
      <c r="BE79" s="39">
        <v>2270000</v>
      </c>
      <c r="BF79" s="40" t="s">
        <v>342</v>
      </c>
      <c r="BG79" s="41" t="s">
        <v>117</v>
      </c>
      <c r="BI79" s="37">
        <v>53</v>
      </c>
      <c r="BJ79" s="38" t="s">
        <v>133</v>
      </c>
      <c r="BK79" s="38" t="s">
        <v>352</v>
      </c>
      <c r="BL79" s="44">
        <v>2458000</v>
      </c>
      <c r="BM79" s="38" t="s">
        <v>328</v>
      </c>
      <c r="BN79" s="41" t="s">
        <v>117</v>
      </c>
      <c r="BP79" s="37">
        <v>52</v>
      </c>
      <c r="BQ79" s="38" t="s">
        <v>135</v>
      </c>
      <c r="BR79" s="38" t="s">
        <v>338</v>
      </c>
      <c r="BS79" s="39">
        <v>2450000</v>
      </c>
      <c r="BT79" s="40" t="s">
        <v>324</v>
      </c>
      <c r="BU79" s="41" t="s">
        <v>117</v>
      </c>
      <c r="BW79" s="37">
        <v>52</v>
      </c>
      <c r="BX79" s="38" t="s">
        <v>138</v>
      </c>
      <c r="BY79" s="38" t="s">
        <v>344</v>
      </c>
      <c r="BZ79" s="39">
        <v>2550000</v>
      </c>
      <c r="CA79" s="40" t="s">
        <v>324</v>
      </c>
      <c r="CB79" s="41" t="s">
        <v>117</v>
      </c>
      <c r="CD79" s="37">
        <v>52</v>
      </c>
      <c r="CE79" s="38" t="s">
        <v>139</v>
      </c>
      <c r="CF79" s="38" t="s">
        <v>326</v>
      </c>
      <c r="CG79" s="39">
        <v>2583500</v>
      </c>
      <c r="CH79" s="40" t="s">
        <v>294</v>
      </c>
      <c r="CI79" s="41" t="s">
        <v>117</v>
      </c>
    </row>
    <row r="80" spans="1:87" x14ac:dyDescent="0.25">
      <c r="A80" s="33">
        <v>54</v>
      </c>
      <c r="B80" s="34" t="s">
        <v>114</v>
      </c>
      <c r="C80" s="34" t="s">
        <v>347</v>
      </c>
      <c r="D80" s="48">
        <v>2187000</v>
      </c>
      <c r="E80" s="35">
        <v>7122097317</v>
      </c>
      <c r="F80" s="36" t="s">
        <v>117</v>
      </c>
      <c r="G80" s="31"/>
      <c r="H80" s="37">
        <v>54</v>
      </c>
      <c r="I80" s="38" t="s">
        <v>118</v>
      </c>
      <c r="J80" s="38" t="s">
        <v>290</v>
      </c>
      <c r="K80" s="39">
        <v>2281000</v>
      </c>
      <c r="L80" s="40" t="s">
        <v>342</v>
      </c>
      <c r="M80" s="41" t="s">
        <v>117</v>
      </c>
      <c r="N80" s="32"/>
      <c r="P80" s="37">
        <v>54</v>
      </c>
      <c r="Q80" s="40" t="s">
        <v>121</v>
      </c>
      <c r="R80" s="38" t="s">
        <v>316</v>
      </c>
      <c r="S80" s="39">
        <v>2174753</v>
      </c>
      <c r="T80" s="40" t="s">
        <v>350</v>
      </c>
      <c r="U80" s="41" t="s">
        <v>117</v>
      </c>
      <c r="V80" s="32"/>
      <c r="X80" s="37">
        <v>54</v>
      </c>
      <c r="Y80" s="40" t="s">
        <v>122</v>
      </c>
      <c r="Z80" s="38" t="s">
        <v>222</v>
      </c>
      <c r="AA80" s="39">
        <v>2264753</v>
      </c>
      <c r="AB80" s="40" t="s">
        <v>350</v>
      </c>
      <c r="AC80" s="41" t="s">
        <v>117</v>
      </c>
      <c r="AD80" s="32"/>
      <c r="AE80" s="37">
        <v>54</v>
      </c>
      <c r="AF80" s="38" t="s">
        <v>123</v>
      </c>
      <c r="AG80" s="38" t="s">
        <v>218</v>
      </c>
      <c r="AH80" s="39">
        <v>2870500</v>
      </c>
      <c r="AI80" s="44">
        <f t="shared" si="4"/>
        <v>2870500</v>
      </c>
      <c r="AJ80" s="44">
        <f t="shared" si="0"/>
        <v>5741000</v>
      </c>
      <c r="AK80" s="40" t="s">
        <v>342</v>
      </c>
      <c r="AL80" s="41" t="s">
        <v>117</v>
      </c>
      <c r="AN80" s="37">
        <v>54</v>
      </c>
      <c r="AO80" s="38" t="s">
        <v>124</v>
      </c>
      <c r="AP80" s="38" t="s">
        <v>341</v>
      </c>
      <c r="AQ80" s="39">
        <v>2083000</v>
      </c>
      <c r="AR80" s="40" t="s">
        <v>342</v>
      </c>
      <c r="AS80" s="41" t="s">
        <v>117</v>
      </c>
      <c r="AT80" s="32"/>
      <c r="AU80" s="37">
        <v>54</v>
      </c>
      <c r="AV80" s="40" t="s">
        <v>126</v>
      </c>
      <c r="AW80" s="38" t="s">
        <v>296</v>
      </c>
      <c r="AX80" s="39">
        <v>2103753</v>
      </c>
      <c r="AY80" s="40" t="s">
        <v>342</v>
      </c>
      <c r="AZ80" s="41" t="s">
        <v>117</v>
      </c>
      <c r="BB80" s="37">
        <v>54</v>
      </c>
      <c r="BC80" s="38" t="s">
        <v>131</v>
      </c>
      <c r="BD80" s="38" t="s">
        <v>227</v>
      </c>
      <c r="BE80" s="39">
        <v>2250253</v>
      </c>
      <c r="BF80" s="40" t="s">
        <v>346</v>
      </c>
      <c r="BG80" s="41" t="s">
        <v>117</v>
      </c>
      <c r="BI80" s="37">
        <v>54</v>
      </c>
      <c r="BJ80" s="38" t="s">
        <v>133</v>
      </c>
      <c r="BK80" s="38" t="s">
        <v>345</v>
      </c>
      <c r="BL80" s="44">
        <v>2450000</v>
      </c>
      <c r="BM80" s="38" t="s">
        <v>336</v>
      </c>
      <c r="BN80" s="41" t="s">
        <v>117</v>
      </c>
      <c r="BP80" s="37">
        <v>53</v>
      </c>
      <c r="BQ80" s="38" t="s">
        <v>135</v>
      </c>
      <c r="BR80" s="38" t="s">
        <v>344</v>
      </c>
      <c r="BS80" s="39">
        <v>2450000</v>
      </c>
      <c r="BT80" s="40" t="s">
        <v>328</v>
      </c>
      <c r="BU80" s="41" t="s">
        <v>117</v>
      </c>
      <c r="BW80" s="37">
        <v>53</v>
      </c>
      <c r="BX80" s="38" t="s">
        <v>138</v>
      </c>
      <c r="BY80" s="38" t="s">
        <v>349</v>
      </c>
      <c r="BZ80" s="39">
        <v>2525000</v>
      </c>
      <c r="CA80" s="40" t="s">
        <v>328</v>
      </c>
      <c r="CB80" s="41" t="s">
        <v>117</v>
      </c>
      <c r="CD80" s="37">
        <v>53</v>
      </c>
      <c r="CE80" s="38" t="s">
        <v>139</v>
      </c>
      <c r="CF80" s="38" t="s">
        <v>353</v>
      </c>
      <c r="CG80" s="39">
        <v>2525000</v>
      </c>
      <c r="CH80" s="40" t="s">
        <v>298</v>
      </c>
      <c r="CI80" s="41" t="s">
        <v>117</v>
      </c>
    </row>
    <row r="81" spans="1:87" x14ac:dyDescent="0.25">
      <c r="A81" s="33">
        <v>55</v>
      </c>
      <c r="B81" s="34" t="s">
        <v>114</v>
      </c>
      <c r="C81" s="34" t="s">
        <v>218</v>
      </c>
      <c r="D81" s="48">
        <v>2933000</v>
      </c>
      <c r="E81" s="35" t="s">
        <v>350</v>
      </c>
      <c r="F81" s="36" t="s">
        <v>117</v>
      </c>
      <c r="G81" s="31"/>
      <c r="H81" s="37">
        <v>55</v>
      </c>
      <c r="I81" s="38" t="s">
        <v>118</v>
      </c>
      <c r="J81" s="38" t="s">
        <v>320</v>
      </c>
      <c r="K81" s="39">
        <v>2270000</v>
      </c>
      <c r="L81" s="40" t="s">
        <v>346</v>
      </c>
      <c r="M81" s="41" t="s">
        <v>117</v>
      </c>
      <c r="N81" s="32"/>
      <c r="P81" s="37">
        <v>55</v>
      </c>
      <c r="Q81" s="40" t="s">
        <v>121</v>
      </c>
      <c r="R81" s="38" t="s">
        <v>222</v>
      </c>
      <c r="S81" s="39">
        <v>2152253</v>
      </c>
      <c r="T81" s="40" t="s">
        <v>354</v>
      </c>
      <c r="U81" s="41" t="s">
        <v>117</v>
      </c>
      <c r="V81" s="32"/>
      <c r="X81" s="37">
        <v>55</v>
      </c>
      <c r="Y81" s="40" t="s">
        <v>122</v>
      </c>
      <c r="Z81" s="38" t="s">
        <v>208</v>
      </c>
      <c r="AA81" s="39">
        <v>2249000</v>
      </c>
      <c r="AB81" s="40" t="s">
        <v>354</v>
      </c>
      <c r="AC81" s="41" t="s">
        <v>117</v>
      </c>
      <c r="AD81" s="32"/>
      <c r="AE81" s="37">
        <v>55</v>
      </c>
      <c r="AF81" s="38" t="s">
        <v>123</v>
      </c>
      <c r="AG81" s="38" t="s">
        <v>154</v>
      </c>
      <c r="AH81" s="39">
        <v>4000000</v>
      </c>
      <c r="AI81" s="44">
        <f>AH81*8/12</f>
        <v>2666666.6666666665</v>
      </c>
      <c r="AJ81" s="44">
        <f t="shared" si="0"/>
        <v>6666666.666666666</v>
      </c>
      <c r="AK81" s="40" t="s">
        <v>346</v>
      </c>
      <c r="AL81" s="41" t="s">
        <v>117</v>
      </c>
      <c r="AN81" s="37">
        <v>55</v>
      </c>
      <c r="AO81" s="38" t="s">
        <v>124</v>
      </c>
      <c r="AP81" s="38" t="s">
        <v>222</v>
      </c>
      <c r="AQ81" s="39">
        <v>2062253</v>
      </c>
      <c r="AR81" s="40" t="s">
        <v>346</v>
      </c>
      <c r="AS81" s="41" t="s">
        <v>117</v>
      </c>
      <c r="AT81" s="32"/>
      <c r="AU81" s="37">
        <v>55</v>
      </c>
      <c r="AV81" s="40" t="s">
        <v>126</v>
      </c>
      <c r="AW81" s="38" t="s">
        <v>347</v>
      </c>
      <c r="AX81" s="39">
        <v>2097000</v>
      </c>
      <c r="AY81" s="40" t="s">
        <v>346</v>
      </c>
      <c r="AZ81" s="41" t="s">
        <v>117</v>
      </c>
      <c r="BB81" s="37">
        <v>55</v>
      </c>
      <c r="BC81" s="38" t="s">
        <v>131</v>
      </c>
      <c r="BD81" s="38" t="s">
        <v>208</v>
      </c>
      <c r="BE81" s="39">
        <v>2249000</v>
      </c>
      <c r="BF81" s="40" t="s">
        <v>350</v>
      </c>
      <c r="BG81" s="41" t="s">
        <v>117</v>
      </c>
      <c r="BI81" s="37">
        <v>55</v>
      </c>
      <c r="BJ81" s="38" t="s">
        <v>133</v>
      </c>
      <c r="BK81" s="38" t="s">
        <v>353</v>
      </c>
      <c r="BL81" s="44">
        <v>2450000</v>
      </c>
      <c r="BM81" s="38" t="s">
        <v>337</v>
      </c>
      <c r="BN81" s="41" t="s">
        <v>117</v>
      </c>
      <c r="BP81" s="37">
        <v>54</v>
      </c>
      <c r="BQ81" s="38" t="s">
        <v>135</v>
      </c>
      <c r="BR81" s="38" t="s">
        <v>330</v>
      </c>
      <c r="BS81" s="39">
        <v>2410000</v>
      </c>
      <c r="BT81" s="40" t="s">
        <v>336</v>
      </c>
      <c r="BU81" s="41" t="s">
        <v>117</v>
      </c>
      <c r="BW81" s="37">
        <v>54</v>
      </c>
      <c r="BX81" s="38" t="s">
        <v>138</v>
      </c>
      <c r="BY81" s="38" t="s">
        <v>330</v>
      </c>
      <c r="BZ81" s="39">
        <v>2510000</v>
      </c>
      <c r="CA81" s="40" t="s">
        <v>336</v>
      </c>
      <c r="CB81" s="41" t="s">
        <v>117</v>
      </c>
      <c r="CD81" s="37">
        <v>54</v>
      </c>
      <c r="CE81" s="38" t="s">
        <v>139</v>
      </c>
      <c r="CF81" s="38" t="s">
        <v>352</v>
      </c>
      <c r="CG81" s="39">
        <v>2508000</v>
      </c>
      <c r="CH81" s="40" t="s">
        <v>306</v>
      </c>
      <c r="CI81" s="41" t="s">
        <v>117</v>
      </c>
    </row>
    <row r="82" spans="1:87" x14ac:dyDescent="0.25">
      <c r="A82" s="33">
        <v>56</v>
      </c>
      <c r="B82" s="34" t="s">
        <v>114</v>
      </c>
      <c r="C82" s="34" t="s">
        <v>154</v>
      </c>
      <c r="D82" s="48">
        <v>4000000</v>
      </c>
      <c r="E82" s="35" t="s">
        <v>354</v>
      </c>
      <c r="F82" s="36" t="s">
        <v>117</v>
      </c>
      <c r="G82" s="31"/>
      <c r="H82" s="37">
        <v>56</v>
      </c>
      <c r="I82" s="38" t="s">
        <v>118</v>
      </c>
      <c r="J82" s="38" t="s">
        <v>355</v>
      </c>
      <c r="K82" s="39">
        <v>2254000</v>
      </c>
      <c r="L82" s="40" t="s">
        <v>350</v>
      </c>
      <c r="M82" s="41" t="s">
        <v>117</v>
      </c>
      <c r="N82" s="32"/>
      <c r="P82" s="37">
        <v>56</v>
      </c>
      <c r="Q82" s="40" t="s">
        <v>121</v>
      </c>
      <c r="R82" s="38" t="s">
        <v>347</v>
      </c>
      <c r="S82" s="39">
        <v>2142000</v>
      </c>
      <c r="T82" s="40" t="s">
        <v>356</v>
      </c>
      <c r="U82" s="41" t="s">
        <v>117</v>
      </c>
      <c r="V82" s="32"/>
      <c r="X82" s="37">
        <v>56</v>
      </c>
      <c r="Y82" s="40" t="s">
        <v>122</v>
      </c>
      <c r="Z82" s="38" t="s">
        <v>347</v>
      </c>
      <c r="AA82" s="39">
        <v>2232000</v>
      </c>
      <c r="AB82" s="40" t="s">
        <v>356</v>
      </c>
      <c r="AC82" s="41" t="s">
        <v>117</v>
      </c>
      <c r="AD82" s="32"/>
      <c r="AE82" s="37">
        <v>56</v>
      </c>
      <c r="AF82" s="38" t="s">
        <v>123</v>
      </c>
      <c r="AG82" s="38" t="s">
        <v>357</v>
      </c>
      <c r="AH82" s="39">
        <v>939753</v>
      </c>
      <c r="AI82" s="44">
        <f>AH82</f>
        <v>939753</v>
      </c>
      <c r="AJ82" s="44">
        <f t="shared" si="0"/>
        <v>1879506</v>
      </c>
      <c r="AK82" s="40" t="s">
        <v>350</v>
      </c>
      <c r="AL82" s="41" t="s">
        <v>117</v>
      </c>
      <c r="AN82" s="37">
        <v>56</v>
      </c>
      <c r="AO82" s="38" t="s">
        <v>124</v>
      </c>
      <c r="AP82" s="38" t="s">
        <v>275</v>
      </c>
      <c r="AQ82" s="39">
        <v>2045000</v>
      </c>
      <c r="AR82" s="40" t="s">
        <v>350</v>
      </c>
      <c r="AS82" s="41" t="s">
        <v>117</v>
      </c>
      <c r="AT82" s="32"/>
      <c r="AU82" s="37">
        <v>56</v>
      </c>
      <c r="AV82" s="40" t="s">
        <v>126</v>
      </c>
      <c r="AW82" s="38" t="s">
        <v>358</v>
      </c>
      <c r="AX82" s="39">
        <v>2074753</v>
      </c>
      <c r="AY82" s="40" t="s">
        <v>350</v>
      </c>
      <c r="AZ82" s="41" t="s">
        <v>117</v>
      </c>
      <c r="BB82" s="37">
        <v>56</v>
      </c>
      <c r="BC82" s="38" t="s">
        <v>131</v>
      </c>
      <c r="BD82" s="38" t="s">
        <v>225</v>
      </c>
      <c r="BE82" s="39">
        <v>2233000</v>
      </c>
      <c r="BF82" s="40" t="s">
        <v>354</v>
      </c>
      <c r="BG82" s="41" t="s">
        <v>117</v>
      </c>
      <c r="BI82" s="37">
        <v>56</v>
      </c>
      <c r="BJ82" s="38" t="s">
        <v>133</v>
      </c>
      <c r="BK82" s="38" t="s">
        <v>361</v>
      </c>
      <c r="BL82" s="44">
        <v>2372500</v>
      </c>
      <c r="BM82" s="38" t="s">
        <v>342</v>
      </c>
      <c r="BN82" s="41" t="s">
        <v>117</v>
      </c>
      <c r="BP82" s="37">
        <v>55</v>
      </c>
      <c r="BQ82" s="38" t="s">
        <v>135</v>
      </c>
      <c r="BR82" s="38" t="s">
        <v>352</v>
      </c>
      <c r="BS82" s="39">
        <v>2408000</v>
      </c>
      <c r="BT82" s="40" t="s">
        <v>337</v>
      </c>
      <c r="BU82" s="41" t="s">
        <v>117</v>
      </c>
      <c r="BW82" s="37">
        <v>55</v>
      </c>
      <c r="BX82" s="38" t="s">
        <v>138</v>
      </c>
      <c r="BY82" s="38" t="s">
        <v>345</v>
      </c>
      <c r="BZ82" s="39">
        <v>2500000</v>
      </c>
      <c r="CA82" s="40" t="s">
        <v>337</v>
      </c>
      <c r="CB82" s="41" t="s">
        <v>117</v>
      </c>
      <c r="CD82" s="37">
        <v>55</v>
      </c>
      <c r="CE82" s="38" t="s">
        <v>139</v>
      </c>
      <c r="CF82" s="38" t="s">
        <v>359</v>
      </c>
      <c r="CG82" s="39">
        <v>2500000</v>
      </c>
      <c r="CH82" s="40" t="s">
        <v>307</v>
      </c>
      <c r="CI82" s="41" t="s">
        <v>117</v>
      </c>
    </row>
    <row r="83" spans="1:87" x14ac:dyDescent="0.25">
      <c r="A83" s="33">
        <v>57</v>
      </c>
      <c r="B83" s="34" t="s">
        <v>114</v>
      </c>
      <c r="C83" s="34" t="s">
        <v>357</v>
      </c>
      <c r="D83" s="48">
        <v>1707253</v>
      </c>
      <c r="E83" s="35" t="s">
        <v>356</v>
      </c>
      <c r="F83" s="36" t="s">
        <v>117</v>
      </c>
      <c r="G83" s="31"/>
      <c r="H83" s="37">
        <v>57</v>
      </c>
      <c r="I83" s="38" t="s">
        <v>118</v>
      </c>
      <c r="J83" s="38" t="s">
        <v>208</v>
      </c>
      <c r="K83" s="39">
        <v>2249000</v>
      </c>
      <c r="L83" s="40" t="s">
        <v>354</v>
      </c>
      <c r="M83" s="41" t="s">
        <v>117</v>
      </c>
      <c r="N83" s="32"/>
      <c r="P83" s="37">
        <v>57</v>
      </c>
      <c r="Q83" s="40" t="s">
        <v>121</v>
      </c>
      <c r="R83" s="38" t="s">
        <v>225</v>
      </c>
      <c r="S83" s="39">
        <v>2120500</v>
      </c>
      <c r="T83" s="40" t="s">
        <v>360</v>
      </c>
      <c r="U83" s="41" t="s">
        <v>117</v>
      </c>
      <c r="V83" s="32"/>
      <c r="X83" s="37">
        <v>57</v>
      </c>
      <c r="Y83" s="40" t="s">
        <v>122</v>
      </c>
      <c r="Z83" s="38" t="s">
        <v>333</v>
      </c>
      <c r="AA83" s="39">
        <v>2225000</v>
      </c>
      <c r="AB83" s="40" t="s">
        <v>360</v>
      </c>
      <c r="AC83" s="41" t="s">
        <v>117</v>
      </c>
      <c r="AD83" s="32"/>
      <c r="AE83" s="37">
        <v>57</v>
      </c>
      <c r="AF83" s="38" t="s">
        <v>123</v>
      </c>
      <c r="AG83" s="38" t="s">
        <v>333</v>
      </c>
      <c r="AH83" s="39">
        <v>2180000</v>
      </c>
      <c r="AI83" s="44">
        <f t="shared" ref="AI83:AI103" si="5">AH83</f>
        <v>2180000</v>
      </c>
      <c r="AJ83" s="44">
        <f t="shared" si="0"/>
        <v>4360000</v>
      </c>
      <c r="AK83" s="40" t="s">
        <v>354</v>
      </c>
      <c r="AL83" s="41" t="s">
        <v>117</v>
      </c>
      <c r="AN83" s="37">
        <v>57</v>
      </c>
      <c r="AO83" s="38" t="s">
        <v>124</v>
      </c>
      <c r="AP83" s="38" t="s">
        <v>127</v>
      </c>
      <c r="AQ83" s="39">
        <v>2037500</v>
      </c>
      <c r="AR83" s="40" t="s">
        <v>354</v>
      </c>
      <c r="AS83" s="41" t="s">
        <v>117</v>
      </c>
      <c r="AT83" s="32"/>
      <c r="AU83" s="37">
        <v>57</v>
      </c>
      <c r="AV83" s="40" t="s">
        <v>126</v>
      </c>
      <c r="AW83" s="38" t="s">
        <v>318</v>
      </c>
      <c r="AX83" s="39">
        <v>2039000</v>
      </c>
      <c r="AY83" s="40" t="s">
        <v>354</v>
      </c>
      <c r="AZ83" s="41" t="s">
        <v>117</v>
      </c>
      <c r="BB83" s="37">
        <v>57</v>
      </c>
      <c r="BC83" s="38" t="s">
        <v>131</v>
      </c>
      <c r="BD83" s="38" t="s">
        <v>320</v>
      </c>
      <c r="BE83" s="39">
        <v>2225000</v>
      </c>
      <c r="BF83" s="40" t="s">
        <v>356</v>
      </c>
      <c r="BG83" s="41" t="s">
        <v>117</v>
      </c>
      <c r="BI83" s="37">
        <v>57</v>
      </c>
      <c r="BJ83" s="38" t="s">
        <v>133</v>
      </c>
      <c r="BK83" s="38" t="s">
        <v>363</v>
      </c>
      <c r="BL83" s="44">
        <v>2292500</v>
      </c>
      <c r="BM83" s="38" t="s">
        <v>332</v>
      </c>
      <c r="BN83" s="41" t="s">
        <v>117</v>
      </c>
      <c r="BP83" s="37">
        <v>56</v>
      </c>
      <c r="BQ83" s="38" t="s">
        <v>135</v>
      </c>
      <c r="BR83" s="38" t="s">
        <v>115</v>
      </c>
      <c r="BS83" s="39">
        <v>2400000</v>
      </c>
      <c r="BT83" s="40" t="s">
        <v>342</v>
      </c>
      <c r="BU83" s="41" t="s">
        <v>117</v>
      </c>
      <c r="BW83" s="37">
        <v>56</v>
      </c>
      <c r="BX83" s="38" t="s">
        <v>138</v>
      </c>
      <c r="BY83" s="38" t="s">
        <v>339</v>
      </c>
      <c r="BZ83" s="39">
        <v>2496500</v>
      </c>
      <c r="CA83" s="40" t="s">
        <v>342</v>
      </c>
      <c r="CB83" s="41" t="s">
        <v>117</v>
      </c>
      <c r="CD83" s="37">
        <v>56</v>
      </c>
      <c r="CE83" s="38" t="s">
        <v>139</v>
      </c>
      <c r="CF83" s="38" t="s">
        <v>339</v>
      </c>
      <c r="CG83" s="39">
        <v>2496500</v>
      </c>
      <c r="CH83" s="40" t="s">
        <v>313</v>
      </c>
      <c r="CI83" s="41" t="s">
        <v>117</v>
      </c>
    </row>
    <row r="84" spans="1:87" x14ac:dyDescent="0.25">
      <c r="A84" s="33">
        <v>58</v>
      </c>
      <c r="B84" s="34" t="s">
        <v>114</v>
      </c>
      <c r="C84" s="34" t="s">
        <v>333</v>
      </c>
      <c r="D84" s="48">
        <v>2270000</v>
      </c>
      <c r="E84" s="35" t="s">
        <v>360</v>
      </c>
      <c r="F84" s="36" t="s">
        <v>117</v>
      </c>
      <c r="G84" s="31"/>
      <c r="H84" s="37">
        <v>58</v>
      </c>
      <c r="I84" s="38" t="s">
        <v>118</v>
      </c>
      <c r="J84" s="38" t="s">
        <v>225</v>
      </c>
      <c r="K84" s="39">
        <v>2233000</v>
      </c>
      <c r="L84" s="40" t="s">
        <v>356</v>
      </c>
      <c r="M84" s="41" t="s">
        <v>117</v>
      </c>
      <c r="N84" s="32"/>
      <c r="P84" s="37">
        <v>58</v>
      </c>
      <c r="Q84" s="40" t="s">
        <v>121</v>
      </c>
      <c r="R84" s="38" t="s">
        <v>245</v>
      </c>
      <c r="S84" s="39">
        <v>2103253</v>
      </c>
      <c r="T84" s="40" t="s">
        <v>362</v>
      </c>
      <c r="U84" s="41" t="s">
        <v>117</v>
      </c>
      <c r="V84" s="32"/>
      <c r="X84" s="37">
        <v>58</v>
      </c>
      <c r="Y84" s="40" t="s">
        <v>122</v>
      </c>
      <c r="Z84" s="38" t="s">
        <v>320</v>
      </c>
      <c r="AA84" s="39">
        <v>2225000</v>
      </c>
      <c r="AB84" s="40" t="s">
        <v>362</v>
      </c>
      <c r="AC84" s="41" t="s">
        <v>117</v>
      </c>
      <c r="AD84" s="32"/>
      <c r="AE84" s="37">
        <v>58</v>
      </c>
      <c r="AF84" s="38" t="s">
        <v>123</v>
      </c>
      <c r="AG84" s="38" t="s">
        <v>296</v>
      </c>
      <c r="AH84" s="39">
        <v>2441253</v>
      </c>
      <c r="AI84" s="44">
        <f t="shared" si="5"/>
        <v>2441253</v>
      </c>
      <c r="AJ84" s="44">
        <f t="shared" si="0"/>
        <v>4882506</v>
      </c>
      <c r="AK84" s="40" t="s">
        <v>356</v>
      </c>
      <c r="AL84" s="41" t="s">
        <v>117</v>
      </c>
      <c r="AN84" s="37">
        <v>58</v>
      </c>
      <c r="AO84" s="38" t="s">
        <v>124</v>
      </c>
      <c r="AP84" s="42" t="s">
        <v>132</v>
      </c>
      <c r="AQ84" s="49">
        <v>2000000</v>
      </c>
      <c r="AR84" s="40" t="s">
        <v>356</v>
      </c>
      <c r="AS84" s="41" t="s">
        <v>117</v>
      </c>
      <c r="AT84" s="32"/>
      <c r="AU84" s="37">
        <v>58</v>
      </c>
      <c r="AV84" s="40" t="s">
        <v>126</v>
      </c>
      <c r="AW84" s="38" t="s">
        <v>152</v>
      </c>
      <c r="AX84" s="39">
        <v>2031000</v>
      </c>
      <c r="AY84" s="40" t="s">
        <v>356</v>
      </c>
      <c r="AZ84" s="41" t="s">
        <v>117</v>
      </c>
      <c r="BB84" s="37">
        <v>58</v>
      </c>
      <c r="BC84" s="38" t="s">
        <v>131</v>
      </c>
      <c r="BD84" s="38" t="s">
        <v>322</v>
      </c>
      <c r="BE84" s="39">
        <v>2225000</v>
      </c>
      <c r="BF84" s="40" t="s">
        <v>360</v>
      </c>
      <c r="BG84" s="41" t="s">
        <v>117</v>
      </c>
      <c r="BI84" s="37">
        <v>58</v>
      </c>
      <c r="BJ84" s="38" t="s">
        <v>133</v>
      </c>
      <c r="BK84" s="38" t="s">
        <v>358</v>
      </c>
      <c r="BL84" s="44">
        <v>2260000</v>
      </c>
      <c r="BM84" s="38" t="s">
        <v>346</v>
      </c>
      <c r="BN84" s="41" t="s">
        <v>117</v>
      </c>
      <c r="BP84" s="37">
        <v>57</v>
      </c>
      <c r="BQ84" s="38" t="s">
        <v>135</v>
      </c>
      <c r="BR84" s="38" t="s">
        <v>349</v>
      </c>
      <c r="BS84" s="39">
        <v>2400000</v>
      </c>
      <c r="BT84" s="40" t="s">
        <v>332</v>
      </c>
      <c r="BU84" s="41" t="s">
        <v>117</v>
      </c>
      <c r="BW84" s="37">
        <v>57</v>
      </c>
      <c r="BX84" s="38" t="s">
        <v>138</v>
      </c>
      <c r="BY84" s="38" t="s">
        <v>364</v>
      </c>
      <c r="BZ84" s="39">
        <v>2470500</v>
      </c>
      <c r="CA84" s="40" t="s">
        <v>332</v>
      </c>
      <c r="CB84" s="41" t="s">
        <v>117</v>
      </c>
      <c r="CD84" s="37">
        <v>57</v>
      </c>
      <c r="CE84" s="38" t="s">
        <v>139</v>
      </c>
      <c r="CF84" s="38" t="s">
        <v>345</v>
      </c>
      <c r="CG84" s="39">
        <v>2477550</v>
      </c>
      <c r="CH84" s="40" t="s">
        <v>334</v>
      </c>
      <c r="CI84" s="41" t="s">
        <v>117</v>
      </c>
    </row>
    <row r="85" spans="1:87" x14ac:dyDescent="0.25">
      <c r="A85" s="33">
        <v>59</v>
      </c>
      <c r="B85" s="34" t="s">
        <v>114</v>
      </c>
      <c r="C85" s="34" t="s">
        <v>296</v>
      </c>
      <c r="D85" s="48">
        <v>2486253</v>
      </c>
      <c r="E85" s="35" t="s">
        <v>362</v>
      </c>
      <c r="F85" s="36" t="s">
        <v>117</v>
      </c>
      <c r="G85" s="31"/>
      <c r="H85" s="37">
        <v>59</v>
      </c>
      <c r="I85" s="38" t="s">
        <v>118</v>
      </c>
      <c r="J85" s="38" t="s">
        <v>276</v>
      </c>
      <c r="K85" s="39">
        <v>2228250</v>
      </c>
      <c r="L85" s="40" t="s">
        <v>360</v>
      </c>
      <c r="M85" s="41" t="s">
        <v>117</v>
      </c>
      <c r="N85" s="32"/>
      <c r="P85" s="37">
        <v>59</v>
      </c>
      <c r="Q85" s="40" t="s">
        <v>121</v>
      </c>
      <c r="R85" s="38" t="s">
        <v>322</v>
      </c>
      <c r="S85" s="39">
        <v>2090000</v>
      </c>
      <c r="T85" s="40" t="s">
        <v>365</v>
      </c>
      <c r="U85" s="41" t="s">
        <v>117</v>
      </c>
      <c r="V85" s="32"/>
      <c r="X85" s="37">
        <v>59</v>
      </c>
      <c r="Y85" s="40" t="s">
        <v>122</v>
      </c>
      <c r="Z85" s="38" t="s">
        <v>199</v>
      </c>
      <c r="AA85" s="39">
        <v>2180253</v>
      </c>
      <c r="AB85" s="40" t="s">
        <v>365</v>
      </c>
      <c r="AC85" s="41" t="s">
        <v>117</v>
      </c>
      <c r="AD85" s="32"/>
      <c r="AE85" s="37">
        <v>59</v>
      </c>
      <c r="AF85" s="38" t="s">
        <v>123</v>
      </c>
      <c r="AG85" s="38" t="s">
        <v>158</v>
      </c>
      <c r="AH85" s="39">
        <v>4000000</v>
      </c>
      <c r="AI85" s="44">
        <f t="shared" si="5"/>
        <v>4000000</v>
      </c>
      <c r="AJ85" s="44">
        <f t="shared" si="0"/>
        <v>8000000</v>
      </c>
      <c r="AK85" s="40" t="s">
        <v>360</v>
      </c>
      <c r="AL85" s="41" t="s">
        <v>117</v>
      </c>
      <c r="AN85" s="37">
        <v>59</v>
      </c>
      <c r="AO85" s="38" t="s">
        <v>124</v>
      </c>
      <c r="AP85" s="38" t="s">
        <v>316</v>
      </c>
      <c r="AQ85" s="39">
        <v>1994753</v>
      </c>
      <c r="AR85" s="40" t="s">
        <v>360</v>
      </c>
      <c r="AS85" s="41" t="s">
        <v>117</v>
      </c>
      <c r="AT85" s="32"/>
      <c r="AU85" s="37">
        <v>59</v>
      </c>
      <c r="AV85" s="40" t="s">
        <v>126</v>
      </c>
      <c r="AW85" s="42" t="s">
        <v>115</v>
      </c>
      <c r="AX85" s="43">
        <v>2015000</v>
      </c>
      <c r="AY85" s="40" t="s">
        <v>360</v>
      </c>
      <c r="AZ85" s="41" t="s">
        <v>117</v>
      </c>
      <c r="BB85" s="37">
        <v>59</v>
      </c>
      <c r="BC85" s="38" t="s">
        <v>131</v>
      </c>
      <c r="BD85" s="38" t="s">
        <v>222</v>
      </c>
      <c r="BE85" s="39">
        <v>2219753</v>
      </c>
      <c r="BF85" s="40" t="s">
        <v>362</v>
      </c>
      <c r="BG85" s="41" t="s">
        <v>117</v>
      </c>
      <c r="BI85" s="37">
        <v>59</v>
      </c>
      <c r="BJ85" s="38" t="s">
        <v>133</v>
      </c>
      <c r="BK85" s="38" t="s">
        <v>366</v>
      </c>
      <c r="BL85" s="44">
        <v>2250000</v>
      </c>
      <c r="BM85" s="38" t="s">
        <v>350</v>
      </c>
      <c r="BN85" s="41" t="s">
        <v>117</v>
      </c>
      <c r="BP85" s="37">
        <v>58</v>
      </c>
      <c r="BQ85" s="38" t="s">
        <v>135</v>
      </c>
      <c r="BR85" s="38" t="s">
        <v>366</v>
      </c>
      <c r="BS85" s="39">
        <v>2400000</v>
      </c>
      <c r="BT85" s="40" t="s">
        <v>346</v>
      </c>
      <c r="BU85" s="41" t="s">
        <v>117</v>
      </c>
      <c r="BW85" s="37">
        <v>58</v>
      </c>
      <c r="BX85" s="38" t="s">
        <v>138</v>
      </c>
      <c r="BY85" s="38" t="s">
        <v>352</v>
      </c>
      <c r="BZ85" s="39">
        <v>2458000</v>
      </c>
      <c r="CA85" s="40" t="s">
        <v>346</v>
      </c>
      <c r="CB85" s="41" t="s">
        <v>117</v>
      </c>
      <c r="CD85" s="37">
        <v>58</v>
      </c>
      <c r="CE85" s="38" t="s">
        <v>139</v>
      </c>
      <c r="CF85" s="38" t="s">
        <v>344</v>
      </c>
      <c r="CG85" s="39">
        <v>2477550</v>
      </c>
      <c r="CH85" s="40" t="s">
        <v>367</v>
      </c>
      <c r="CI85" s="41" t="s">
        <v>117</v>
      </c>
    </row>
    <row r="86" spans="1:87" x14ac:dyDescent="0.25">
      <c r="A86" s="33">
        <v>60</v>
      </c>
      <c r="B86" s="34" t="s">
        <v>114</v>
      </c>
      <c r="C86" s="34" t="s">
        <v>158</v>
      </c>
      <c r="D86" s="48">
        <v>4000000</v>
      </c>
      <c r="E86" s="35" t="s">
        <v>365</v>
      </c>
      <c r="F86" s="36" t="s">
        <v>117</v>
      </c>
      <c r="G86" s="31"/>
      <c r="H86" s="37">
        <v>60</v>
      </c>
      <c r="I86" s="38" t="s">
        <v>118</v>
      </c>
      <c r="J86" s="38" t="s">
        <v>169</v>
      </c>
      <c r="K86" s="39">
        <v>2225000</v>
      </c>
      <c r="L86" s="40" t="s">
        <v>362</v>
      </c>
      <c r="M86" s="41" t="s">
        <v>117</v>
      </c>
      <c r="N86" s="32"/>
      <c r="P86" s="37">
        <v>60</v>
      </c>
      <c r="Q86" s="40" t="s">
        <v>121</v>
      </c>
      <c r="R86" s="38" t="s">
        <v>127</v>
      </c>
      <c r="S86" s="39">
        <v>2080000</v>
      </c>
      <c r="T86" s="40" t="s">
        <v>368</v>
      </c>
      <c r="U86" s="41" t="s">
        <v>117</v>
      </c>
      <c r="V86" s="32"/>
      <c r="X86" s="37">
        <v>60</v>
      </c>
      <c r="Y86" s="40" t="s">
        <v>122</v>
      </c>
      <c r="Z86" s="38" t="s">
        <v>225</v>
      </c>
      <c r="AA86" s="39">
        <v>2143000</v>
      </c>
      <c r="AB86" s="40" t="s">
        <v>368</v>
      </c>
      <c r="AC86" s="41" t="s">
        <v>117</v>
      </c>
      <c r="AD86" s="32"/>
      <c r="AE86" s="37">
        <v>60</v>
      </c>
      <c r="AF86" s="38" t="s">
        <v>123</v>
      </c>
      <c r="AG86" s="38" t="s">
        <v>201</v>
      </c>
      <c r="AH86" s="39">
        <v>2911000</v>
      </c>
      <c r="AI86" s="44">
        <f t="shared" si="5"/>
        <v>2911000</v>
      </c>
      <c r="AJ86" s="44">
        <f t="shared" si="0"/>
        <v>5822000</v>
      </c>
      <c r="AK86" s="40" t="s">
        <v>362</v>
      </c>
      <c r="AL86" s="41" t="s">
        <v>117</v>
      </c>
      <c r="AN86" s="37">
        <v>60</v>
      </c>
      <c r="AO86" s="38" t="s">
        <v>124</v>
      </c>
      <c r="AP86" s="38" t="s">
        <v>286</v>
      </c>
      <c r="AQ86" s="39">
        <v>1970253</v>
      </c>
      <c r="AR86" s="40" t="s">
        <v>362</v>
      </c>
      <c r="AS86" s="41" t="s">
        <v>117</v>
      </c>
      <c r="AT86" s="32"/>
      <c r="AU86" s="37">
        <v>60</v>
      </c>
      <c r="AV86" s="40" t="s">
        <v>126</v>
      </c>
      <c r="AW86" s="42" t="s">
        <v>132</v>
      </c>
      <c r="AX86" s="49">
        <v>2000000</v>
      </c>
      <c r="AY86" s="40" t="s">
        <v>362</v>
      </c>
      <c r="AZ86" s="41" t="s">
        <v>117</v>
      </c>
      <c r="BB86" s="37">
        <v>60</v>
      </c>
      <c r="BC86" s="38" t="s">
        <v>131</v>
      </c>
      <c r="BD86" s="38" t="s">
        <v>316</v>
      </c>
      <c r="BE86" s="39">
        <v>2219753</v>
      </c>
      <c r="BF86" s="40" t="s">
        <v>365</v>
      </c>
      <c r="BG86" s="41" t="s">
        <v>117</v>
      </c>
      <c r="BI86" s="37">
        <v>60</v>
      </c>
      <c r="BJ86" s="38" t="s">
        <v>133</v>
      </c>
      <c r="BK86" s="38" t="s">
        <v>371</v>
      </c>
      <c r="BL86" s="44">
        <v>2240000</v>
      </c>
      <c r="BM86" s="38" t="s">
        <v>354</v>
      </c>
      <c r="BN86" s="41" t="s">
        <v>117</v>
      </c>
      <c r="BP86" s="37">
        <v>59</v>
      </c>
      <c r="BQ86" s="38" t="s">
        <v>135</v>
      </c>
      <c r="BR86" s="38" t="s">
        <v>369</v>
      </c>
      <c r="BS86" s="39">
        <v>2360000</v>
      </c>
      <c r="BT86" s="40" t="s">
        <v>350</v>
      </c>
      <c r="BU86" s="41" t="s">
        <v>117</v>
      </c>
      <c r="BW86" s="37">
        <v>59</v>
      </c>
      <c r="BX86" s="38" t="s">
        <v>138</v>
      </c>
      <c r="BY86" s="38" t="s">
        <v>366</v>
      </c>
      <c r="BZ86" s="39">
        <v>2450000</v>
      </c>
      <c r="CA86" s="40" t="s">
        <v>350</v>
      </c>
      <c r="CB86" s="41" t="s">
        <v>117</v>
      </c>
      <c r="CD86" s="37">
        <v>59</v>
      </c>
      <c r="CE86" s="38" t="s">
        <v>139</v>
      </c>
      <c r="CF86" s="38" t="s">
        <v>366</v>
      </c>
      <c r="CG86" s="39">
        <v>2477550</v>
      </c>
      <c r="CH86" s="40" t="s">
        <v>315</v>
      </c>
      <c r="CI86" s="41" t="s">
        <v>117</v>
      </c>
    </row>
    <row r="87" spans="1:87" x14ac:dyDescent="0.25">
      <c r="A87" s="33">
        <v>61</v>
      </c>
      <c r="B87" s="34" t="s">
        <v>114</v>
      </c>
      <c r="C87" s="34" t="s">
        <v>201</v>
      </c>
      <c r="D87" s="48">
        <v>2416000</v>
      </c>
      <c r="E87" s="35" t="s">
        <v>368</v>
      </c>
      <c r="F87" s="36" t="s">
        <v>117</v>
      </c>
      <c r="G87" s="31"/>
      <c r="H87" s="37">
        <v>61</v>
      </c>
      <c r="I87" s="38" t="s">
        <v>118</v>
      </c>
      <c r="J87" s="38" t="s">
        <v>322</v>
      </c>
      <c r="K87" s="39">
        <v>2225000</v>
      </c>
      <c r="L87" s="40" t="s">
        <v>365</v>
      </c>
      <c r="M87" s="41" t="s">
        <v>117</v>
      </c>
      <c r="N87" s="32"/>
      <c r="P87" s="37">
        <v>61</v>
      </c>
      <c r="Q87" s="40" t="s">
        <v>121</v>
      </c>
      <c r="R87" s="38" t="s">
        <v>358</v>
      </c>
      <c r="S87" s="39">
        <v>2074753</v>
      </c>
      <c r="T87" s="40" t="s">
        <v>370</v>
      </c>
      <c r="U87" s="41" t="s">
        <v>117</v>
      </c>
      <c r="V87" s="32"/>
      <c r="X87" s="37">
        <v>61</v>
      </c>
      <c r="Y87" s="40" t="s">
        <v>122</v>
      </c>
      <c r="Z87" s="38" t="s">
        <v>268</v>
      </c>
      <c r="AA87" s="39">
        <v>2136000</v>
      </c>
      <c r="AB87" s="40" t="s">
        <v>370</v>
      </c>
      <c r="AC87" s="41" t="s">
        <v>117</v>
      </c>
      <c r="AD87" s="32"/>
      <c r="AE87" s="37">
        <v>61</v>
      </c>
      <c r="AF87" s="38" t="s">
        <v>123</v>
      </c>
      <c r="AG87" s="38" t="s">
        <v>238</v>
      </c>
      <c r="AH87" s="39">
        <v>2756000</v>
      </c>
      <c r="AI87" s="44">
        <f t="shared" si="5"/>
        <v>2756000</v>
      </c>
      <c r="AJ87" s="44">
        <f t="shared" si="0"/>
        <v>5512000</v>
      </c>
      <c r="AK87" s="40" t="s">
        <v>365</v>
      </c>
      <c r="AL87" s="41" t="s">
        <v>117</v>
      </c>
      <c r="AN87" s="37">
        <v>61</v>
      </c>
      <c r="AO87" s="38" t="s">
        <v>124</v>
      </c>
      <c r="AP87" s="38" t="s">
        <v>169</v>
      </c>
      <c r="AQ87" s="39">
        <v>1955000</v>
      </c>
      <c r="AR87" s="40" t="s">
        <v>365</v>
      </c>
      <c r="AS87" s="41" t="s">
        <v>117</v>
      </c>
      <c r="AT87" s="32"/>
      <c r="AU87" s="37">
        <v>61</v>
      </c>
      <c r="AV87" s="40" t="s">
        <v>126</v>
      </c>
      <c r="AW87" s="38" t="s">
        <v>279</v>
      </c>
      <c r="AX87" s="39">
        <v>1992500</v>
      </c>
      <c r="AY87" s="40" t="s">
        <v>365</v>
      </c>
      <c r="AZ87" s="41" t="s">
        <v>117</v>
      </c>
      <c r="BB87" s="37">
        <v>61</v>
      </c>
      <c r="BC87" s="38" t="s">
        <v>131</v>
      </c>
      <c r="BD87" s="38" t="s">
        <v>273</v>
      </c>
      <c r="BE87" s="39">
        <v>2210753</v>
      </c>
      <c r="BF87" s="40" t="s">
        <v>368</v>
      </c>
      <c r="BG87" s="41" t="s">
        <v>117</v>
      </c>
      <c r="BI87" s="37">
        <v>61</v>
      </c>
      <c r="BJ87" s="38" t="s">
        <v>133</v>
      </c>
      <c r="BK87" s="38" t="s">
        <v>339</v>
      </c>
      <c r="BL87" s="44">
        <v>2226500</v>
      </c>
      <c r="BM87" s="38" t="s">
        <v>356</v>
      </c>
      <c r="BN87" s="41" t="s">
        <v>117</v>
      </c>
      <c r="BP87" s="37">
        <v>60</v>
      </c>
      <c r="BQ87" s="38" t="s">
        <v>135</v>
      </c>
      <c r="BR87" s="38" t="s">
        <v>372</v>
      </c>
      <c r="BS87" s="39">
        <v>2336500</v>
      </c>
      <c r="BT87" s="40" t="s">
        <v>354</v>
      </c>
      <c r="BU87" s="41" t="s">
        <v>117</v>
      </c>
      <c r="BW87" s="37">
        <v>60</v>
      </c>
      <c r="BX87" s="38" t="s">
        <v>138</v>
      </c>
      <c r="BY87" s="38" t="s">
        <v>372</v>
      </c>
      <c r="BZ87" s="39">
        <v>2386500</v>
      </c>
      <c r="CA87" s="40" t="s">
        <v>354</v>
      </c>
      <c r="CB87" s="41" t="s">
        <v>117</v>
      </c>
      <c r="CD87" s="37">
        <v>60</v>
      </c>
      <c r="CE87" s="38" t="s">
        <v>139</v>
      </c>
      <c r="CF87" s="38" t="s">
        <v>338</v>
      </c>
      <c r="CG87" s="39">
        <v>2476500</v>
      </c>
      <c r="CH87" s="40" t="s">
        <v>321</v>
      </c>
      <c r="CI87" s="41" t="s">
        <v>117</v>
      </c>
    </row>
    <row r="88" spans="1:87" x14ac:dyDescent="0.25">
      <c r="A88" s="33">
        <v>62</v>
      </c>
      <c r="B88" s="34" t="s">
        <v>114</v>
      </c>
      <c r="C88" s="34" t="s">
        <v>238</v>
      </c>
      <c r="D88" s="48">
        <v>2531000</v>
      </c>
      <c r="E88" s="35" t="s">
        <v>370</v>
      </c>
      <c r="F88" s="36" t="s">
        <v>117</v>
      </c>
      <c r="G88" s="31"/>
      <c r="H88" s="37">
        <v>62</v>
      </c>
      <c r="I88" s="38" t="s">
        <v>118</v>
      </c>
      <c r="J88" s="38" t="s">
        <v>245</v>
      </c>
      <c r="K88" s="39">
        <v>2193253</v>
      </c>
      <c r="L88" s="40" t="s">
        <v>368</v>
      </c>
      <c r="M88" s="41" t="s">
        <v>117</v>
      </c>
      <c r="N88" s="32"/>
      <c r="P88" s="37">
        <v>62</v>
      </c>
      <c r="Q88" s="40" t="s">
        <v>121</v>
      </c>
      <c r="R88" s="38" t="s">
        <v>273</v>
      </c>
      <c r="S88" s="39">
        <v>2053253</v>
      </c>
      <c r="T88" s="40" t="s">
        <v>373</v>
      </c>
      <c r="U88" s="41" t="s">
        <v>117</v>
      </c>
      <c r="V88" s="32"/>
      <c r="X88" s="37">
        <v>62</v>
      </c>
      <c r="Y88" s="40" t="s">
        <v>122</v>
      </c>
      <c r="Z88" s="38" t="s">
        <v>322</v>
      </c>
      <c r="AA88" s="39">
        <v>2135000</v>
      </c>
      <c r="AB88" s="40" t="s">
        <v>373</v>
      </c>
      <c r="AC88" s="41" t="s">
        <v>117</v>
      </c>
      <c r="AD88" s="32"/>
      <c r="AE88" s="37">
        <v>62</v>
      </c>
      <c r="AF88" s="38" t="s">
        <v>123</v>
      </c>
      <c r="AG88" s="38" t="s">
        <v>374</v>
      </c>
      <c r="AH88" s="39">
        <v>1590000</v>
      </c>
      <c r="AI88" s="44">
        <f t="shared" si="5"/>
        <v>1590000</v>
      </c>
      <c r="AJ88" s="44">
        <f t="shared" si="0"/>
        <v>3180000</v>
      </c>
      <c r="AK88" s="40" t="s">
        <v>368</v>
      </c>
      <c r="AL88" s="41" t="s">
        <v>117</v>
      </c>
      <c r="AN88" s="37">
        <v>62</v>
      </c>
      <c r="AO88" s="38" t="s">
        <v>124</v>
      </c>
      <c r="AP88" s="38" t="s">
        <v>333</v>
      </c>
      <c r="AQ88" s="39">
        <v>1955000</v>
      </c>
      <c r="AR88" s="40" t="s">
        <v>368</v>
      </c>
      <c r="AS88" s="41" t="s">
        <v>117</v>
      </c>
      <c r="AT88" s="32"/>
      <c r="AU88" s="37">
        <v>62</v>
      </c>
      <c r="AV88" s="40" t="s">
        <v>126</v>
      </c>
      <c r="AW88" s="38" t="s">
        <v>183</v>
      </c>
      <c r="AX88" s="39">
        <v>1989000</v>
      </c>
      <c r="AY88" s="40" t="s">
        <v>368</v>
      </c>
      <c r="AZ88" s="41" t="s">
        <v>117</v>
      </c>
      <c r="BB88" s="37">
        <v>62</v>
      </c>
      <c r="BC88" s="38" t="s">
        <v>131</v>
      </c>
      <c r="BD88" s="38" t="s">
        <v>358</v>
      </c>
      <c r="BE88" s="39">
        <v>2209753</v>
      </c>
      <c r="BF88" s="40" t="s">
        <v>370</v>
      </c>
      <c r="BG88" s="41" t="s">
        <v>117</v>
      </c>
      <c r="BI88" s="37">
        <v>62</v>
      </c>
      <c r="BJ88" s="38" t="s">
        <v>133</v>
      </c>
      <c r="BK88" s="38" t="s">
        <v>327</v>
      </c>
      <c r="BL88" s="44">
        <v>2216923</v>
      </c>
      <c r="BM88" s="38" t="s">
        <v>377</v>
      </c>
      <c r="BN88" s="41" t="s">
        <v>117</v>
      </c>
      <c r="BP88" s="37">
        <v>61</v>
      </c>
      <c r="BQ88" s="38" t="s">
        <v>135</v>
      </c>
      <c r="BR88" s="38" t="s">
        <v>353</v>
      </c>
      <c r="BS88" s="39">
        <v>2325000</v>
      </c>
      <c r="BT88" s="40" t="s">
        <v>356</v>
      </c>
      <c r="BU88" s="41" t="s">
        <v>117</v>
      </c>
      <c r="BW88" s="37">
        <v>61</v>
      </c>
      <c r="BX88" s="38" t="s">
        <v>138</v>
      </c>
      <c r="BY88" s="38" t="s">
        <v>353</v>
      </c>
      <c r="BZ88" s="39">
        <v>2375000</v>
      </c>
      <c r="CA88" s="40" t="s">
        <v>356</v>
      </c>
      <c r="CB88" s="41" t="s">
        <v>117</v>
      </c>
      <c r="CD88" s="37">
        <v>61</v>
      </c>
      <c r="CE88" s="38" t="s">
        <v>139</v>
      </c>
      <c r="CF88" s="38" t="s">
        <v>309</v>
      </c>
      <c r="CG88" s="39">
        <v>2474750</v>
      </c>
      <c r="CH88" s="40" t="s">
        <v>375</v>
      </c>
      <c r="CI88" s="41" t="s">
        <v>117</v>
      </c>
    </row>
    <row r="89" spans="1:87" x14ac:dyDescent="0.25">
      <c r="A89" s="33">
        <v>63</v>
      </c>
      <c r="B89" s="34" t="s">
        <v>114</v>
      </c>
      <c r="C89" s="34" t="s">
        <v>374</v>
      </c>
      <c r="D89" s="48">
        <v>1815000</v>
      </c>
      <c r="E89" s="35" t="s">
        <v>373</v>
      </c>
      <c r="F89" s="36" t="s">
        <v>117</v>
      </c>
      <c r="G89" s="31"/>
      <c r="H89" s="37">
        <v>63</v>
      </c>
      <c r="I89" s="38" t="s">
        <v>118</v>
      </c>
      <c r="J89" s="38" t="s">
        <v>347</v>
      </c>
      <c r="K89" s="39">
        <v>2187000</v>
      </c>
      <c r="L89" s="40" t="s">
        <v>370</v>
      </c>
      <c r="M89" s="41" t="s">
        <v>117</v>
      </c>
      <c r="N89" s="32"/>
      <c r="P89" s="37">
        <v>63</v>
      </c>
      <c r="Q89" s="40" t="s">
        <v>121</v>
      </c>
      <c r="R89" s="38" t="s">
        <v>266</v>
      </c>
      <c r="S89" s="39">
        <v>2008000</v>
      </c>
      <c r="T89" s="40" t="s">
        <v>376</v>
      </c>
      <c r="U89" s="41" t="s">
        <v>117</v>
      </c>
      <c r="V89" s="32"/>
      <c r="X89" s="37">
        <v>63</v>
      </c>
      <c r="Y89" s="40" t="s">
        <v>122</v>
      </c>
      <c r="Z89" s="38" t="s">
        <v>316</v>
      </c>
      <c r="AA89" s="39">
        <v>2129753</v>
      </c>
      <c r="AB89" s="40" t="s">
        <v>376</v>
      </c>
      <c r="AC89" s="41" t="s">
        <v>117</v>
      </c>
      <c r="AD89" s="32"/>
      <c r="AE89" s="37">
        <v>63</v>
      </c>
      <c r="AF89" s="38" t="s">
        <v>123</v>
      </c>
      <c r="AG89" s="38" t="s">
        <v>205</v>
      </c>
      <c r="AH89" s="39">
        <v>2848000</v>
      </c>
      <c r="AI89" s="44">
        <f t="shared" si="5"/>
        <v>2848000</v>
      </c>
      <c r="AJ89" s="44">
        <f t="shared" si="0"/>
        <v>5696000</v>
      </c>
      <c r="AK89" s="40" t="s">
        <v>370</v>
      </c>
      <c r="AL89" s="41" t="s">
        <v>117</v>
      </c>
      <c r="AN89" s="37">
        <v>63</v>
      </c>
      <c r="AO89" s="38" t="s">
        <v>124</v>
      </c>
      <c r="AP89" s="38" t="s">
        <v>320</v>
      </c>
      <c r="AQ89" s="39">
        <v>1955000</v>
      </c>
      <c r="AR89" s="40" t="s">
        <v>370</v>
      </c>
      <c r="AS89" s="41" t="s">
        <v>117</v>
      </c>
      <c r="AT89" s="32"/>
      <c r="AU89" s="37">
        <v>63</v>
      </c>
      <c r="AV89" s="40" t="s">
        <v>126</v>
      </c>
      <c r="AW89" s="38" t="s">
        <v>208</v>
      </c>
      <c r="AX89" s="39">
        <v>1934000</v>
      </c>
      <c r="AY89" s="40" t="s">
        <v>370</v>
      </c>
      <c r="AZ89" s="41" t="s">
        <v>117</v>
      </c>
      <c r="BB89" s="37">
        <v>63</v>
      </c>
      <c r="BC89" s="38" t="s">
        <v>131</v>
      </c>
      <c r="BD89" s="38" t="s">
        <v>347</v>
      </c>
      <c r="BE89" s="39">
        <v>2187000</v>
      </c>
      <c r="BF89" s="40" t="s">
        <v>373</v>
      </c>
      <c r="BG89" s="41" t="s">
        <v>117</v>
      </c>
      <c r="BI89" s="37">
        <v>63</v>
      </c>
      <c r="BJ89" s="38" t="s">
        <v>133</v>
      </c>
      <c r="BK89" s="38" t="s">
        <v>195</v>
      </c>
      <c r="BL89" s="44">
        <v>2210000</v>
      </c>
      <c r="BM89" s="38" t="s">
        <v>360</v>
      </c>
      <c r="BN89" s="41" t="s">
        <v>117</v>
      </c>
      <c r="BP89" s="37">
        <v>62</v>
      </c>
      <c r="BQ89" s="38" t="s">
        <v>135</v>
      </c>
      <c r="BR89" s="38" t="s">
        <v>358</v>
      </c>
      <c r="BS89" s="39">
        <v>2260000</v>
      </c>
      <c r="BT89" s="40" t="s">
        <v>377</v>
      </c>
      <c r="BU89" s="41" t="s">
        <v>117</v>
      </c>
      <c r="BW89" s="37">
        <v>62</v>
      </c>
      <c r="BX89" s="38" t="s">
        <v>138</v>
      </c>
      <c r="BY89" s="38" t="s">
        <v>361</v>
      </c>
      <c r="BZ89" s="39">
        <v>2360000</v>
      </c>
      <c r="CA89" s="40" t="s">
        <v>377</v>
      </c>
      <c r="CB89" s="41" t="s">
        <v>117</v>
      </c>
      <c r="CD89" s="37">
        <v>62</v>
      </c>
      <c r="CE89" s="38" t="s">
        <v>139</v>
      </c>
      <c r="CF89" s="38" t="s">
        <v>378</v>
      </c>
      <c r="CG89" s="39">
        <v>2450000</v>
      </c>
      <c r="CH89" s="40" t="s">
        <v>379</v>
      </c>
      <c r="CI89" s="41" t="s">
        <v>117</v>
      </c>
    </row>
    <row r="90" spans="1:87" x14ac:dyDescent="0.25">
      <c r="A90" s="33">
        <v>64</v>
      </c>
      <c r="B90" s="34" t="s">
        <v>114</v>
      </c>
      <c r="C90" s="34" t="s">
        <v>205</v>
      </c>
      <c r="D90" s="48">
        <v>2978000</v>
      </c>
      <c r="E90" s="35" t="s">
        <v>376</v>
      </c>
      <c r="F90" s="36" t="s">
        <v>117</v>
      </c>
      <c r="G90" s="31"/>
      <c r="H90" s="37">
        <v>64</v>
      </c>
      <c r="I90" s="38" t="s">
        <v>118</v>
      </c>
      <c r="J90" s="38" t="s">
        <v>222</v>
      </c>
      <c r="K90" s="39">
        <v>2152253</v>
      </c>
      <c r="L90" s="40" t="s">
        <v>373</v>
      </c>
      <c r="M90" s="41" t="s">
        <v>117</v>
      </c>
      <c r="N90" s="32"/>
      <c r="P90" s="37">
        <v>64</v>
      </c>
      <c r="Q90" s="40" t="s">
        <v>121</v>
      </c>
      <c r="R90" s="38" t="s">
        <v>199</v>
      </c>
      <c r="S90" s="39">
        <v>2000253</v>
      </c>
      <c r="T90" s="40" t="s">
        <v>380</v>
      </c>
      <c r="U90" s="41" t="s">
        <v>117</v>
      </c>
      <c r="V90" s="32"/>
      <c r="X90" s="37">
        <v>64</v>
      </c>
      <c r="Y90" s="40" t="s">
        <v>122</v>
      </c>
      <c r="Z90" s="38" t="s">
        <v>169</v>
      </c>
      <c r="AA90" s="39">
        <v>2090000</v>
      </c>
      <c r="AB90" s="40" t="s">
        <v>380</v>
      </c>
      <c r="AC90" s="41" t="s">
        <v>117</v>
      </c>
      <c r="AD90" s="32"/>
      <c r="AE90" s="37">
        <v>64</v>
      </c>
      <c r="AF90" s="38" t="s">
        <v>123</v>
      </c>
      <c r="AG90" s="38" t="s">
        <v>381</v>
      </c>
      <c r="AH90" s="39">
        <v>2344253</v>
      </c>
      <c r="AI90" s="44">
        <f t="shared" si="5"/>
        <v>2344253</v>
      </c>
      <c r="AJ90" s="44">
        <f t="shared" si="0"/>
        <v>4688506</v>
      </c>
      <c r="AK90" s="40" t="s">
        <v>373</v>
      </c>
      <c r="AL90" s="41" t="s">
        <v>117</v>
      </c>
      <c r="AN90" s="37">
        <v>64</v>
      </c>
      <c r="AO90" s="38" t="s">
        <v>124</v>
      </c>
      <c r="AP90" s="38" t="s">
        <v>208</v>
      </c>
      <c r="AQ90" s="39">
        <v>1934000</v>
      </c>
      <c r="AR90" s="40" t="s">
        <v>373</v>
      </c>
      <c r="AS90" s="41" t="s">
        <v>117</v>
      </c>
      <c r="AT90" s="32"/>
      <c r="AU90" s="37">
        <v>64</v>
      </c>
      <c r="AV90" s="40" t="s">
        <v>126</v>
      </c>
      <c r="AW90" s="38" t="s">
        <v>195</v>
      </c>
      <c r="AX90" s="39">
        <v>1929000</v>
      </c>
      <c r="AY90" s="40" t="s">
        <v>373</v>
      </c>
      <c r="AZ90" s="41" t="s">
        <v>117</v>
      </c>
      <c r="BB90" s="37">
        <v>64</v>
      </c>
      <c r="BC90" s="38" t="s">
        <v>131</v>
      </c>
      <c r="BD90" s="38" t="s">
        <v>333</v>
      </c>
      <c r="BE90" s="39">
        <v>2180000</v>
      </c>
      <c r="BF90" s="40" t="s">
        <v>376</v>
      </c>
      <c r="BG90" s="41" t="s">
        <v>117</v>
      </c>
      <c r="BI90" s="37">
        <v>64</v>
      </c>
      <c r="BJ90" s="38" t="s">
        <v>133</v>
      </c>
      <c r="BK90" s="38" t="s">
        <v>384</v>
      </c>
      <c r="BL90" s="44">
        <v>2180000</v>
      </c>
      <c r="BM90" s="38" t="s">
        <v>362</v>
      </c>
      <c r="BN90" s="41" t="s">
        <v>117</v>
      </c>
      <c r="BP90" s="37">
        <v>63</v>
      </c>
      <c r="BQ90" s="38" t="s">
        <v>135</v>
      </c>
      <c r="BR90" s="38" t="s">
        <v>364</v>
      </c>
      <c r="BS90" s="39">
        <v>2245500</v>
      </c>
      <c r="BT90" s="40" t="s">
        <v>362</v>
      </c>
      <c r="BU90" s="41" t="s">
        <v>117</v>
      </c>
      <c r="BW90" s="37">
        <v>63</v>
      </c>
      <c r="BX90" s="38" t="s">
        <v>138</v>
      </c>
      <c r="BY90" s="38" t="s">
        <v>382</v>
      </c>
      <c r="BZ90" s="39">
        <v>2360000</v>
      </c>
      <c r="CA90" s="40" t="s">
        <v>362</v>
      </c>
      <c r="CB90" s="41" t="s">
        <v>117</v>
      </c>
      <c r="CD90" s="37">
        <v>63</v>
      </c>
      <c r="CE90" s="38" t="s">
        <v>139</v>
      </c>
      <c r="CF90" s="38" t="s">
        <v>330</v>
      </c>
      <c r="CG90" s="39">
        <v>2410000</v>
      </c>
      <c r="CH90" s="40" t="s">
        <v>324</v>
      </c>
      <c r="CI90" s="41" t="s">
        <v>117</v>
      </c>
    </row>
    <row r="91" spans="1:87" x14ac:dyDescent="0.25">
      <c r="A91" s="33">
        <v>65</v>
      </c>
      <c r="B91" s="34" t="s">
        <v>114</v>
      </c>
      <c r="C91" s="34" t="s">
        <v>381</v>
      </c>
      <c r="D91" s="48">
        <v>2344253</v>
      </c>
      <c r="E91" s="35" t="s">
        <v>380</v>
      </c>
      <c r="F91" s="36" t="s">
        <v>117</v>
      </c>
      <c r="G91" s="31"/>
      <c r="H91" s="37">
        <v>65</v>
      </c>
      <c r="I91" s="38" t="s">
        <v>118</v>
      </c>
      <c r="J91" s="38" t="s">
        <v>333</v>
      </c>
      <c r="K91" s="39">
        <v>2135000</v>
      </c>
      <c r="L91" s="40" t="s">
        <v>376</v>
      </c>
      <c r="M91" s="41" t="s">
        <v>117</v>
      </c>
      <c r="N91" s="32"/>
      <c r="P91" s="37">
        <v>65</v>
      </c>
      <c r="Q91" s="40" t="s">
        <v>121</v>
      </c>
      <c r="R91" s="42" t="s">
        <v>132</v>
      </c>
      <c r="S91" s="49">
        <v>2000000</v>
      </c>
      <c r="T91" s="40" t="s">
        <v>383</v>
      </c>
      <c r="U91" s="41" t="s">
        <v>117</v>
      </c>
      <c r="V91" s="32"/>
      <c r="X91" s="37">
        <v>65</v>
      </c>
      <c r="Y91" s="40" t="s">
        <v>122</v>
      </c>
      <c r="Z91" s="38" t="s">
        <v>318</v>
      </c>
      <c r="AA91" s="39">
        <v>2084000</v>
      </c>
      <c r="AB91" s="40" t="s">
        <v>383</v>
      </c>
      <c r="AC91" s="41" t="s">
        <v>117</v>
      </c>
      <c r="AD91" s="32"/>
      <c r="AE91" s="37">
        <v>65</v>
      </c>
      <c r="AF91" s="38" t="s">
        <v>123</v>
      </c>
      <c r="AG91" s="38" t="s">
        <v>279</v>
      </c>
      <c r="AH91" s="39">
        <v>2380000</v>
      </c>
      <c r="AI91" s="44">
        <f t="shared" si="5"/>
        <v>2380000</v>
      </c>
      <c r="AJ91" s="44">
        <f t="shared" ref="AJ91:AJ137" si="6">AH91+AI91</f>
        <v>4760000</v>
      </c>
      <c r="AK91" s="40" t="s">
        <v>376</v>
      </c>
      <c r="AL91" s="41" t="s">
        <v>117</v>
      </c>
      <c r="AN91" s="37">
        <v>65</v>
      </c>
      <c r="AO91" s="38" t="s">
        <v>124</v>
      </c>
      <c r="AP91" s="38" t="s">
        <v>225</v>
      </c>
      <c r="AQ91" s="39">
        <v>1918000</v>
      </c>
      <c r="AR91" s="40" t="s">
        <v>376</v>
      </c>
      <c r="AS91" s="41" t="s">
        <v>117</v>
      </c>
      <c r="AT91" s="32"/>
      <c r="AU91" s="37">
        <v>65</v>
      </c>
      <c r="AV91" s="40" t="s">
        <v>126</v>
      </c>
      <c r="AW91" s="38" t="s">
        <v>329</v>
      </c>
      <c r="AX91" s="39">
        <v>1839753</v>
      </c>
      <c r="AY91" s="40" t="s">
        <v>376</v>
      </c>
      <c r="AZ91" s="41" t="s">
        <v>117</v>
      </c>
      <c r="BB91" s="37">
        <v>65</v>
      </c>
      <c r="BC91" s="38" t="s">
        <v>131</v>
      </c>
      <c r="BD91" s="38" t="s">
        <v>303</v>
      </c>
      <c r="BE91" s="39">
        <v>2178500</v>
      </c>
      <c r="BF91" s="40" t="s">
        <v>380</v>
      </c>
      <c r="BG91" s="41" t="s">
        <v>117</v>
      </c>
      <c r="BI91" s="37">
        <v>65</v>
      </c>
      <c r="BJ91" s="38" t="s">
        <v>133</v>
      </c>
      <c r="BK91" s="38" t="s">
        <v>387</v>
      </c>
      <c r="BL91" s="44">
        <v>2180000</v>
      </c>
      <c r="BM91" s="38" t="s">
        <v>365</v>
      </c>
      <c r="BN91" s="41" t="s">
        <v>117</v>
      </c>
      <c r="BP91" s="37">
        <v>64</v>
      </c>
      <c r="BQ91" s="38" t="s">
        <v>135</v>
      </c>
      <c r="BR91" s="38" t="s">
        <v>371</v>
      </c>
      <c r="BS91" s="39">
        <v>2240000</v>
      </c>
      <c r="BT91" s="40" t="s">
        <v>365</v>
      </c>
      <c r="BU91" s="41" t="s">
        <v>117</v>
      </c>
      <c r="BW91" s="37">
        <v>64</v>
      </c>
      <c r="BX91" s="38" t="s">
        <v>138</v>
      </c>
      <c r="BY91" s="38" t="s">
        <v>358</v>
      </c>
      <c r="BZ91" s="39">
        <v>2360000</v>
      </c>
      <c r="CA91" s="40" t="s">
        <v>365</v>
      </c>
      <c r="CB91" s="41" t="s">
        <v>117</v>
      </c>
      <c r="CD91" s="37">
        <v>64</v>
      </c>
      <c r="CE91" s="38" t="s">
        <v>139</v>
      </c>
      <c r="CF91" s="38" t="s">
        <v>369</v>
      </c>
      <c r="CG91" s="39">
        <v>2385000</v>
      </c>
      <c r="CH91" s="40" t="s">
        <v>328</v>
      </c>
      <c r="CI91" s="41" t="s">
        <v>117</v>
      </c>
    </row>
    <row r="92" spans="1:87" x14ac:dyDescent="0.25">
      <c r="A92" s="33">
        <v>66</v>
      </c>
      <c r="B92" s="34" t="s">
        <v>114</v>
      </c>
      <c r="C92" s="34" t="s">
        <v>279</v>
      </c>
      <c r="D92" s="48">
        <v>2377500</v>
      </c>
      <c r="E92" s="35" t="s">
        <v>383</v>
      </c>
      <c r="F92" s="36" t="s">
        <v>117</v>
      </c>
      <c r="G92" s="31"/>
      <c r="H92" s="37">
        <v>66</v>
      </c>
      <c r="I92" s="38" t="s">
        <v>118</v>
      </c>
      <c r="J92" s="38" t="s">
        <v>316</v>
      </c>
      <c r="K92" s="39">
        <v>2129753</v>
      </c>
      <c r="L92" s="40" t="s">
        <v>380</v>
      </c>
      <c r="M92" s="41" t="s">
        <v>117</v>
      </c>
      <c r="N92" s="32"/>
      <c r="P92" s="37">
        <v>66</v>
      </c>
      <c r="Q92" s="40" t="s">
        <v>121</v>
      </c>
      <c r="R92" s="38" t="s">
        <v>318</v>
      </c>
      <c r="S92" s="39">
        <v>1994000</v>
      </c>
      <c r="T92" s="40" t="s">
        <v>385</v>
      </c>
      <c r="U92" s="41" t="s">
        <v>117</v>
      </c>
      <c r="V92" s="32"/>
      <c r="X92" s="37">
        <v>66</v>
      </c>
      <c r="Y92" s="40" t="s">
        <v>122</v>
      </c>
      <c r="Z92" s="38" t="s">
        <v>286</v>
      </c>
      <c r="AA92" s="39">
        <v>2060253</v>
      </c>
      <c r="AB92" s="40" t="s">
        <v>385</v>
      </c>
      <c r="AC92" s="41" t="s">
        <v>117</v>
      </c>
      <c r="AD92" s="32"/>
      <c r="AE92" s="37">
        <v>66</v>
      </c>
      <c r="AF92" s="38" t="s">
        <v>123</v>
      </c>
      <c r="AG92" s="38" t="s">
        <v>386</v>
      </c>
      <c r="AH92" s="39">
        <v>1564753</v>
      </c>
      <c r="AI92" s="44">
        <f t="shared" si="5"/>
        <v>1564753</v>
      </c>
      <c r="AJ92" s="44">
        <f t="shared" si="6"/>
        <v>3129506</v>
      </c>
      <c r="AK92" s="40" t="s">
        <v>380</v>
      </c>
      <c r="AL92" s="41" t="s">
        <v>117</v>
      </c>
      <c r="AN92" s="37">
        <v>66</v>
      </c>
      <c r="AO92" s="38" t="s">
        <v>124</v>
      </c>
      <c r="AP92" s="38" t="s">
        <v>347</v>
      </c>
      <c r="AQ92" s="39">
        <v>1917000</v>
      </c>
      <c r="AR92" s="40" t="s">
        <v>380</v>
      </c>
      <c r="AS92" s="41" t="s">
        <v>117</v>
      </c>
      <c r="AT92" s="32"/>
      <c r="AU92" s="37">
        <v>66</v>
      </c>
      <c r="AV92" s="40" t="s">
        <v>126</v>
      </c>
      <c r="AW92" s="38" t="s">
        <v>273</v>
      </c>
      <c r="AX92" s="39">
        <v>1817003</v>
      </c>
      <c r="AY92" s="40" t="s">
        <v>380</v>
      </c>
      <c r="AZ92" s="41" t="s">
        <v>117</v>
      </c>
      <c r="BB92" s="37">
        <v>66</v>
      </c>
      <c r="BC92" s="38" t="s">
        <v>131</v>
      </c>
      <c r="BD92" s="38" t="s">
        <v>199</v>
      </c>
      <c r="BE92" s="39">
        <v>2135253</v>
      </c>
      <c r="BF92" s="40" t="s">
        <v>383</v>
      </c>
      <c r="BG92" s="41" t="s">
        <v>117</v>
      </c>
      <c r="BI92" s="37">
        <v>66</v>
      </c>
      <c r="BJ92" s="38" t="s">
        <v>133</v>
      </c>
      <c r="BK92" s="38" t="s">
        <v>340</v>
      </c>
      <c r="BL92" s="44">
        <v>2162500</v>
      </c>
      <c r="BM92" s="38" t="s">
        <v>368</v>
      </c>
      <c r="BN92" s="41" t="s">
        <v>117</v>
      </c>
      <c r="BP92" s="37">
        <v>65</v>
      </c>
      <c r="BQ92" s="38" t="s">
        <v>135</v>
      </c>
      <c r="BR92" s="38" t="s">
        <v>340</v>
      </c>
      <c r="BS92" s="39">
        <v>2225000</v>
      </c>
      <c r="BT92" s="40" t="s">
        <v>368</v>
      </c>
      <c r="BU92" s="41" t="s">
        <v>117</v>
      </c>
      <c r="BW92" s="37">
        <v>65</v>
      </c>
      <c r="BX92" s="38" t="s">
        <v>138</v>
      </c>
      <c r="BY92" s="38" t="s">
        <v>384</v>
      </c>
      <c r="BZ92" s="39">
        <v>2315000</v>
      </c>
      <c r="CA92" s="40" t="s">
        <v>368</v>
      </c>
      <c r="CB92" s="41" t="s">
        <v>117</v>
      </c>
      <c r="CD92" s="37">
        <v>65</v>
      </c>
      <c r="CE92" s="38" t="s">
        <v>139</v>
      </c>
      <c r="CF92" s="38" t="s">
        <v>364</v>
      </c>
      <c r="CG92" s="39">
        <v>2380500</v>
      </c>
      <c r="CH92" s="40" t="s">
        <v>336</v>
      </c>
      <c r="CI92" s="41" t="s">
        <v>117</v>
      </c>
    </row>
    <row r="93" spans="1:87" x14ac:dyDescent="0.25">
      <c r="A93" s="33">
        <v>67</v>
      </c>
      <c r="B93" s="34" t="s">
        <v>114</v>
      </c>
      <c r="C93" s="34" t="s">
        <v>386</v>
      </c>
      <c r="D93" s="48">
        <v>1654753</v>
      </c>
      <c r="E93" s="35" t="s">
        <v>385</v>
      </c>
      <c r="F93" s="36" t="s">
        <v>117</v>
      </c>
      <c r="G93" s="31"/>
      <c r="H93" s="37">
        <v>67</v>
      </c>
      <c r="I93" s="38" t="s">
        <v>118</v>
      </c>
      <c r="J93" s="38" t="s">
        <v>318</v>
      </c>
      <c r="K93" s="39">
        <v>2084000</v>
      </c>
      <c r="L93" s="40" t="s">
        <v>383</v>
      </c>
      <c r="M93" s="41" t="s">
        <v>117</v>
      </c>
      <c r="N93" s="32"/>
      <c r="P93" s="37">
        <v>67</v>
      </c>
      <c r="Q93" s="40" t="s">
        <v>121</v>
      </c>
      <c r="R93" s="38" t="s">
        <v>329</v>
      </c>
      <c r="S93" s="39">
        <v>1974753</v>
      </c>
      <c r="T93" s="40" t="s">
        <v>388</v>
      </c>
      <c r="U93" s="41" t="s">
        <v>117</v>
      </c>
      <c r="V93" s="32"/>
      <c r="X93" s="37">
        <v>67</v>
      </c>
      <c r="Y93" s="40" t="s">
        <v>122</v>
      </c>
      <c r="Z93" s="38" t="s">
        <v>245</v>
      </c>
      <c r="AA93" s="39">
        <v>2058253</v>
      </c>
      <c r="AB93" s="40" t="s">
        <v>388</v>
      </c>
      <c r="AC93" s="41" t="s">
        <v>117</v>
      </c>
      <c r="AD93" s="32"/>
      <c r="AE93" s="37">
        <v>67</v>
      </c>
      <c r="AF93" s="38" t="s">
        <v>123</v>
      </c>
      <c r="AG93" s="38" t="s">
        <v>358</v>
      </c>
      <c r="AH93" s="39">
        <v>2119753</v>
      </c>
      <c r="AI93" s="44">
        <f t="shared" si="5"/>
        <v>2119753</v>
      </c>
      <c r="AJ93" s="44">
        <f t="shared" si="6"/>
        <v>4239506</v>
      </c>
      <c r="AK93" s="40" t="s">
        <v>383</v>
      </c>
      <c r="AL93" s="41" t="s">
        <v>117</v>
      </c>
      <c r="AN93" s="37">
        <v>67</v>
      </c>
      <c r="AO93" s="38" t="s">
        <v>124</v>
      </c>
      <c r="AP93" s="38" t="s">
        <v>322</v>
      </c>
      <c r="AQ93" s="39">
        <v>1910000</v>
      </c>
      <c r="AR93" s="40" t="s">
        <v>383</v>
      </c>
      <c r="AS93" s="41" t="s">
        <v>117</v>
      </c>
      <c r="AT93" s="32"/>
      <c r="AU93" s="37">
        <v>67</v>
      </c>
      <c r="AV93" s="40" t="s">
        <v>126</v>
      </c>
      <c r="AW93" s="38" t="s">
        <v>293</v>
      </c>
      <c r="AX93" s="39">
        <v>1784753</v>
      </c>
      <c r="AY93" s="40" t="s">
        <v>383</v>
      </c>
      <c r="AZ93" s="41" t="s">
        <v>117</v>
      </c>
      <c r="BB93" s="37">
        <v>67</v>
      </c>
      <c r="BC93" s="38" t="s">
        <v>131</v>
      </c>
      <c r="BD93" s="38" t="s">
        <v>318</v>
      </c>
      <c r="BE93" s="39">
        <v>2129000</v>
      </c>
      <c r="BF93" s="40" t="s">
        <v>385</v>
      </c>
      <c r="BG93" s="41" t="s">
        <v>117</v>
      </c>
      <c r="BI93" s="37">
        <v>67</v>
      </c>
      <c r="BJ93" s="38" t="s">
        <v>133</v>
      </c>
      <c r="BK93" s="38" t="s">
        <v>357</v>
      </c>
      <c r="BL93" s="44">
        <v>2160000</v>
      </c>
      <c r="BM93" s="38" t="s">
        <v>370</v>
      </c>
      <c r="BN93" s="41" t="s">
        <v>117</v>
      </c>
      <c r="BP93" s="37">
        <v>66</v>
      </c>
      <c r="BQ93" s="38" t="s">
        <v>135</v>
      </c>
      <c r="BR93" s="38" t="s">
        <v>384</v>
      </c>
      <c r="BS93" s="39">
        <v>2225000</v>
      </c>
      <c r="BT93" s="40" t="s">
        <v>370</v>
      </c>
      <c r="BU93" s="41" t="s">
        <v>117</v>
      </c>
      <c r="BW93" s="37">
        <v>66</v>
      </c>
      <c r="BX93" s="38" t="s">
        <v>138</v>
      </c>
      <c r="BY93" s="38" t="s">
        <v>389</v>
      </c>
      <c r="BZ93" s="39">
        <v>2315000</v>
      </c>
      <c r="CA93" s="40" t="s">
        <v>370</v>
      </c>
      <c r="CB93" s="41" t="s">
        <v>117</v>
      </c>
      <c r="CD93" s="37">
        <v>66</v>
      </c>
      <c r="CE93" s="38" t="s">
        <v>139</v>
      </c>
      <c r="CF93" s="38" t="s">
        <v>349</v>
      </c>
      <c r="CG93" s="39">
        <v>2377550</v>
      </c>
      <c r="CH93" s="40" t="s">
        <v>337</v>
      </c>
      <c r="CI93" s="41" t="s">
        <v>117</v>
      </c>
    </row>
    <row r="94" spans="1:87" x14ac:dyDescent="0.25">
      <c r="A94" s="33">
        <v>68</v>
      </c>
      <c r="B94" s="34" t="s">
        <v>114</v>
      </c>
      <c r="C94" s="34" t="s">
        <v>358</v>
      </c>
      <c r="D94" s="48">
        <v>2029753</v>
      </c>
      <c r="E94" s="35" t="s">
        <v>388</v>
      </c>
      <c r="F94" s="36" t="s">
        <v>117</v>
      </c>
      <c r="G94" s="31"/>
      <c r="H94" s="37">
        <v>68</v>
      </c>
      <c r="I94" s="38" t="s">
        <v>118</v>
      </c>
      <c r="J94" s="38" t="s">
        <v>381</v>
      </c>
      <c r="K94" s="39">
        <v>2024253</v>
      </c>
      <c r="L94" s="40" t="s">
        <v>385</v>
      </c>
      <c r="M94" s="41" t="s">
        <v>117</v>
      </c>
      <c r="N94" s="32"/>
      <c r="P94" s="37">
        <v>68</v>
      </c>
      <c r="Q94" s="40" t="s">
        <v>121</v>
      </c>
      <c r="R94" s="38" t="s">
        <v>195</v>
      </c>
      <c r="S94" s="39">
        <v>1974000</v>
      </c>
      <c r="T94" s="40" t="s">
        <v>390</v>
      </c>
      <c r="U94" s="41" t="s">
        <v>117</v>
      </c>
      <c r="V94" s="32"/>
      <c r="X94" s="37">
        <v>68</v>
      </c>
      <c r="Y94" s="40" t="s">
        <v>122</v>
      </c>
      <c r="Z94" s="38" t="s">
        <v>358</v>
      </c>
      <c r="AA94" s="39">
        <v>2029753</v>
      </c>
      <c r="AB94" s="40" t="s">
        <v>390</v>
      </c>
      <c r="AC94" s="41" t="s">
        <v>117</v>
      </c>
      <c r="AD94" s="32"/>
      <c r="AE94" s="37">
        <v>68</v>
      </c>
      <c r="AF94" s="38" t="s">
        <v>123</v>
      </c>
      <c r="AG94" s="38" t="s">
        <v>172</v>
      </c>
      <c r="AH94" s="39">
        <v>3860000</v>
      </c>
      <c r="AI94" s="44">
        <f t="shared" si="5"/>
        <v>3860000</v>
      </c>
      <c r="AJ94" s="44">
        <f t="shared" si="6"/>
        <v>7720000</v>
      </c>
      <c r="AK94" s="40" t="s">
        <v>385</v>
      </c>
      <c r="AL94" s="41" t="s">
        <v>117</v>
      </c>
      <c r="AN94" s="37">
        <v>68</v>
      </c>
      <c r="AO94" s="38" t="s">
        <v>124</v>
      </c>
      <c r="AP94" s="38" t="s">
        <v>219</v>
      </c>
      <c r="AQ94" s="39">
        <v>1865000</v>
      </c>
      <c r="AR94" s="40" t="s">
        <v>385</v>
      </c>
      <c r="AS94" s="41" t="s">
        <v>117</v>
      </c>
      <c r="AT94" s="32"/>
      <c r="AU94" s="37">
        <v>68</v>
      </c>
      <c r="AV94" s="40" t="s">
        <v>126</v>
      </c>
      <c r="AW94" s="38" t="s">
        <v>225</v>
      </c>
      <c r="AX94" s="39">
        <v>1783000</v>
      </c>
      <c r="AY94" s="40" t="s">
        <v>385</v>
      </c>
      <c r="AZ94" s="41" t="s">
        <v>117</v>
      </c>
      <c r="BB94" s="37">
        <v>68</v>
      </c>
      <c r="BC94" s="38" t="s">
        <v>131</v>
      </c>
      <c r="BD94" s="38" t="s">
        <v>278</v>
      </c>
      <c r="BE94" s="39">
        <v>2117000</v>
      </c>
      <c r="BF94" s="40" t="s">
        <v>388</v>
      </c>
      <c r="BG94" s="41" t="s">
        <v>117</v>
      </c>
      <c r="BI94" s="37">
        <v>68</v>
      </c>
      <c r="BJ94" s="38" t="s">
        <v>133</v>
      </c>
      <c r="BK94" s="38" t="s">
        <v>115</v>
      </c>
      <c r="BL94" s="44">
        <v>2150000</v>
      </c>
      <c r="BM94" s="38" t="s">
        <v>376</v>
      </c>
      <c r="BN94" s="41" t="s">
        <v>117</v>
      </c>
      <c r="BP94" s="37">
        <v>67</v>
      </c>
      <c r="BQ94" s="38" t="s">
        <v>135</v>
      </c>
      <c r="BR94" s="38" t="s">
        <v>363</v>
      </c>
      <c r="BS94" s="39">
        <v>2202500</v>
      </c>
      <c r="BT94" s="40" t="s">
        <v>376</v>
      </c>
      <c r="BU94" s="41" t="s">
        <v>117</v>
      </c>
      <c r="BW94" s="37">
        <v>67</v>
      </c>
      <c r="BX94" s="38" t="s">
        <v>138</v>
      </c>
      <c r="BY94" s="38" t="s">
        <v>363</v>
      </c>
      <c r="BZ94" s="39">
        <v>2292500</v>
      </c>
      <c r="CA94" s="40" t="s">
        <v>376</v>
      </c>
      <c r="CB94" s="41" t="s">
        <v>117</v>
      </c>
      <c r="CD94" s="37">
        <v>67</v>
      </c>
      <c r="CE94" s="38" t="s">
        <v>139</v>
      </c>
      <c r="CF94" s="38" t="s">
        <v>361</v>
      </c>
      <c r="CG94" s="39">
        <v>2360000</v>
      </c>
      <c r="CH94" s="40" t="s">
        <v>342</v>
      </c>
      <c r="CI94" s="41" t="s">
        <v>117</v>
      </c>
    </row>
    <row r="95" spans="1:87" x14ac:dyDescent="0.25">
      <c r="A95" s="33">
        <v>69</v>
      </c>
      <c r="B95" s="34" t="s">
        <v>114</v>
      </c>
      <c r="C95" s="34" t="s">
        <v>172</v>
      </c>
      <c r="D95" s="48">
        <v>3860000</v>
      </c>
      <c r="E95" s="35" t="s">
        <v>390</v>
      </c>
      <c r="F95" s="36" t="s">
        <v>117</v>
      </c>
      <c r="G95" s="31"/>
      <c r="H95" s="37">
        <v>69</v>
      </c>
      <c r="I95" s="38" t="s">
        <v>118</v>
      </c>
      <c r="J95" s="38" t="s">
        <v>293</v>
      </c>
      <c r="K95" s="39">
        <v>2009753</v>
      </c>
      <c r="L95" s="40" t="s">
        <v>388</v>
      </c>
      <c r="M95" s="41" t="s">
        <v>117</v>
      </c>
      <c r="N95" s="32"/>
      <c r="P95" s="37">
        <v>69</v>
      </c>
      <c r="Q95" s="40" t="s">
        <v>121</v>
      </c>
      <c r="R95" s="38" t="s">
        <v>333</v>
      </c>
      <c r="S95" s="39">
        <v>1945000</v>
      </c>
      <c r="T95" s="40" t="s">
        <v>391</v>
      </c>
      <c r="U95" s="41" t="s">
        <v>117</v>
      </c>
      <c r="V95" s="32"/>
      <c r="X95" s="37">
        <v>69</v>
      </c>
      <c r="Y95" s="40" t="s">
        <v>122</v>
      </c>
      <c r="Z95" s="42" t="s">
        <v>132</v>
      </c>
      <c r="AA95" s="49">
        <v>2000000</v>
      </c>
      <c r="AB95" s="40" t="s">
        <v>391</v>
      </c>
      <c r="AC95" s="41" t="s">
        <v>117</v>
      </c>
      <c r="AD95" s="32"/>
      <c r="AE95" s="37">
        <v>69</v>
      </c>
      <c r="AF95" s="38" t="s">
        <v>123</v>
      </c>
      <c r="AG95" s="38" t="s">
        <v>213</v>
      </c>
      <c r="AH95" s="39">
        <v>2758000</v>
      </c>
      <c r="AI95" s="44">
        <f t="shared" si="5"/>
        <v>2758000</v>
      </c>
      <c r="AJ95" s="44">
        <f t="shared" si="6"/>
        <v>5516000</v>
      </c>
      <c r="AK95" s="40" t="s">
        <v>388</v>
      </c>
      <c r="AL95" s="41" t="s">
        <v>117</v>
      </c>
      <c r="AN95" s="37">
        <v>69</v>
      </c>
      <c r="AO95" s="38" t="s">
        <v>124</v>
      </c>
      <c r="AP95" s="38" t="s">
        <v>199</v>
      </c>
      <c r="AQ95" s="39">
        <v>1820253</v>
      </c>
      <c r="AR95" s="40" t="s">
        <v>388</v>
      </c>
      <c r="AS95" s="41" t="s">
        <v>117</v>
      </c>
      <c r="AT95" s="32"/>
      <c r="AU95" s="37">
        <v>69</v>
      </c>
      <c r="AV95" s="40" t="s">
        <v>126</v>
      </c>
      <c r="AW95" s="38" t="s">
        <v>169</v>
      </c>
      <c r="AX95" s="39">
        <v>1775000</v>
      </c>
      <c r="AY95" s="40" t="s">
        <v>388</v>
      </c>
      <c r="AZ95" s="41" t="s">
        <v>117</v>
      </c>
      <c r="BB95" s="37">
        <v>69</v>
      </c>
      <c r="BC95" s="38" t="s">
        <v>131</v>
      </c>
      <c r="BD95" s="38" t="s">
        <v>329</v>
      </c>
      <c r="BE95" s="39">
        <v>2064753</v>
      </c>
      <c r="BF95" s="40" t="s">
        <v>390</v>
      </c>
      <c r="BG95" s="41" t="s">
        <v>117</v>
      </c>
      <c r="BI95" s="37">
        <v>69</v>
      </c>
      <c r="BJ95" s="38" t="s">
        <v>133</v>
      </c>
      <c r="BK95" s="38" t="s">
        <v>395</v>
      </c>
      <c r="BL95" s="44">
        <v>2140000</v>
      </c>
      <c r="BM95" s="38" t="s">
        <v>373</v>
      </c>
      <c r="BN95" s="41" t="s">
        <v>117</v>
      </c>
      <c r="BP95" s="37">
        <v>68</v>
      </c>
      <c r="BQ95" s="38" t="s">
        <v>135</v>
      </c>
      <c r="BR95" s="38" t="s">
        <v>392</v>
      </c>
      <c r="BS95" s="39">
        <v>2180000</v>
      </c>
      <c r="BT95" s="40" t="s">
        <v>373</v>
      </c>
      <c r="BU95" s="41" t="s">
        <v>117</v>
      </c>
      <c r="BW95" s="37">
        <v>68</v>
      </c>
      <c r="BX95" s="38" t="s">
        <v>138</v>
      </c>
      <c r="BY95" s="38" t="s">
        <v>371</v>
      </c>
      <c r="BZ95" s="39">
        <v>2285000</v>
      </c>
      <c r="CA95" s="40" t="s">
        <v>373</v>
      </c>
      <c r="CB95" s="41" t="s">
        <v>117</v>
      </c>
      <c r="CD95" s="37">
        <v>68</v>
      </c>
      <c r="CE95" s="38" t="s">
        <v>139</v>
      </c>
      <c r="CF95" s="38" t="s">
        <v>372</v>
      </c>
      <c r="CG95" s="39">
        <v>2311500</v>
      </c>
      <c r="CH95" s="40">
        <v>7135812743</v>
      </c>
      <c r="CI95" s="41" t="s">
        <v>117</v>
      </c>
    </row>
    <row r="96" spans="1:87" x14ac:dyDescent="0.25">
      <c r="A96" s="33">
        <v>70</v>
      </c>
      <c r="B96" s="34" t="s">
        <v>114</v>
      </c>
      <c r="C96" s="34" t="s">
        <v>213</v>
      </c>
      <c r="D96" s="48">
        <v>2910500</v>
      </c>
      <c r="E96" s="35" t="s">
        <v>391</v>
      </c>
      <c r="F96" s="36" t="s">
        <v>117</v>
      </c>
      <c r="G96" s="31"/>
      <c r="H96" s="37">
        <v>70</v>
      </c>
      <c r="I96" s="38" t="s">
        <v>118</v>
      </c>
      <c r="J96" s="38" t="s">
        <v>199</v>
      </c>
      <c r="K96" s="39">
        <v>2000253</v>
      </c>
      <c r="L96" s="40" t="s">
        <v>390</v>
      </c>
      <c r="M96" s="41" t="s">
        <v>117</v>
      </c>
      <c r="N96" s="32"/>
      <c r="P96" s="37">
        <v>70</v>
      </c>
      <c r="Q96" s="40" t="s">
        <v>121</v>
      </c>
      <c r="R96" s="38" t="s">
        <v>381</v>
      </c>
      <c r="S96" s="39">
        <v>1934253</v>
      </c>
      <c r="T96" s="40" t="s">
        <v>393</v>
      </c>
      <c r="U96" s="41" t="s">
        <v>117</v>
      </c>
      <c r="V96" s="32"/>
      <c r="X96" s="37">
        <v>70</v>
      </c>
      <c r="Y96" s="40" t="s">
        <v>122</v>
      </c>
      <c r="Z96" s="38" t="s">
        <v>329</v>
      </c>
      <c r="AA96" s="39">
        <v>1929753</v>
      </c>
      <c r="AB96" s="40" t="s">
        <v>393</v>
      </c>
      <c r="AC96" s="41" t="s">
        <v>117</v>
      </c>
      <c r="AD96" s="32"/>
      <c r="AE96" s="37">
        <v>70</v>
      </c>
      <c r="AF96" s="38" t="s">
        <v>123</v>
      </c>
      <c r="AG96" s="38" t="s">
        <v>227</v>
      </c>
      <c r="AH96" s="39">
        <v>2767753</v>
      </c>
      <c r="AI96" s="44">
        <f t="shared" si="5"/>
        <v>2767753</v>
      </c>
      <c r="AJ96" s="44">
        <f t="shared" si="6"/>
        <v>5535506</v>
      </c>
      <c r="AK96" s="40" t="s">
        <v>390</v>
      </c>
      <c r="AL96" s="41" t="s">
        <v>117</v>
      </c>
      <c r="AN96" s="37">
        <v>70</v>
      </c>
      <c r="AO96" s="38" t="s">
        <v>124</v>
      </c>
      <c r="AP96" s="38" t="s">
        <v>318</v>
      </c>
      <c r="AQ96" s="39">
        <v>1819000</v>
      </c>
      <c r="AR96" s="40" t="s">
        <v>390</v>
      </c>
      <c r="AS96" s="41" t="s">
        <v>117</v>
      </c>
      <c r="AT96" s="32"/>
      <c r="AU96" s="37">
        <v>70</v>
      </c>
      <c r="AV96" s="40" t="s">
        <v>126</v>
      </c>
      <c r="AW96" s="38" t="s">
        <v>394</v>
      </c>
      <c r="AX96" s="39">
        <v>1765000</v>
      </c>
      <c r="AY96" s="40" t="s">
        <v>390</v>
      </c>
      <c r="AZ96" s="41" t="s">
        <v>117</v>
      </c>
      <c r="BB96" s="37">
        <v>70</v>
      </c>
      <c r="BC96" s="38" t="s">
        <v>131</v>
      </c>
      <c r="BD96" s="38" t="s">
        <v>195</v>
      </c>
      <c r="BE96" s="39">
        <v>2064000</v>
      </c>
      <c r="BF96" s="40" t="s">
        <v>391</v>
      </c>
      <c r="BG96" s="41" t="s">
        <v>117</v>
      </c>
      <c r="BI96" s="37">
        <v>70</v>
      </c>
      <c r="BJ96" s="38" t="s">
        <v>133</v>
      </c>
      <c r="BK96" s="38" t="s">
        <v>392</v>
      </c>
      <c r="BL96" s="44">
        <v>2135000</v>
      </c>
      <c r="BM96" s="38" t="s">
        <v>380</v>
      </c>
      <c r="BN96" s="41" t="s">
        <v>117</v>
      </c>
      <c r="BP96" s="37">
        <v>69</v>
      </c>
      <c r="BQ96" s="38" t="s">
        <v>135</v>
      </c>
      <c r="BR96" s="38" t="s">
        <v>387</v>
      </c>
      <c r="BS96" s="39">
        <v>2180000</v>
      </c>
      <c r="BT96" s="40" t="s">
        <v>380</v>
      </c>
      <c r="BU96" s="41" t="s">
        <v>117</v>
      </c>
      <c r="BW96" s="37">
        <v>69</v>
      </c>
      <c r="BX96" s="38" t="s">
        <v>138</v>
      </c>
      <c r="BY96" s="38" t="s">
        <v>357</v>
      </c>
      <c r="BZ96" s="39">
        <v>2260000</v>
      </c>
      <c r="CA96" s="40" t="s">
        <v>380</v>
      </c>
      <c r="CB96" s="41" t="s">
        <v>117</v>
      </c>
      <c r="CD96" s="37">
        <v>69</v>
      </c>
      <c r="CE96" s="38" t="s">
        <v>139</v>
      </c>
      <c r="CF96" s="38" t="s">
        <v>358</v>
      </c>
      <c r="CG96" s="39">
        <v>2310000</v>
      </c>
      <c r="CH96" s="40" t="s">
        <v>332</v>
      </c>
      <c r="CI96" s="41" t="s">
        <v>117</v>
      </c>
    </row>
    <row r="97" spans="1:87" x14ac:dyDescent="0.25">
      <c r="A97" s="33">
        <v>71</v>
      </c>
      <c r="B97" s="34" t="s">
        <v>114</v>
      </c>
      <c r="C97" s="34" t="s">
        <v>227</v>
      </c>
      <c r="D97" s="48">
        <v>2475253</v>
      </c>
      <c r="E97" s="35" t="s">
        <v>393</v>
      </c>
      <c r="F97" s="36" t="s">
        <v>117</v>
      </c>
      <c r="G97" s="31"/>
      <c r="H97" s="37">
        <v>71</v>
      </c>
      <c r="I97" s="38" t="s">
        <v>118</v>
      </c>
      <c r="J97" s="42" t="s">
        <v>132</v>
      </c>
      <c r="K97" s="49">
        <v>2000000</v>
      </c>
      <c r="L97" s="40" t="s">
        <v>391</v>
      </c>
      <c r="M97" s="41" t="s">
        <v>117</v>
      </c>
      <c r="N97" s="32"/>
      <c r="P97" s="37">
        <v>71</v>
      </c>
      <c r="Q97" s="40" t="s">
        <v>121</v>
      </c>
      <c r="R97" s="38" t="s">
        <v>269</v>
      </c>
      <c r="S97" s="39">
        <v>1874753</v>
      </c>
      <c r="T97" s="40" t="s">
        <v>396</v>
      </c>
      <c r="U97" s="41" t="s">
        <v>117</v>
      </c>
      <c r="V97" s="32"/>
      <c r="X97" s="37">
        <v>71</v>
      </c>
      <c r="Y97" s="40" t="s">
        <v>122</v>
      </c>
      <c r="Z97" s="38" t="s">
        <v>195</v>
      </c>
      <c r="AA97" s="39">
        <v>1929000</v>
      </c>
      <c r="AB97" s="40" t="s">
        <v>396</v>
      </c>
      <c r="AC97" s="41" t="s">
        <v>117</v>
      </c>
      <c r="AD97" s="32"/>
      <c r="AE97" s="37">
        <v>71</v>
      </c>
      <c r="AF97" s="38" t="s">
        <v>123</v>
      </c>
      <c r="AG97" s="38" t="s">
        <v>189</v>
      </c>
      <c r="AH97" s="39">
        <v>3039253</v>
      </c>
      <c r="AI97" s="44">
        <f t="shared" si="5"/>
        <v>3039253</v>
      </c>
      <c r="AJ97" s="44">
        <f t="shared" si="6"/>
        <v>6078506</v>
      </c>
      <c r="AK97" s="40" t="s">
        <v>391</v>
      </c>
      <c r="AL97" s="41" t="s">
        <v>117</v>
      </c>
      <c r="AN97" s="37">
        <v>71</v>
      </c>
      <c r="AO97" s="38" t="s">
        <v>124</v>
      </c>
      <c r="AP97" s="38" t="s">
        <v>273</v>
      </c>
      <c r="AQ97" s="39">
        <v>1805753</v>
      </c>
      <c r="AR97" s="40" t="s">
        <v>391</v>
      </c>
      <c r="AS97" s="41" t="s">
        <v>117</v>
      </c>
      <c r="AT97" s="32"/>
      <c r="AU97" s="37">
        <v>71</v>
      </c>
      <c r="AV97" s="40" t="s">
        <v>126</v>
      </c>
      <c r="AW97" s="38" t="s">
        <v>269</v>
      </c>
      <c r="AX97" s="39">
        <v>1739753</v>
      </c>
      <c r="AY97" s="40" t="s">
        <v>391</v>
      </c>
      <c r="AZ97" s="41" t="s">
        <v>117</v>
      </c>
      <c r="BB97" s="37">
        <v>71</v>
      </c>
      <c r="BC97" s="38" t="s">
        <v>131</v>
      </c>
      <c r="BD97" s="38" t="s">
        <v>381</v>
      </c>
      <c r="BE97" s="39">
        <v>2024253</v>
      </c>
      <c r="BF97" s="40" t="s">
        <v>393</v>
      </c>
      <c r="BG97" s="41" t="s">
        <v>117</v>
      </c>
      <c r="BI97" s="37">
        <v>71</v>
      </c>
      <c r="BJ97" s="38" t="s">
        <v>133</v>
      </c>
      <c r="BK97" s="38" t="s">
        <v>372</v>
      </c>
      <c r="BL97" s="44">
        <v>2111500</v>
      </c>
      <c r="BM97" s="38" t="s">
        <v>383</v>
      </c>
      <c r="BN97" s="41" t="s">
        <v>117</v>
      </c>
      <c r="BP97" s="37">
        <v>70</v>
      </c>
      <c r="BQ97" s="38" t="s">
        <v>135</v>
      </c>
      <c r="BR97" s="38" t="s">
        <v>389</v>
      </c>
      <c r="BS97" s="39">
        <v>2180000</v>
      </c>
      <c r="BT97" s="40" t="s">
        <v>383</v>
      </c>
      <c r="BU97" s="41" t="s">
        <v>117</v>
      </c>
      <c r="BW97" s="37">
        <v>70</v>
      </c>
      <c r="BX97" s="38" t="s">
        <v>138</v>
      </c>
      <c r="BY97" s="38" t="s">
        <v>195</v>
      </c>
      <c r="BZ97" s="39">
        <v>2210000</v>
      </c>
      <c r="CA97" s="40" t="s">
        <v>383</v>
      </c>
      <c r="CB97" s="41" t="s">
        <v>117</v>
      </c>
      <c r="CD97" s="37">
        <v>70</v>
      </c>
      <c r="CE97" s="38" t="s">
        <v>139</v>
      </c>
      <c r="CF97" s="38" t="s">
        <v>371</v>
      </c>
      <c r="CG97" s="39">
        <v>2285000</v>
      </c>
      <c r="CH97" s="40" t="s">
        <v>346</v>
      </c>
      <c r="CI97" s="41" t="s">
        <v>117</v>
      </c>
    </row>
    <row r="98" spans="1:87" x14ac:dyDescent="0.25">
      <c r="A98" s="33">
        <v>72</v>
      </c>
      <c r="B98" s="34" t="s">
        <v>114</v>
      </c>
      <c r="C98" s="34" t="s">
        <v>189</v>
      </c>
      <c r="D98" s="48">
        <v>3129253</v>
      </c>
      <c r="E98" s="35" t="s">
        <v>396</v>
      </c>
      <c r="F98" s="36" t="s">
        <v>117</v>
      </c>
      <c r="G98" s="31"/>
      <c r="H98" s="37">
        <v>72</v>
      </c>
      <c r="I98" s="38" t="s">
        <v>118</v>
      </c>
      <c r="J98" s="38" t="s">
        <v>161</v>
      </c>
      <c r="K98" s="39">
        <v>1890253</v>
      </c>
      <c r="L98" s="40" t="s">
        <v>393</v>
      </c>
      <c r="M98" s="41" t="s">
        <v>117</v>
      </c>
      <c r="N98" s="32"/>
      <c r="P98" s="37">
        <v>72</v>
      </c>
      <c r="Q98" s="40" t="s">
        <v>121</v>
      </c>
      <c r="R98" s="38" t="s">
        <v>293</v>
      </c>
      <c r="S98" s="39">
        <v>1874753</v>
      </c>
      <c r="T98" s="40" t="s">
        <v>397</v>
      </c>
      <c r="U98" s="41" t="s">
        <v>117</v>
      </c>
      <c r="V98" s="32"/>
      <c r="X98" s="37">
        <v>72</v>
      </c>
      <c r="Y98" s="40" t="s">
        <v>122</v>
      </c>
      <c r="Z98" s="38" t="s">
        <v>381</v>
      </c>
      <c r="AA98" s="39">
        <v>1889253</v>
      </c>
      <c r="AB98" s="40" t="s">
        <v>397</v>
      </c>
      <c r="AC98" s="41" t="s">
        <v>117</v>
      </c>
      <c r="AD98" s="32"/>
      <c r="AE98" s="37">
        <v>72</v>
      </c>
      <c r="AF98" s="38" t="s">
        <v>123</v>
      </c>
      <c r="AG98" s="38" t="s">
        <v>398</v>
      </c>
      <c r="AH98" s="39">
        <v>1279753</v>
      </c>
      <c r="AI98" s="44">
        <f t="shared" si="5"/>
        <v>1279753</v>
      </c>
      <c r="AJ98" s="44">
        <f t="shared" si="6"/>
        <v>2559506</v>
      </c>
      <c r="AK98" s="40" t="s">
        <v>393</v>
      </c>
      <c r="AL98" s="41" t="s">
        <v>117</v>
      </c>
      <c r="AN98" s="37">
        <v>72</v>
      </c>
      <c r="AO98" s="38" t="s">
        <v>124</v>
      </c>
      <c r="AP98" s="38" t="s">
        <v>329</v>
      </c>
      <c r="AQ98" s="39">
        <v>1794753</v>
      </c>
      <c r="AR98" s="40" t="s">
        <v>393</v>
      </c>
      <c r="AS98" s="41" t="s">
        <v>117</v>
      </c>
      <c r="AT98" s="32"/>
      <c r="AU98" s="37">
        <v>72</v>
      </c>
      <c r="AV98" s="40" t="s">
        <v>126</v>
      </c>
      <c r="AW98" s="38" t="s">
        <v>219</v>
      </c>
      <c r="AX98" s="39">
        <v>1730000</v>
      </c>
      <c r="AY98" s="40" t="s">
        <v>393</v>
      </c>
      <c r="AZ98" s="41" t="s">
        <v>117</v>
      </c>
      <c r="BB98" s="37">
        <v>72</v>
      </c>
      <c r="BC98" s="38" t="s">
        <v>131</v>
      </c>
      <c r="BD98" s="38" t="s">
        <v>259</v>
      </c>
      <c r="BE98" s="39">
        <v>1979753</v>
      </c>
      <c r="BF98" s="40" t="s">
        <v>396</v>
      </c>
      <c r="BG98" s="41" t="s">
        <v>117</v>
      </c>
      <c r="BI98" s="37">
        <v>72</v>
      </c>
      <c r="BJ98" s="38" t="s">
        <v>133</v>
      </c>
      <c r="BK98" s="38" t="s">
        <v>293</v>
      </c>
      <c r="BL98" s="44">
        <v>2110000</v>
      </c>
      <c r="BM98" s="38" t="s">
        <v>385</v>
      </c>
      <c r="BN98" s="41" t="s">
        <v>117</v>
      </c>
      <c r="BP98" s="37">
        <v>71</v>
      </c>
      <c r="BQ98" s="38" t="s">
        <v>135</v>
      </c>
      <c r="BR98" s="38" t="s">
        <v>395</v>
      </c>
      <c r="BS98" s="39">
        <v>2140000</v>
      </c>
      <c r="BT98" s="40" t="s">
        <v>385</v>
      </c>
      <c r="BU98" s="41" t="s">
        <v>117</v>
      </c>
      <c r="BW98" s="37">
        <v>71</v>
      </c>
      <c r="BX98" s="38" t="s">
        <v>138</v>
      </c>
      <c r="BY98" s="38" t="s">
        <v>395</v>
      </c>
      <c r="BZ98" s="39">
        <v>2185000</v>
      </c>
      <c r="CA98" s="40" t="s">
        <v>385</v>
      </c>
      <c r="CB98" s="41" t="s">
        <v>117</v>
      </c>
      <c r="CD98" s="37">
        <v>71</v>
      </c>
      <c r="CE98" s="38" t="s">
        <v>139</v>
      </c>
      <c r="CF98" s="38" t="s">
        <v>325</v>
      </c>
      <c r="CG98" s="39">
        <v>2266057</v>
      </c>
      <c r="CH98" s="40" t="s">
        <v>350</v>
      </c>
      <c r="CI98" s="41" t="s">
        <v>117</v>
      </c>
    </row>
    <row r="99" spans="1:87" x14ac:dyDescent="0.25">
      <c r="A99" s="33">
        <v>73</v>
      </c>
      <c r="B99" s="34" t="s">
        <v>114</v>
      </c>
      <c r="C99" s="34" t="s">
        <v>398</v>
      </c>
      <c r="D99" s="48">
        <v>1403503</v>
      </c>
      <c r="E99" s="35" t="s">
        <v>397</v>
      </c>
      <c r="F99" s="36" t="s">
        <v>117</v>
      </c>
      <c r="G99" s="31"/>
      <c r="H99" s="37">
        <v>73</v>
      </c>
      <c r="I99" s="38" t="s">
        <v>118</v>
      </c>
      <c r="J99" s="38" t="s">
        <v>329</v>
      </c>
      <c r="K99" s="39">
        <v>1884753</v>
      </c>
      <c r="L99" s="40" t="s">
        <v>396</v>
      </c>
      <c r="M99" s="41" t="s">
        <v>117</v>
      </c>
      <c r="N99" s="32"/>
      <c r="P99" s="37">
        <v>73</v>
      </c>
      <c r="Q99" s="40" t="s">
        <v>121</v>
      </c>
      <c r="R99" s="38" t="s">
        <v>320</v>
      </c>
      <c r="S99" s="39">
        <v>1800000</v>
      </c>
      <c r="T99" s="40" t="s">
        <v>399</v>
      </c>
      <c r="U99" s="41" t="s">
        <v>117</v>
      </c>
      <c r="V99" s="32"/>
      <c r="X99" s="37">
        <v>73</v>
      </c>
      <c r="Y99" s="40" t="s">
        <v>122</v>
      </c>
      <c r="Z99" s="38" t="s">
        <v>303</v>
      </c>
      <c r="AA99" s="39">
        <v>1853500</v>
      </c>
      <c r="AB99" s="40" t="s">
        <v>399</v>
      </c>
      <c r="AC99" s="41" t="s">
        <v>117</v>
      </c>
      <c r="AD99" s="32"/>
      <c r="AE99" s="37">
        <v>73</v>
      </c>
      <c r="AF99" s="38" t="s">
        <v>123</v>
      </c>
      <c r="AG99" s="38" t="s">
        <v>292</v>
      </c>
      <c r="AH99" s="39">
        <v>2425753</v>
      </c>
      <c r="AI99" s="44">
        <f t="shared" si="5"/>
        <v>2425753</v>
      </c>
      <c r="AJ99" s="44">
        <f t="shared" si="6"/>
        <v>4851506</v>
      </c>
      <c r="AK99" s="40" t="s">
        <v>396</v>
      </c>
      <c r="AL99" s="41" t="s">
        <v>117</v>
      </c>
      <c r="AN99" s="37">
        <v>73</v>
      </c>
      <c r="AO99" s="38" t="s">
        <v>124</v>
      </c>
      <c r="AP99" s="38" t="s">
        <v>394</v>
      </c>
      <c r="AQ99" s="39">
        <v>1765000</v>
      </c>
      <c r="AR99" s="40" t="s">
        <v>396</v>
      </c>
      <c r="AS99" s="41" t="s">
        <v>117</v>
      </c>
      <c r="AT99" s="32"/>
      <c r="AU99" s="37">
        <v>73</v>
      </c>
      <c r="AV99" s="40" t="s">
        <v>126</v>
      </c>
      <c r="AW99" s="38" t="s">
        <v>275</v>
      </c>
      <c r="AX99" s="39">
        <v>1730000</v>
      </c>
      <c r="AY99" s="40" t="s">
        <v>396</v>
      </c>
      <c r="AZ99" s="41" t="s">
        <v>117</v>
      </c>
      <c r="BB99" s="37">
        <v>73</v>
      </c>
      <c r="BC99" s="38" t="s">
        <v>131</v>
      </c>
      <c r="BD99" s="38" t="s">
        <v>269</v>
      </c>
      <c r="BE99" s="39">
        <v>1964753</v>
      </c>
      <c r="BF99" s="40" t="s">
        <v>397</v>
      </c>
      <c r="BG99" s="41" t="s">
        <v>117</v>
      </c>
      <c r="BI99" s="37">
        <v>73</v>
      </c>
      <c r="BJ99" s="38" t="s">
        <v>133</v>
      </c>
      <c r="BK99" s="38" t="s">
        <v>191</v>
      </c>
      <c r="BL99" s="44">
        <v>2060000</v>
      </c>
      <c r="BM99" s="38" t="s">
        <v>388</v>
      </c>
      <c r="BN99" s="41" t="s">
        <v>117</v>
      </c>
      <c r="BP99" s="37">
        <v>72</v>
      </c>
      <c r="BQ99" s="38" t="s">
        <v>135</v>
      </c>
      <c r="BR99" s="38" t="s">
        <v>195</v>
      </c>
      <c r="BS99" s="39">
        <v>2110000</v>
      </c>
      <c r="BT99" s="40" t="s">
        <v>388</v>
      </c>
      <c r="BU99" s="41" t="s">
        <v>117</v>
      </c>
      <c r="BW99" s="37">
        <v>72</v>
      </c>
      <c r="BX99" s="38" t="s">
        <v>138</v>
      </c>
      <c r="BY99" s="38" t="s">
        <v>392</v>
      </c>
      <c r="BZ99" s="39">
        <v>2180000</v>
      </c>
      <c r="CA99" s="40" t="s">
        <v>388</v>
      </c>
      <c r="CB99" s="41" t="s">
        <v>117</v>
      </c>
      <c r="CD99" s="37">
        <v>72</v>
      </c>
      <c r="CE99" s="38" t="s">
        <v>139</v>
      </c>
      <c r="CF99" s="38" t="s">
        <v>357</v>
      </c>
      <c r="CG99" s="39">
        <v>2210000</v>
      </c>
      <c r="CH99" s="40" t="s">
        <v>354</v>
      </c>
      <c r="CI99" s="41" t="s">
        <v>117</v>
      </c>
    </row>
    <row r="100" spans="1:87" x14ac:dyDescent="0.25">
      <c r="A100" s="33">
        <v>74</v>
      </c>
      <c r="B100" s="34" t="s">
        <v>114</v>
      </c>
      <c r="C100" s="34" t="s">
        <v>292</v>
      </c>
      <c r="D100" s="48">
        <v>2538253</v>
      </c>
      <c r="E100" s="35" t="s">
        <v>399</v>
      </c>
      <c r="F100" s="36" t="s">
        <v>117</v>
      </c>
      <c r="G100" s="31"/>
      <c r="H100" s="37">
        <v>74</v>
      </c>
      <c r="I100" s="38" t="s">
        <v>118</v>
      </c>
      <c r="J100" s="38" t="s">
        <v>266</v>
      </c>
      <c r="K100" s="39">
        <v>1868000</v>
      </c>
      <c r="L100" s="40" t="s">
        <v>397</v>
      </c>
      <c r="M100" s="41" t="s">
        <v>117</v>
      </c>
      <c r="N100" s="32"/>
      <c r="P100" s="37">
        <v>74</v>
      </c>
      <c r="Q100" s="40" t="s">
        <v>121</v>
      </c>
      <c r="R100" s="38" t="s">
        <v>400</v>
      </c>
      <c r="S100" s="39">
        <v>1770000</v>
      </c>
      <c r="T100" s="40" t="s">
        <v>401</v>
      </c>
      <c r="U100" s="41" t="s">
        <v>117</v>
      </c>
      <c r="V100" s="32"/>
      <c r="X100" s="37">
        <v>74</v>
      </c>
      <c r="Y100" s="40" t="s">
        <v>122</v>
      </c>
      <c r="Z100" s="38" t="s">
        <v>269</v>
      </c>
      <c r="AA100" s="39">
        <v>1829753</v>
      </c>
      <c r="AB100" s="40" t="s">
        <v>401</v>
      </c>
      <c r="AC100" s="41" t="s">
        <v>117</v>
      </c>
      <c r="AD100" s="32"/>
      <c r="AE100" s="37">
        <v>74</v>
      </c>
      <c r="AF100" s="38" t="s">
        <v>123</v>
      </c>
      <c r="AG100" s="38" t="s">
        <v>400</v>
      </c>
      <c r="AH100" s="39">
        <v>1545000</v>
      </c>
      <c r="AI100" s="44">
        <f t="shared" si="5"/>
        <v>1545000</v>
      </c>
      <c r="AJ100" s="44">
        <f t="shared" si="6"/>
        <v>3090000</v>
      </c>
      <c r="AK100" s="40" t="s">
        <v>397</v>
      </c>
      <c r="AL100" s="41" t="s">
        <v>117</v>
      </c>
      <c r="AN100" s="37">
        <v>74</v>
      </c>
      <c r="AO100" s="38" t="s">
        <v>124</v>
      </c>
      <c r="AP100" s="38" t="s">
        <v>195</v>
      </c>
      <c r="AQ100" s="39">
        <v>1749000</v>
      </c>
      <c r="AR100" s="40" t="s">
        <v>397</v>
      </c>
      <c r="AS100" s="41" t="s">
        <v>117</v>
      </c>
      <c r="AT100" s="32"/>
      <c r="AU100" s="37">
        <v>74</v>
      </c>
      <c r="AV100" s="40" t="s">
        <v>126</v>
      </c>
      <c r="AW100" s="38" t="s">
        <v>286</v>
      </c>
      <c r="AX100" s="39">
        <v>1700253</v>
      </c>
      <c r="AY100" s="40" t="s">
        <v>397</v>
      </c>
      <c r="AZ100" s="41" t="s">
        <v>117</v>
      </c>
      <c r="BB100" s="37">
        <v>74</v>
      </c>
      <c r="BC100" s="38" t="s">
        <v>131</v>
      </c>
      <c r="BD100" s="38" t="s">
        <v>293</v>
      </c>
      <c r="BE100" s="39">
        <v>1964753</v>
      </c>
      <c r="BF100" s="40" t="s">
        <v>399</v>
      </c>
      <c r="BG100" s="41" t="s">
        <v>117</v>
      </c>
      <c r="BI100" s="37">
        <v>74</v>
      </c>
      <c r="BJ100" s="38" t="s">
        <v>133</v>
      </c>
      <c r="BK100" s="38" t="s">
        <v>259</v>
      </c>
      <c r="BL100" s="44">
        <v>2060000</v>
      </c>
      <c r="BM100" s="38" t="s">
        <v>390</v>
      </c>
      <c r="BN100" s="41" t="s">
        <v>117</v>
      </c>
      <c r="BP100" s="37">
        <v>73</v>
      </c>
      <c r="BQ100" s="38" t="s">
        <v>135</v>
      </c>
      <c r="BR100" s="38" t="s">
        <v>357</v>
      </c>
      <c r="BS100" s="39">
        <v>2072500</v>
      </c>
      <c r="BT100" s="40" t="s">
        <v>390</v>
      </c>
      <c r="BU100" s="41" t="s">
        <v>117</v>
      </c>
      <c r="BW100" s="37">
        <v>73</v>
      </c>
      <c r="BX100" s="38" t="s">
        <v>138</v>
      </c>
      <c r="BY100" s="38" t="s">
        <v>387</v>
      </c>
      <c r="BZ100" s="39">
        <v>2180000</v>
      </c>
      <c r="CA100" s="40" t="s">
        <v>390</v>
      </c>
      <c r="CB100" s="41" t="s">
        <v>117</v>
      </c>
      <c r="CD100" s="37">
        <v>73</v>
      </c>
      <c r="CE100" s="38" t="s">
        <v>139</v>
      </c>
      <c r="CF100" s="38" t="s">
        <v>384</v>
      </c>
      <c r="CG100" s="39">
        <v>2202550</v>
      </c>
      <c r="CH100" s="40" t="s">
        <v>356</v>
      </c>
      <c r="CI100" s="41" t="s">
        <v>117</v>
      </c>
    </row>
    <row r="101" spans="1:87" x14ac:dyDescent="0.25">
      <c r="A101" s="33">
        <v>75</v>
      </c>
      <c r="B101" s="34" t="s">
        <v>114</v>
      </c>
      <c r="C101" s="34" t="s">
        <v>400</v>
      </c>
      <c r="D101" s="48">
        <v>1770000</v>
      </c>
      <c r="E101" s="35" t="s">
        <v>402</v>
      </c>
      <c r="F101" s="36" t="s">
        <v>117</v>
      </c>
      <c r="G101" s="31"/>
      <c r="H101" s="37">
        <v>75</v>
      </c>
      <c r="I101" s="38" t="s">
        <v>118</v>
      </c>
      <c r="J101" s="38" t="s">
        <v>259</v>
      </c>
      <c r="K101" s="39">
        <v>1867253</v>
      </c>
      <c r="L101" s="40" t="s">
        <v>399</v>
      </c>
      <c r="M101" s="41" t="s">
        <v>117</v>
      </c>
      <c r="N101" s="32"/>
      <c r="P101" s="37">
        <v>75</v>
      </c>
      <c r="Q101" s="40" t="s">
        <v>121</v>
      </c>
      <c r="R101" s="38" t="s">
        <v>208</v>
      </c>
      <c r="S101" s="39">
        <v>1769000</v>
      </c>
      <c r="T101" s="40" t="s">
        <v>403</v>
      </c>
      <c r="U101" s="41" t="s">
        <v>117</v>
      </c>
      <c r="V101" s="32"/>
      <c r="X101" s="37">
        <v>75</v>
      </c>
      <c r="Y101" s="40" t="s">
        <v>122</v>
      </c>
      <c r="Z101" s="38" t="s">
        <v>293</v>
      </c>
      <c r="AA101" s="39">
        <v>1829753</v>
      </c>
      <c r="AB101" s="40" t="s">
        <v>403</v>
      </c>
      <c r="AC101" s="41" t="s">
        <v>117</v>
      </c>
      <c r="AD101" s="32"/>
      <c r="AE101" s="37">
        <v>75</v>
      </c>
      <c r="AF101" s="38" t="s">
        <v>123</v>
      </c>
      <c r="AG101" s="38" t="s">
        <v>404</v>
      </c>
      <c r="AH101" s="39">
        <v>1500000</v>
      </c>
      <c r="AI101" s="44">
        <f t="shared" si="5"/>
        <v>1500000</v>
      </c>
      <c r="AJ101" s="44">
        <f t="shared" si="6"/>
        <v>3000000</v>
      </c>
      <c r="AK101" s="40" t="s">
        <v>399</v>
      </c>
      <c r="AL101" s="41" t="s">
        <v>117</v>
      </c>
      <c r="AN101" s="37">
        <v>75</v>
      </c>
      <c r="AO101" s="38" t="s">
        <v>124</v>
      </c>
      <c r="AP101" s="38" t="s">
        <v>269</v>
      </c>
      <c r="AQ101" s="39">
        <v>1739753</v>
      </c>
      <c r="AR101" s="40" t="s">
        <v>399</v>
      </c>
      <c r="AS101" s="41" t="s">
        <v>117</v>
      </c>
      <c r="AT101" s="32"/>
      <c r="AU101" s="37">
        <v>75</v>
      </c>
      <c r="AV101" s="40" t="s">
        <v>126</v>
      </c>
      <c r="AW101" s="38" t="s">
        <v>374</v>
      </c>
      <c r="AX101" s="39">
        <v>1680000</v>
      </c>
      <c r="AY101" s="40" t="s">
        <v>399</v>
      </c>
      <c r="AZ101" s="41" t="s">
        <v>117</v>
      </c>
      <c r="BB101" s="37">
        <v>75</v>
      </c>
      <c r="BC101" s="38" t="s">
        <v>131</v>
      </c>
      <c r="BD101" s="38" t="s">
        <v>357</v>
      </c>
      <c r="BE101" s="39">
        <v>1907253</v>
      </c>
      <c r="BF101" s="40" t="s">
        <v>401</v>
      </c>
      <c r="BG101" s="41" t="s">
        <v>117</v>
      </c>
      <c r="BI101" s="37">
        <v>75</v>
      </c>
      <c r="BJ101" s="38" t="s">
        <v>133</v>
      </c>
      <c r="BK101" s="38" t="s">
        <v>406</v>
      </c>
      <c r="BL101" s="44">
        <v>2060000</v>
      </c>
      <c r="BM101" s="38" t="s">
        <v>391</v>
      </c>
      <c r="BN101" s="41" t="s">
        <v>117</v>
      </c>
      <c r="BP101" s="37">
        <v>74</v>
      </c>
      <c r="BQ101" s="38" t="s">
        <v>135</v>
      </c>
      <c r="BR101" s="38" t="s">
        <v>259</v>
      </c>
      <c r="BS101" s="39">
        <v>2060000</v>
      </c>
      <c r="BT101" s="40" t="s">
        <v>391</v>
      </c>
      <c r="BU101" s="41" t="s">
        <v>117</v>
      </c>
      <c r="BW101" s="37">
        <v>74</v>
      </c>
      <c r="BX101" s="38" t="s">
        <v>138</v>
      </c>
      <c r="BY101" s="38" t="s">
        <v>369</v>
      </c>
      <c r="BZ101" s="39">
        <v>2135000</v>
      </c>
      <c r="CA101" s="40" t="s">
        <v>391</v>
      </c>
      <c r="CB101" s="41" t="s">
        <v>117</v>
      </c>
      <c r="CD101" s="37">
        <v>74</v>
      </c>
      <c r="CE101" s="38" t="s">
        <v>139</v>
      </c>
      <c r="CF101" s="38" t="s">
        <v>387</v>
      </c>
      <c r="CG101" s="39">
        <v>2202550</v>
      </c>
      <c r="CH101" s="40" t="s">
        <v>377</v>
      </c>
      <c r="CI101" s="41" t="s">
        <v>117</v>
      </c>
    </row>
    <row r="102" spans="1:87" x14ac:dyDescent="0.25">
      <c r="A102" s="33">
        <v>76</v>
      </c>
      <c r="B102" s="34" t="s">
        <v>114</v>
      </c>
      <c r="C102" s="34" t="s">
        <v>404</v>
      </c>
      <c r="D102" s="48">
        <v>1747500</v>
      </c>
      <c r="E102" s="35" t="s">
        <v>401</v>
      </c>
      <c r="F102" s="36" t="s">
        <v>117</v>
      </c>
      <c r="G102" s="31"/>
      <c r="H102" s="37">
        <v>76</v>
      </c>
      <c r="I102" s="38" t="s">
        <v>118</v>
      </c>
      <c r="J102" s="38" t="s">
        <v>358</v>
      </c>
      <c r="K102" s="39">
        <v>1849753</v>
      </c>
      <c r="L102" s="40" t="s">
        <v>401</v>
      </c>
      <c r="M102" s="41" t="s">
        <v>117</v>
      </c>
      <c r="N102" s="32"/>
      <c r="P102" s="37">
        <v>76</v>
      </c>
      <c r="Q102" s="40" t="s">
        <v>121</v>
      </c>
      <c r="R102" s="38" t="s">
        <v>386</v>
      </c>
      <c r="S102" s="39">
        <v>1744753</v>
      </c>
      <c r="T102" s="40" t="s">
        <v>405</v>
      </c>
      <c r="U102" s="41" t="s">
        <v>117</v>
      </c>
      <c r="V102" s="32"/>
      <c r="X102" s="37">
        <v>76</v>
      </c>
      <c r="Y102" s="40" t="s">
        <v>122</v>
      </c>
      <c r="Z102" s="38" t="s">
        <v>259</v>
      </c>
      <c r="AA102" s="39">
        <v>1822253</v>
      </c>
      <c r="AB102" s="40" t="s">
        <v>405</v>
      </c>
      <c r="AC102" s="41" t="s">
        <v>117</v>
      </c>
      <c r="AD102" s="32"/>
      <c r="AE102" s="37">
        <v>76</v>
      </c>
      <c r="AF102" s="38" t="s">
        <v>123</v>
      </c>
      <c r="AG102" s="38" t="s">
        <v>220</v>
      </c>
      <c r="AH102" s="39">
        <v>2798500</v>
      </c>
      <c r="AI102" s="44">
        <f t="shared" si="5"/>
        <v>2798500</v>
      </c>
      <c r="AJ102" s="44">
        <f t="shared" si="6"/>
        <v>5597000</v>
      </c>
      <c r="AK102" s="40" t="s">
        <v>401</v>
      </c>
      <c r="AL102" s="41" t="s">
        <v>117</v>
      </c>
      <c r="AN102" s="37">
        <v>76</v>
      </c>
      <c r="AO102" s="38" t="s">
        <v>124</v>
      </c>
      <c r="AP102" s="38" t="s">
        <v>358</v>
      </c>
      <c r="AQ102" s="39">
        <v>1718843</v>
      </c>
      <c r="AR102" s="40" t="s">
        <v>401</v>
      </c>
      <c r="AS102" s="41" t="s">
        <v>117</v>
      </c>
      <c r="AT102" s="32"/>
      <c r="AU102" s="37">
        <v>76</v>
      </c>
      <c r="AV102" s="40" t="s">
        <v>126</v>
      </c>
      <c r="AW102" s="38" t="s">
        <v>400</v>
      </c>
      <c r="AX102" s="39">
        <v>1635000</v>
      </c>
      <c r="AY102" s="40" t="s">
        <v>401</v>
      </c>
      <c r="AZ102" s="41" t="s">
        <v>117</v>
      </c>
      <c r="BB102" s="37">
        <v>76</v>
      </c>
      <c r="BC102" s="38" t="s">
        <v>131</v>
      </c>
      <c r="BD102" s="38" t="s">
        <v>386</v>
      </c>
      <c r="BE102" s="39">
        <v>1879753</v>
      </c>
      <c r="BF102" s="40" t="s">
        <v>405</v>
      </c>
      <c r="BG102" s="41" t="s">
        <v>117</v>
      </c>
      <c r="BI102" s="37">
        <v>76</v>
      </c>
      <c r="BJ102" s="38" t="s">
        <v>133</v>
      </c>
      <c r="BK102" s="38" t="s">
        <v>389</v>
      </c>
      <c r="BL102" s="44">
        <v>2056250</v>
      </c>
      <c r="BM102" s="38" t="s">
        <v>393</v>
      </c>
      <c r="BN102" s="41" t="s">
        <v>117</v>
      </c>
      <c r="BP102" s="37">
        <v>75</v>
      </c>
      <c r="BQ102" s="38" t="s">
        <v>135</v>
      </c>
      <c r="BR102" s="38" t="s">
        <v>191</v>
      </c>
      <c r="BS102" s="39">
        <v>2010000</v>
      </c>
      <c r="BT102" s="40" t="s">
        <v>393</v>
      </c>
      <c r="BU102" s="41" t="s">
        <v>117</v>
      </c>
      <c r="BW102" s="37">
        <v>75</v>
      </c>
      <c r="BX102" s="38" t="s">
        <v>138</v>
      </c>
      <c r="BY102" s="38" t="s">
        <v>269</v>
      </c>
      <c r="BZ102" s="39">
        <v>2110000</v>
      </c>
      <c r="CA102" s="40" t="s">
        <v>393</v>
      </c>
      <c r="CB102" s="41" t="s">
        <v>117</v>
      </c>
      <c r="CD102" s="37">
        <v>75</v>
      </c>
      <c r="CE102" s="38" t="s">
        <v>139</v>
      </c>
      <c r="CF102" s="38" t="s">
        <v>389</v>
      </c>
      <c r="CG102" s="39">
        <v>2202550</v>
      </c>
      <c r="CH102" s="40" t="s">
        <v>362</v>
      </c>
      <c r="CI102" s="41" t="s">
        <v>117</v>
      </c>
    </row>
    <row r="103" spans="1:87" x14ac:dyDescent="0.25">
      <c r="A103" s="33">
        <v>77</v>
      </c>
      <c r="B103" s="34" t="s">
        <v>114</v>
      </c>
      <c r="C103" s="34" t="s">
        <v>220</v>
      </c>
      <c r="D103" s="48">
        <v>2978500</v>
      </c>
      <c r="E103" s="35" t="s">
        <v>403</v>
      </c>
      <c r="F103" s="36" t="s">
        <v>117</v>
      </c>
      <c r="G103" s="31"/>
      <c r="H103" s="37">
        <v>77</v>
      </c>
      <c r="I103" s="38" t="s">
        <v>118</v>
      </c>
      <c r="J103" s="38" t="s">
        <v>269</v>
      </c>
      <c r="K103" s="39">
        <v>1841003</v>
      </c>
      <c r="L103" s="40" t="s">
        <v>403</v>
      </c>
      <c r="M103" s="41" t="s">
        <v>117</v>
      </c>
      <c r="N103" s="32"/>
      <c r="P103" s="37">
        <v>77</v>
      </c>
      <c r="Q103" s="40" t="s">
        <v>121</v>
      </c>
      <c r="R103" s="38" t="s">
        <v>203</v>
      </c>
      <c r="S103" s="39">
        <v>1739000</v>
      </c>
      <c r="T103" s="40" t="s">
        <v>407</v>
      </c>
      <c r="U103" s="41" t="s">
        <v>117</v>
      </c>
      <c r="V103" s="32"/>
      <c r="X103" s="37">
        <v>77</v>
      </c>
      <c r="Y103" s="40" t="s">
        <v>122</v>
      </c>
      <c r="Z103" s="38" t="s">
        <v>273</v>
      </c>
      <c r="AA103" s="39">
        <v>1772003</v>
      </c>
      <c r="AB103" s="40" t="s">
        <v>407</v>
      </c>
      <c r="AC103" s="41" t="s">
        <v>117</v>
      </c>
      <c r="AD103" s="32"/>
      <c r="AE103" s="37">
        <v>77</v>
      </c>
      <c r="AF103" s="38" t="s">
        <v>123</v>
      </c>
      <c r="AG103" s="38" t="s">
        <v>185</v>
      </c>
      <c r="AH103" s="39">
        <v>3080003</v>
      </c>
      <c r="AI103" s="44">
        <f t="shared" si="5"/>
        <v>3080003</v>
      </c>
      <c r="AJ103" s="44">
        <f t="shared" si="6"/>
        <v>6160006</v>
      </c>
      <c r="AK103" s="40" t="s">
        <v>403</v>
      </c>
      <c r="AL103" s="41" t="s">
        <v>117</v>
      </c>
      <c r="AN103" s="37">
        <v>77</v>
      </c>
      <c r="AO103" s="38" t="s">
        <v>124</v>
      </c>
      <c r="AP103" s="38" t="s">
        <v>293</v>
      </c>
      <c r="AQ103" s="39">
        <v>1694753</v>
      </c>
      <c r="AR103" s="40" t="s">
        <v>403</v>
      </c>
      <c r="AS103" s="41" t="s">
        <v>117</v>
      </c>
      <c r="AT103" s="32"/>
      <c r="AU103" s="37">
        <v>77</v>
      </c>
      <c r="AV103" s="40" t="s">
        <v>126</v>
      </c>
      <c r="AW103" s="38" t="s">
        <v>303</v>
      </c>
      <c r="AX103" s="39">
        <v>1616000</v>
      </c>
      <c r="AY103" s="40" t="s">
        <v>403</v>
      </c>
      <c r="AZ103" s="41" t="s">
        <v>117</v>
      </c>
      <c r="BB103" s="37">
        <v>77</v>
      </c>
      <c r="BC103" s="38" t="s">
        <v>131</v>
      </c>
      <c r="BD103" s="38" t="s">
        <v>219</v>
      </c>
      <c r="BE103" s="39">
        <v>1790000</v>
      </c>
      <c r="BF103" s="40" t="s">
        <v>407</v>
      </c>
      <c r="BG103" s="41" t="s">
        <v>117</v>
      </c>
      <c r="BI103" s="37">
        <v>77</v>
      </c>
      <c r="BJ103" s="38" t="s">
        <v>133</v>
      </c>
      <c r="BK103" s="38" t="s">
        <v>410</v>
      </c>
      <c r="BL103" s="44">
        <v>2025000</v>
      </c>
      <c r="BM103" s="38" t="s">
        <v>397</v>
      </c>
      <c r="BN103" s="41" t="s">
        <v>117</v>
      </c>
      <c r="BP103" s="37">
        <v>76</v>
      </c>
      <c r="BQ103" s="38" t="s">
        <v>135</v>
      </c>
      <c r="BR103" s="38" t="s">
        <v>293</v>
      </c>
      <c r="BS103" s="39">
        <v>2010000</v>
      </c>
      <c r="BT103" s="40" t="s">
        <v>397</v>
      </c>
      <c r="BU103" s="41" t="s">
        <v>117</v>
      </c>
      <c r="BW103" s="37">
        <v>76</v>
      </c>
      <c r="BX103" s="38" t="s">
        <v>138</v>
      </c>
      <c r="BY103" s="38" t="s">
        <v>293</v>
      </c>
      <c r="BZ103" s="39">
        <v>2110000</v>
      </c>
      <c r="CA103" s="40" t="s">
        <v>397</v>
      </c>
      <c r="CB103" s="41" t="s">
        <v>117</v>
      </c>
      <c r="CD103" s="37">
        <v>76</v>
      </c>
      <c r="CE103" s="38" t="s">
        <v>139</v>
      </c>
      <c r="CF103" s="38" t="s">
        <v>408</v>
      </c>
      <c r="CG103" s="39">
        <v>2200000</v>
      </c>
      <c r="CH103" s="40" t="s">
        <v>365</v>
      </c>
      <c r="CI103" s="41" t="s">
        <v>117</v>
      </c>
    </row>
    <row r="104" spans="1:87" x14ac:dyDescent="0.25">
      <c r="A104" s="33">
        <v>78</v>
      </c>
      <c r="B104" s="34" t="s">
        <v>114</v>
      </c>
      <c r="C104" s="34" t="s">
        <v>185</v>
      </c>
      <c r="D104" s="48">
        <v>3268753</v>
      </c>
      <c r="E104" s="35" t="s">
        <v>405</v>
      </c>
      <c r="F104" s="36" t="s">
        <v>117</v>
      </c>
      <c r="G104" s="31"/>
      <c r="H104" s="37">
        <v>78</v>
      </c>
      <c r="I104" s="38" t="s">
        <v>118</v>
      </c>
      <c r="J104" s="38" t="s">
        <v>400</v>
      </c>
      <c r="K104" s="39">
        <v>1770000</v>
      </c>
      <c r="L104" s="40" t="s">
        <v>405</v>
      </c>
      <c r="M104" s="41" t="s">
        <v>117</v>
      </c>
      <c r="N104" s="32"/>
      <c r="P104" s="37">
        <v>78</v>
      </c>
      <c r="Q104" s="40" t="s">
        <v>121</v>
      </c>
      <c r="R104" s="38" t="s">
        <v>404</v>
      </c>
      <c r="S104" s="39">
        <v>1725000</v>
      </c>
      <c r="T104" s="40" t="s">
        <v>409</v>
      </c>
      <c r="U104" s="41" t="s">
        <v>117</v>
      </c>
      <c r="V104" s="32"/>
      <c r="X104" s="37">
        <v>78</v>
      </c>
      <c r="Y104" s="40" t="s">
        <v>122</v>
      </c>
      <c r="Z104" s="38" t="s">
        <v>374</v>
      </c>
      <c r="AA104" s="39">
        <v>1770000</v>
      </c>
      <c r="AB104" s="40" t="s">
        <v>409</v>
      </c>
      <c r="AC104" s="41" t="s">
        <v>117</v>
      </c>
      <c r="AD104" s="32"/>
      <c r="AE104" s="37">
        <v>78</v>
      </c>
      <c r="AF104" s="38" t="s">
        <v>123</v>
      </c>
      <c r="AG104" s="38" t="s">
        <v>186</v>
      </c>
      <c r="AH104" s="39">
        <v>2518253</v>
      </c>
      <c r="AI104" s="44">
        <f>AH104*6/12</f>
        <v>1259126.5</v>
      </c>
      <c r="AJ104" s="44">
        <f t="shared" si="6"/>
        <v>3777379.5</v>
      </c>
      <c r="AK104" s="40" t="s">
        <v>405</v>
      </c>
      <c r="AL104" s="41" t="s">
        <v>117</v>
      </c>
      <c r="AN104" s="37">
        <v>78</v>
      </c>
      <c r="AO104" s="38" t="s">
        <v>124</v>
      </c>
      <c r="AP104" s="38" t="s">
        <v>381</v>
      </c>
      <c r="AQ104" s="39">
        <v>1641753</v>
      </c>
      <c r="AR104" s="40" t="s">
        <v>405</v>
      </c>
      <c r="AS104" s="41" t="s">
        <v>117</v>
      </c>
      <c r="AT104" s="32"/>
      <c r="AU104" s="37">
        <v>78</v>
      </c>
      <c r="AV104" s="40" t="s">
        <v>126</v>
      </c>
      <c r="AW104" s="38" t="s">
        <v>341</v>
      </c>
      <c r="AX104" s="39">
        <v>1458000</v>
      </c>
      <c r="AY104" s="40" t="s">
        <v>405</v>
      </c>
      <c r="AZ104" s="41" t="s">
        <v>117</v>
      </c>
      <c r="BB104" s="37">
        <v>78</v>
      </c>
      <c r="BC104" s="38" t="s">
        <v>131</v>
      </c>
      <c r="BD104" s="38" t="s">
        <v>254</v>
      </c>
      <c r="BE104" s="39">
        <v>1781250</v>
      </c>
      <c r="BF104" s="40" t="s">
        <v>409</v>
      </c>
      <c r="BG104" s="41" t="s">
        <v>117</v>
      </c>
      <c r="BI104" s="37">
        <v>78</v>
      </c>
      <c r="BJ104" s="38" t="s">
        <v>133</v>
      </c>
      <c r="BK104" s="38" t="s">
        <v>203</v>
      </c>
      <c r="BL104" s="44">
        <v>2010000</v>
      </c>
      <c r="BM104" s="38" t="s">
        <v>399</v>
      </c>
      <c r="BN104" s="41" t="s">
        <v>117</v>
      </c>
      <c r="BP104" s="37">
        <v>77</v>
      </c>
      <c r="BQ104" s="38" t="s">
        <v>135</v>
      </c>
      <c r="BR104" s="38" t="s">
        <v>203</v>
      </c>
      <c r="BS104" s="39">
        <v>1960000</v>
      </c>
      <c r="BT104" s="40" t="s">
        <v>399</v>
      </c>
      <c r="BU104" s="41" t="s">
        <v>117</v>
      </c>
      <c r="BW104" s="37">
        <v>77</v>
      </c>
      <c r="BX104" s="38" t="s">
        <v>138</v>
      </c>
      <c r="BY104" s="38" t="s">
        <v>115</v>
      </c>
      <c r="BZ104" s="39">
        <v>2100000</v>
      </c>
      <c r="CA104" s="40" t="s">
        <v>399</v>
      </c>
      <c r="CB104" s="41" t="s">
        <v>117</v>
      </c>
      <c r="CD104" s="37">
        <v>77</v>
      </c>
      <c r="CE104" s="38" t="s">
        <v>139</v>
      </c>
      <c r="CF104" s="38" t="s">
        <v>395</v>
      </c>
      <c r="CG104" s="39">
        <v>2185000</v>
      </c>
      <c r="CH104" s="40" t="s">
        <v>368</v>
      </c>
      <c r="CI104" s="41" t="s">
        <v>117</v>
      </c>
    </row>
    <row r="105" spans="1:87" x14ac:dyDescent="0.25">
      <c r="A105" s="33">
        <v>79</v>
      </c>
      <c r="B105" s="34" t="s">
        <v>114</v>
      </c>
      <c r="C105" s="34" t="s">
        <v>411</v>
      </c>
      <c r="D105" s="48">
        <v>2102978</v>
      </c>
      <c r="E105" s="35" t="s">
        <v>407</v>
      </c>
      <c r="F105" s="36" t="s">
        <v>117</v>
      </c>
      <c r="G105" s="31"/>
      <c r="H105" s="37">
        <v>79</v>
      </c>
      <c r="I105" s="38" t="s">
        <v>118</v>
      </c>
      <c r="J105" s="38" t="s">
        <v>404</v>
      </c>
      <c r="K105" s="39">
        <v>1770000</v>
      </c>
      <c r="L105" s="40" t="s">
        <v>407</v>
      </c>
      <c r="M105" s="41" t="s">
        <v>117</v>
      </c>
      <c r="N105" s="32"/>
      <c r="P105" s="37">
        <v>79</v>
      </c>
      <c r="Q105" s="40" t="s">
        <v>121</v>
      </c>
      <c r="R105" s="38" t="s">
        <v>259</v>
      </c>
      <c r="S105" s="39">
        <v>1709753</v>
      </c>
      <c r="T105" s="40" t="s">
        <v>412</v>
      </c>
      <c r="U105" s="41" t="s">
        <v>117</v>
      </c>
      <c r="V105" s="32"/>
      <c r="X105" s="37">
        <v>79</v>
      </c>
      <c r="Y105" s="40" t="s">
        <v>122</v>
      </c>
      <c r="Z105" s="38" t="s">
        <v>191</v>
      </c>
      <c r="AA105" s="39">
        <v>1704000</v>
      </c>
      <c r="AB105" s="40" t="s">
        <v>412</v>
      </c>
      <c r="AC105" s="41" t="s">
        <v>117</v>
      </c>
      <c r="AD105" s="32"/>
      <c r="AE105" s="37">
        <v>79</v>
      </c>
      <c r="AF105" s="38" t="s">
        <v>123</v>
      </c>
      <c r="AG105" s="38" t="s">
        <v>341</v>
      </c>
      <c r="AH105" s="39">
        <v>2218000</v>
      </c>
      <c r="AI105" s="44">
        <f>AH105</f>
        <v>2218000</v>
      </c>
      <c r="AJ105" s="44">
        <f t="shared" si="6"/>
        <v>4436000</v>
      </c>
      <c r="AK105" s="40" t="s">
        <v>407</v>
      </c>
      <c r="AL105" s="41" t="s">
        <v>117</v>
      </c>
      <c r="AN105" s="37">
        <v>79</v>
      </c>
      <c r="AO105" s="38" t="s">
        <v>124</v>
      </c>
      <c r="AP105" s="38" t="s">
        <v>259</v>
      </c>
      <c r="AQ105" s="39">
        <v>1619753</v>
      </c>
      <c r="AR105" s="40" t="s">
        <v>407</v>
      </c>
      <c r="AS105" s="41" t="s">
        <v>117</v>
      </c>
      <c r="AT105" s="32"/>
      <c r="AU105" s="37">
        <v>79</v>
      </c>
      <c r="AV105" s="40" t="s">
        <v>126</v>
      </c>
      <c r="AW105" s="38" t="s">
        <v>404</v>
      </c>
      <c r="AX105" s="39">
        <v>1455000</v>
      </c>
      <c r="AY105" s="40" t="s">
        <v>407</v>
      </c>
      <c r="AZ105" s="41" t="s">
        <v>117</v>
      </c>
      <c r="BB105" s="37">
        <v>79</v>
      </c>
      <c r="BC105" s="38" t="s">
        <v>131</v>
      </c>
      <c r="BD105" s="38" t="s">
        <v>374</v>
      </c>
      <c r="BE105" s="39">
        <v>1770000</v>
      </c>
      <c r="BF105" s="40" t="s">
        <v>412</v>
      </c>
      <c r="BG105" s="41" t="s">
        <v>117</v>
      </c>
      <c r="BI105" s="37">
        <v>79</v>
      </c>
      <c r="BJ105" s="38" t="s">
        <v>133</v>
      </c>
      <c r="BK105" s="38" t="s">
        <v>364</v>
      </c>
      <c r="BL105" s="44">
        <v>2009250</v>
      </c>
      <c r="BM105" s="38" t="s">
        <v>401</v>
      </c>
      <c r="BN105" s="41" t="s">
        <v>117</v>
      </c>
      <c r="BP105" s="37">
        <v>78</v>
      </c>
      <c r="BQ105" s="38" t="s">
        <v>135</v>
      </c>
      <c r="BR105" s="38" t="s">
        <v>269</v>
      </c>
      <c r="BS105" s="39">
        <v>1960000</v>
      </c>
      <c r="BT105" s="40" t="s">
        <v>401</v>
      </c>
      <c r="BU105" s="41" t="s">
        <v>117</v>
      </c>
      <c r="BW105" s="37">
        <v>78</v>
      </c>
      <c r="BX105" s="38" t="s">
        <v>138</v>
      </c>
      <c r="BY105" s="38" t="s">
        <v>203</v>
      </c>
      <c r="BZ105" s="39">
        <v>2060000</v>
      </c>
      <c r="CA105" s="40" t="s">
        <v>401</v>
      </c>
      <c r="CB105" s="41" t="s">
        <v>117</v>
      </c>
      <c r="CD105" s="37">
        <v>78</v>
      </c>
      <c r="CE105" s="38" t="s">
        <v>139</v>
      </c>
      <c r="CF105" s="38" t="s">
        <v>363</v>
      </c>
      <c r="CG105" s="39">
        <v>2168750</v>
      </c>
      <c r="CH105" s="40" t="s">
        <v>370</v>
      </c>
      <c r="CI105" s="41" t="s">
        <v>117</v>
      </c>
    </row>
    <row r="106" spans="1:87" x14ac:dyDescent="0.25">
      <c r="A106" s="33">
        <v>80</v>
      </c>
      <c r="B106" s="34" t="s">
        <v>114</v>
      </c>
      <c r="C106" s="34" t="s">
        <v>186</v>
      </c>
      <c r="D106" s="48">
        <v>3048253</v>
      </c>
      <c r="E106" s="35" t="s">
        <v>409</v>
      </c>
      <c r="F106" s="36" t="s">
        <v>117</v>
      </c>
      <c r="G106" s="31"/>
      <c r="H106" s="37">
        <v>80</v>
      </c>
      <c r="I106" s="38" t="s">
        <v>118</v>
      </c>
      <c r="J106" s="38" t="s">
        <v>191</v>
      </c>
      <c r="K106" s="39">
        <v>1749000</v>
      </c>
      <c r="L106" s="40" t="s">
        <v>409</v>
      </c>
      <c r="M106" s="41" t="s">
        <v>117</v>
      </c>
      <c r="N106" s="32"/>
      <c r="P106" s="37">
        <v>80</v>
      </c>
      <c r="Q106" s="40" t="s">
        <v>121</v>
      </c>
      <c r="R106" s="38" t="s">
        <v>268</v>
      </c>
      <c r="S106" s="39">
        <v>1686000</v>
      </c>
      <c r="T106" s="40" t="s">
        <v>413</v>
      </c>
      <c r="U106" s="41" t="s">
        <v>117</v>
      </c>
      <c r="V106" s="32"/>
      <c r="X106" s="37">
        <v>80</v>
      </c>
      <c r="Y106" s="40" t="s">
        <v>122</v>
      </c>
      <c r="Z106" s="38" t="s">
        <v>404</v>
      </c>
      <c r="AA106" s="39">
        <v>1680000</v>
      </c>
      <c r="AB106" s="40" t="s">
        <v>413</v>
      </c>
      <c r="AC106" s="41" t="s">
        <v>117</v>
      </c>
      <c r="AD106" s="32"/>
      <c r="AE106" s="37">
        <v>80</v>
      </c>
      <c r="AF106" s="38" t="s">
        <v>123</v>
      </c>
      <c r="AG106" s="38" t="s">
        <v>414</v>
      </c>
      <c r="AH106" s="39">
        <v>889753</v>
      </c>
      <c r="AI106" s="44">
        <f>AH106</f>
        <v>889753</v>
      </c>
      <c r="AJ106" s="44">
        <f t="shared" si="6"/>
        <v>1779506</v>
      </c>
      <c r="AK106" s="40" t="s">
        <v>409</v>
      </c>
      <c r="AL106" s="41" t="s">
        <v>117</v>
      </c>
      <c r="AN106" s="37">
        <v>80</v>
      </c>
      <c r="AO106" s="38" t="s">
        <v>124</v>
      </c>
      <c r="AP106" s="38" t="s">
        <v>374</v>
      </c>
      <c r="AQ106" s="39">
        <v>1545000</v>
      </c>
      <c r="AR106" s="40" t="s">
        <v>409</v>
      </c>
      <c r="AS106" s="41" t="s">
        <v>117</v>
      </c>
      <c r="AT106" s="32"/>
      <c r="AU106" s="37">
        <v>80</v>
      </c>
      <c r="AV106" s="40" t="s">
        <v>126</v>
      </c>
      <c r="AW106" s="38" t="s">
        <v>259</v>
      </c>
      <c r="AX106" s="39">
        <v>1439753</v>
      </c>
      <c r="AY106" s="40" t="s">
        <v>409</v>
      </c>
      <c r="AZ106" s="41" t="s">
        <v>117</v>
      </c>
      <c r="BB106" s="37">
        <v>80</v>
      </c>
      <c r="BC106" s="38" t="s">
        <v>131</v>
      </c>
      <c r="BD106" s="38" t="s">
        <v>400</v>
      </c>
      <c r="BE106" s="39">
        <v>1770000</v>
      </c>
      <c r="BF106" s="40" t="s">
        <v>413</v>
      </c>
      <c r="BG106" s="41" t="s">
        <v>117</v>
      </c>
      <c r="BI106" s="37">
        <v>80</v>
      </c>
      <c r="BJ106" s="38" t="s">
        <v>133</v>
      </c>
      <c r="BK106" s="38" t="s">
        <v>418</v>
      </c>
      <c r="BL106" s="44">
        <v>2000000</v>
      </c>
      <c r="BM106" s="38" t="s">
        <v>405</v>
      </c>
      <c r="BN106" s="41" t="s">
        <v>117</v>
      </c>
      <c r="BP106" s="37">
        <v>79</v>
      </c>
      <c r="BQ106" s="38" t="s">
        <v>135</v>
      </c>
      <c r="BR106" s="38" t="s">
        <v>410</v>
      </c>
      <c r="BS106" s="39">
        <v>1935000</v>
      </c>
      <c r="BT106" s="40" t="s">
        <v>405</v>
      </c>
      <c r="BU106" s="41" t="s">
        <v>117</v>
      </c>
      <c r="BW106" s="37">
        <v>79</v>
      </c>
      <c r="BX106" s="38" t="s">
        <v>138</v>
      </c>
      <c r="BY106" s="38" t="s">
        <v>415</v>
      </c>
      <c r="BZ106" s="39">
        <v>2060000</v>
      </c>
      <c r="CA106" s="40" t="s">
        <v>405</v>
      </c>
      <c r="CB106" s="41" t="s">
        <v>117</v>
      </c>
      <c r="CD106" s="37">
        <v>79</v>
      </c>
      <c r="CE106" s="38" t="s">
        <v>139</v>
      </c>
      <c r="CF106" s="38" t="s">
        <v>392</v>
      </c>
      <c r="CG106" s="39">
        <v>2157550</v>
      </c>
      <c r="CH106" s="40" t="s">
        <v>376</v>
      </c>
      <c r="CI106" s="41" t="s">
        <v>117</v>
      </c>
    </row>
    <row r="107" spans="1:87" x14ac:dyDescent="0.25">
      <c r="A107" s="33">
        <v>81</v>
      </c>
      <c r="B107" s="34" t="s">
        <v>114</v>
      </c>
      <c r="C107" s="34" t="s">
        <v>341</v>
      </c>
      <c r="D107" s="48">
        <v>2140500</v>
      </c>
      <c r="E107" s="35" t="s">
        <v>412</v>
      </c>
      <c r="F107" s="36" t="s">
        <v>117</v>
      </c>
      <c r="G107" s="31"/>
      <c r="H107" s="37">
        <v>81</v>
      </c>
      <c r="I107" s="38" t="s">
        <v>118</v>
      </c>
      <c r="J107" s="38" t="s">
        <v>195</v>
      </c>
      <c r="K107" s="39">
        <v>1749000</v>
      </c>
      <c r="L107" s="40" t="s">
        <v>412</v>
      </c>
      <c r="M107" s="41" t="s">
        <v>117</v>
      </c>
      <c r="N107" s="32"/>
      <c r="P107" s="37">
        <v>81</v>
      </c>
      <c r="Q107" s="40" t="s">
        <v>121</v>
      </c>
      <c r="R107" s="38" t="s">
        <v>374</v>
      </c>
      <c r="S107" s="39">
        <v>1680000</v>
      </c>
      <c r="T107" s="40" t="s">
        <v>416</v>
      </c>
      <c r="U107" s="41" t="s">
        <v>117</v>
      </c>
      <c r="V107" s="32"/>
      <c r="X107" s="37">
        <v>81</v>
      </c>
      <c r="Y107" s="40" t="s">
        <v>122</v>
      </c>
      <c r="Z107" s="38" t="s">
        <v>386</v>
      </c>
      <c r="AA107" s="39">
        <v>1677253</v>
      </c>
      <c r="AB107" s="40" t="s">
        <v>416</v>
      </c>
      <c r="AC107" s="41" t="s">
        <v>117</v>
      </c>
      <c r="AD107" s="32"/>
      <c r="AE107" s="37">
        <v>81</v>
      </c>
      <c r="AF107" s="38" t="s">
        <v>123</v>
      </c>
      <c r="AG107" s="38" t="s">
        <v>417</v>
      </c>
      <c r="AH107" s="39">
        <v>1354753</v>
      </c>
      <c r="AI107" s="44">
        <f>AH107</f>
        <v>1354753</v>
      </c>
      <c r="AJ107" s="44">
        <f t="shared" si="6"/>
        <v>2709506</v>
      </c>
      <c r="AK107" s="40" t="s">
        <v>412</v>
      </c>
      <c r="AL107" s="41" t="s">
        <v>117</v>
      </c>
      <c r="AN107" s="37">
        <v>81</v>
      </c>
      <c r="AO107" s="38" t="s">
        <v>124</v>
      </c>
      <c r="AP107" s="38" t="s">
        <v>400</v>
      </c>
      <c r="AQ107" s="39">
        <v>1545000</v>
      </c>
      <c r="AR107" s="40" t="s">
        <v>412</v>
      </c>
      <c r="AS107" s="41" t="s">
        <v>117</v>
      </c>
      <c r="AT107" s="32"/>
      <c r="AU107" s="37">
        <v>81</v>
      </c>
      <c r="AV107" s="40" t="s">
        <v>126</v>
      </c>
      <c r="AW107" s="38" t="s">
        <v>165</v>
      </c>
      <c r="AX107" s="39">
        <v>1419000</v>
      </c>
      <c r="AY107" s="40" t="s">
        <v>412</v>
      </c>
      <c r="AZ107" s="41" t="s">
        <v>117</v>
      </c>
      <c r="BB107" s="37">
        <v>81</v>
      </c>
      <c r="BC107" s="38" t="s">
        <v>131</v>
      </c>
      <c r="BD107" s="38" t="s">
        <v>156</v>
      </c>
      <c r="BE107" s="39">
        <v>1750500</v>
      </c>
      <c r="BF107" s="40" t="s">
        <v>416</v>
      </c>
      <c r="BG107" s="41" t="s">
        <v>117</v>
      </c>
      <c r="BI107" s="37">
        <v>81</v>
      </c>
      <c r="BJ107" s="38" t="s">
        <v>133</v>
      </c>
      <c r="BK107" s="38" t="s">
        <v>415</v>
      </c>
      <c r="BL107" s="44">
        <v>1985000</v>
      </c>
      <c r="BM107" s="38" t="s">
        <v>407</v>
      </c>
      <c r="BN107" s="41" t="s">
        <v>117</v>
      </c>
      <c r="BP107" s="37">
        <v>80</v>
      </c>
      <c r="BQ107" s="38" t="s">
        <v>135</v>
      </c>
      <c r="BR107" s="38" t="s">
        <v>382</v>
      </c>
      <c r="BS107" s="39">
        <v>1860000</v>
      </c>
      <c r="BT107" s="40" t="s">
        <v>407</v>
      </c>
      <c r="BU107" s="41" t="s">
        <v>117</v>
      </c>
      <c r="BW107" s="37">
        <v>80</v>
      </c>
      <c r="BX107" s="38" t="s">
        <v>138</v>
      </c>
      <c r="BY107" s="38" t="s">
        <v>410</v>
      </c>
      <c r="BZ107" s="39">
        <v>2025000</v>
      </c>
      <c r="CA107" s="40" t="s">
        <v>407</v>
      </c>
      <c r="CB107" s="41" t="s">
        <v>117</v>
      </c>
      <c r="CD107" s="37">
        <v>80</v>
      </c>
      <c r="CE107" s="38" t="s">
        <v>139</v>
      </c>
      <c r="CF107" s="38" t="s">
        <v>382</v>
      </c>
      <c r="CG107" s="39">
        <v>2090000</v>
      </c>
      <c r="CH107" s="40" t="s">
        <v>373</v>
      </c>
      <c r="CI107" s="41" t="s">
        <v>117</v>
      </c>
    </row>
    <row r="108" spans="1:87" x14ac:dyDescent="0.25">
      <c r="A108" s="33">
        <v>82</v>
      </c>
      <c r="B108" s="34" t="s">
        <v>114</v>
      </c>
      <c r="C108" s="34" t="s">
        <v>414</v>
      </c>
      <c r="D108" s="48">
        <v>1424753</v>
      </c>
      <c r="E108" s="35" t="s">
        <v>413</v>
      </c>
      <c r="F108" s="36" t="s">
        <v>117</v>
      </c>
      <c r="G108" s="31"/>
      <c r="H108" s="37">
        <v>82</v>
      </c>
      <c r="I108" s="38" t="s">
        <v>118</v>
      </c>
      <c r="J108" s="38" t="s">
        <v>268</v>
      </c>
      <c r="K108" s="39">
        <v>1686000</v>
      </c>
      <c r="L108" s="40" t="s">
        <v>413</v>
      </c>
      <c r="M108" s="41" t="s">
        <v>117</v>
      </c>
      <c r="N108" s="32"/>
      <c r="P108" s="37">
        <v>82</v>
      </c>
      <c r="Q108" s="40" t="s">
        <v>121</v>
      </c>
      <c r="R108" s="38" t="s">
        <v>191</v>
      </c>
      <c r="S108" s="39">
        <v>1659000</v>
      </c>
      <c r="T108" s="40" t="s">
        <v>419</v>
      </c>
      <c r="U108" s="41" t="s">
        <v>117</v>
      </c>
      <c r="V108" s="32"/>
      <c r="X108" s="37">
        <v>82</v>
      </c>
      <c r="Y108" s="40" t="s">
        <v>122</v>
      </c>
      <c r="Z108" s="38" t="s">
        <v>400</v>
      </c>
      <c r="AA108" s="39">
        <v>1590000</v>
      </c>
      <c r="AB108" s="40" t="s">
        <v>419</v>
      </c>
      <c r="AC108" s="41" t="s">
        <v>117</v>
      </c>
      <c r="AD108" s="32"/>
      <c r="AE108" s="37">
        <v>82</v>
      </c>
      <c r="AF108" s="38" t="s">
        <v>123</v>
      </c>
      <c r="AG108" s="38" t="s">
        <v>316</v>
      </c>
      <c r="AH108" s="39">
        <v>2264753</v>
      </c>
      <c r="AI108" s="44">
        <f>AH108</f>
        <v>2264753</v>
      </c>
      <c r="AJ108" s="44">
        <f t="shared" si="6"/>
        <v>4529506</v>
      </c>
      <c r="AK108" s="40" t="s">
        <v>413</v>
      </c>
      <c r="AL108" s="41" t="s">
        <v>117</v>
      </c>
      <c r="AN108" s="37">
        <v>82</v>
      </c>
      <c r="AO108" s="38" t="s">
        <v>124</v>
      </c>
      <c r="AP108" s="38" t="s">
        <v>386</v>
      </c>
      <c r="AQ108" s="39">
        <v>1519753</v>
      </c>
      <c r="AR108" s="40" t="s">
        <v>413</v>
      </c>
      <c r="AS108" s="41" t="s">
        <v>117</v>
      </c>
      <c r="AT108" s="32"/>
      <c r="AU108" s="37">
        <v>82</v>
      </c>
      <c r="AV108" s="40" t="s">
        <v>126</v>
      </c>
      <c r="AW108" s="38" t="s">
        <v>381</v>
      </c>
      <c r="AX108" s="39">
        <v>1416753</v>
      </c>
      <c r="AY108" s="40" t="s">
        <v>413</v>
      </c>
      <c r="AZ108" s="41" t="s">
        <v>117</v>
      </c>
      <c r="BB108" s="37">
        <v>82</v>
      </c>
      <c r="BC108" s="38" t="s">
        <v>131</v>
      </c>
      <c r="BD108" s="38" t="s">
        <v>266</v>
      </c>
      <c r="BE108" s="39">
        <v>1733000</v>
      </c>
      <c r="BF108" s="40" t="s">
        <v>419</v>
      </c>
      <c r="BG108" s="41" t="s">
        <v>117</v>
      </c>
      <c r="BI108" s="37">
        <v>82</v>
      </c>
      <c r="BJ108" s="38" t="s">
        <v>133</v>
      </c>
      <c r="BK108" s="38" t="s">
        <v>269</v>
      </c>
      <c r="BL108" s="44">
        <v>1960000</v>
      </c>
      <c r="BM108" s="38" t="s">
        <v>409</v>
      </c>
      <c r="BN108" s="41" t="s">
        <v>117</v>
      </c>
      <c r="BP108" s="37">
        <v>81</v>
      </c>
      <c r="BQ108" s="38" t="s">
        <v>135</v>
      </c>
      <c r="BR108" s="38" t="s">
        <v>420</v>
      </c>
      <c r="BS108" s="39">
        <v>1860000</v>
      </c>
      <c r="BT108" s="40" t="s">
        <v>409</v>
      </c>
      <c r="BU108" s="41" t="s">
        <v>117</v>
      </c>
      <c r="BW108" s="37">
        <v>81</v>
      </c>
      <c r="BX108" s="38" t="s">
        <v>138</v>
      </c>
      <c r="BY108" s="38" t="s">
        <v>191</v>
      </c>
      <c r="BZ108" s="39">
        <v>1975000</v>
      </c>
      <c r="CA108" s="40" t="s">
        <v>409</v>
      </c>
      <c r="CB108" s="41" t="s">
        <v>117</v>
      </c>
      <c r="CD108" s="37">
        <v>81</v>
      </c>
      <c r="CE108" s="38" t="s">
        <v>139</v>
      </c>
      <c r="CF108" s="38" t="s">
        <v>195</v>
      </c>
      <c r="CG108" s="39">
        <v>2060000</v>
      </c>
      <c r="CH108" s="40" t="s">
        <v>380</v>
      </c>
      <c r="CI108" s="41" t="s">
        <v>117</v>
      </c>
    </row>
    <row r="109" spans="1:87" x14ac:dyDescent="0.25">
      <c r="A109" s="33">
        <v>83</v>
      </c>
      <c r="B109" s="34" t="s">
        <v>114</v>
      </c>
      <c r="C109" s="34" t="s">
        <v>417</v>
      </c>
      <c r="D109" s="48">
        <v>1389753</v>
      </c>
      <c r="E109" s="35" t="s">
        <v>416</v>
      </c>
      <c r="F109" s="36" t="s">
        <v>117</v>
      </c>
      <c r="G109" s="31"/>
      <c r="H109" s="37">
        <v>83</v>
      </c>
      <c r="I109" s="38" t="s">
        <v>118</v>
      </c>
      <c r="J109" s="38" t="s">
        <v>273</v>
      </c>
      <c r="K109" s="39">
        <v>1670753</v>
      </c>
      <c r="L109" s="40" t="s">
        <v>416</v>
      </c>
      <c r="M109" s="41" t="s">
        <v>117</v>
      </c>
      <c r="N109" s="32"/>
      <c r="P109" s="37">
        <v>83</v>
      </c>
      <c r="Q109" s="40" t="s">
        <v>121</v>
      </c>
      <c r="R109" s="38" t="s">
        <v>343</v>
      </c>
      <c r="S109" s="39">
        <v>1609753</v>
      </c>
      <c r="T109" s="40" t="s">
        <v>421</v>
      </c>
      <c r="U109" s="41" t="s">
        <v>117</v>
      </c>
      <c r="V109" s="32"/>
      <c r="X109" s="37">
        <v>83</v>
      </c>
      <c r="Y109" s="40" t="s">
        <v>122</v>
      </c>
      <c r="Z109" s="38" t="s">
        <v>301</v>
      </c>
      <c r="AA109" s="39">
        <v>1544753</v>
      </c>
      <c r="AB109" s="40" t="s">
        <v>421</v>
      </c>
      <c r="AC109" s="41" t="s">
        <v>117</v>
      </c>
      <c r="AD109" s="32"/>
      <c r="AE109" s="37">
        <v>83</v>
      </c>
      <c r="AF109" s="38" t="s">
        <v>123</v>
      </c>
      <c r="AG109" s="38" t="s">
        <v>142</v>
      </c>
      <c r="AH109" s="39">
        <v>3726500</v>
      </c>
      <c r="AI109" s="44">
        <f>AH109*4/12</f>
        <v>1242166.6666666667</v>
      </c>
      <c r="AJ109" s="44">
        <f t="shared" si="6"/>
        <v>4968666.666666667</v>
      </c>
      <c r="AK109" s="40" t="s">
        <v>416</v>
      </c>
      <c r="AL109" s="41" t="s">
        <v>117</v>
      </c>
      <c r="AN109" s="37">
        <v>83</v>
      </c>
      <c r="AO109" s="38" t="s">
        <v>124</v>
      </c>
      <c r="AP109" s="38" t="s">
        <v>404</v>
      </c>
      <c r="AQ109" s="39">
        <v>1500000</v>
      </c>
      <c r="AR109" s="40" t="s">
        <v>416</v>
      </c>
      <c r="AS109" s="41" t="s">
        <v>117</v>
      </c>
      <c r="AT109" s="32"/>
      <c r="AU109" s="37">
        <v>83</v>
      </c>
      <c r="AV109" s="40" t="s">
        <v>126</v>
      </c>
      <c r="AW109" s="38" t="s">
        <v>386</v>
      </c>
      <c r="AX109" s="39">
        <v>1294753</v>
      </c>
      <c r="AY109" s="40" t="s">
        <v>416</v>
      </c>
      <c r="AZ109" s="41" t="s">
        <v>117</v>
      </c>
      <c r="BB109" s="37">
        <v>83</v>
      </c>
      <c r="BC109" s="38" t="s">
        <v>131</v>
      </c>
      <c r="BD109" s="38" t="s">
        <v>398</v>
      </c>
      <c r="BE109" s="39">
        <v>1729753</v>
      </c>
      <c r="BF109" s="40" t="s">
        <v>423</v>
      </c>
      <c r="BG109" s="41" t="s">
        <v>117</v>
      </c>
      <c r="BI109" s="37">
        <v>83</v>
      </c>
      <c r="BJ109" s="38" t="s">
        <v>133</v>
      </c>
      <c r="BK109" s="38" t="s">
        <v>398</v>
      </c>
      <c r="BL109" s="44">
        <v>1960000</v>
      </c>
      <c r="BM109" s="38" t="s">
        <v>412</v>
      </c>
      <c r="BN109" s="41" t="s">
        <v>117</v>
      </c>
      <c r="BP109" s="37">
        <v>82</v>
      </c>
      <c r="BQ109" s="38" t="s">
        <v>135</v>
      </c>
      <c r="BR109" s="38" t="s">
        <v>398</v>
      </c>
      <c r="BS109" s="39">
        <v>1860000</v>
      </c>
      <c r="BT109" s="40" t="s">
        <v>412</v>
      </c>
      <c r="BU109" s="41" t="s">
        <v>117</v>
      </c>
      <c r="BW109" s="37">
        <v>82</v>
      </c>
      <c r="BX109" s="38" t="s">
        <v>138</v>
      </c>
      <c r="BY109" s="38" t="s">
        <v>422</v>
      </c>
      <c r="BZ109" s="39">
        <v>1910000</v>
      </c>
      <c r="CA109" s="40" t="s">
        <v>412</v>
      </c>
      <c r="CB109" s="41" t="s">
        <v>117</v>
      </c>
      <c r="CD109" s="37">
        <v>82</v>
      </c>
      <c r="CE109" s="38" t="s">
        <v>139</v>
      </c>
      <c r="CF109" s="38" t="s">
        <v>269</v>
      </c>
      <c r="CG109" s="39">
        <v>2060000</v>
      </c>
      <c r="CH109" s="40" t="s">
        <v>383</v>
      </c>
      <c r="CI109" s="41" t="s">
        <v>117</v>
      </c>
    </row>
    <row r="110" spans="1:87" x14ac:dyDescent="0.25">
      <c r="A110" s="33">
        <v>84</v>
      </c>
      <c r="B110" s="34" t="s">
        <v>114</v>
      </c>
      <c r="C110" s="34" t="s">
        <v>316</v>
      </c>
      <c r="D110" s="48">
        <v>2309753</v>
      </c>
      <c r="E110" s="35" t="s">
        <v>419</v>
      </c>
      <c r="F110" s="36" t="s">
        <v>117</v>
      </c>
      <c r="G110" s="31"/>
      <c r="H110" s="37">
        <v>84</v>
      </c>
      <c r="I110" s="38" t="s">
        <v>118</v>
      </c>
      <c r="J110" s="38" t="s">
        <v>303</v>
      </c>
      <c r="K110" s="39">
        <v>1622250</v>
      </c>
      <c r="L110" s="40" t="s">
        <v>419</v>
      </c>
      <c r="M110" s="41" t="s">
        <v>117</v>
      </c>
      <c r="N110" s="32"/>
      <c r="P110" s="37">
        <v>84</v>
      </c>
      <c r="Q110" s="40" t="s">
        <v>121</v>
      </c>
      <c r="R110" s="38" t="s">
        <v>341</v>
      </c>
      <c r="S110" s="39">
        <v>1595500</v>
      </c>
      <c r="T110" s="40" t="s">
        <v>423</v>
      </c>
      <c r="U110" s="41" t="s">
        <v>117</v>
      </c>
      <c r="V110" s="32"/>
      <c r="X110" s="37">
        <v>84</v>
      </c>
      <c r="Y110" s="40" t="s">
        <v>122</v>
      </c>
      <c r="Z110" s="38" t="s">
        <v>417</v>
      </c>
      <c r="AA110" s="39">
        <v>1529753</v>
      </c>
      <c r="AB110" s="40" t="s">
        <v>423</v>
      </c>
      <c r="AC110" s="41" t="s">
        <v>117</v>
      </c>
      <c r="AD110" s="32"/>
      <c r="AE110" s="37">
        <v>84</v>
      </c>
      <c r="AF110" s="38" t="s">
        <v>123</v>
      </c>
      <c r="AG110" s="38" t="s">
        <v>424</v>
      </c>
      <c r="AH110" s="39">
        <v>1049753</v>
      </c>
      <c r="AI110" s="44">
        <f t="shared" ref="AI110:AI117" si="7">AH110</f>
        <v>1049753</v>
      </c>
      <c r="AJ110" s="44">
        <f t="shared" si="6"/>
        <v>2099506</v>
      </c>
      <c r="AK110" s="40" t="s">
        <v>419</v>
      </c>
      <c r="AL110" s="41" t="s">
        <v>117</v>
      </c>
      <c r="AN110" s="37">
        <v>84</v>
      </c>
      <c r="AO110" s="38" t="s">
        <v>124</v>
      </c>
      <c r="AP110" s="38" t="s">
        <v>191</v>
      </c>
      <c r="AQ110" s="39">
        <v>1479000</v>
      </c>
      <c r="AR110" s="40" t="s">
        <v>419</v>
      </c>
      <c r="AS110" s="41" t="s">
        <v>117</v>
      </c>
      <c r="AT110" s="32"/>
      <c r="AU110" s="37">
        <v>84</v>
      </c>
      <c r="AV110" s="40" t="s">
        <v>126</v>
      </c>
      <c r="AW110" s="38" t="s">
        <v>191</v>
      </c>
      <c r="AX110" s="39">
        <v>1254000</v>
      </c>
      <c r="AY110" s="40" t="s">
        <v>419</v>
      </c>
      <c r="AZ110" s="41" t="s">
        <v>117</v>
      </c>
      <c r="BB110" s="37">
        <v>84</v>
      </c>
      <c r="BC110" s="38" t="s">
        <v>131</v>
      </c>
      <c r="BD110" s="38" t="s">
        <v>245</v>
      </c>
      <c r="BE110" s="39">
        <v>1698253</v>
      </c>
      <c r="BF110" s="40" t="s">
        <v>427</v>
      </c>
      <c r="BG110" s="41" t="s">
        <v>117</v>
      </c>
      <c r="BI110" s="37">
        <v>84</v>
      </c>
      <c r="BJ110" s="38" t="s">
        <v>133</v>
      </c>
      <c r="BK110" s="38" t="s">
        <v>382</v>
      </c>
      <c r="BL110" s="44">
        <v>1910000</v>
      </c>
      <c r="BM110" s="38" t="s">
        <v>413</v>
      </c>
      <c r="BN110" s="41" t="s">
        <v>117</v>
      </c>
      <c r="BP110" s="37">
        <v>83</v>
      </c>
      <c r="BQ110" s="38" t="s">
        <v>135</v>
      </c>
      <c r="BR110" s="38" t="s">
        <v>361</v>
      </c>
      <c r="BS110" s="39">
        <v>1850000</v>
      </c>
      <c r="BT110" s="40" t="s">
        <v>413</v>
      </c>
      <c r="BU110" s="41" t="s">
        <v>117</v>
      </c>
      <c r="BW110" s="37">
        <v>83</v>
      </c>
      <c r="BX110" s="38" t="s">
        <v>138</v>
      </c>
      <c r="BY110" s="38" t="s">
        <v>420</v>
      </c>
      <c r="BZ110" s="39">
        <v>1910000</v>
      </c>
      <c r="CA110" s="40" t="s">
        <v>413</v>
      </c>
      <c r="CB110" s="41" t="s">
        <v>117</v>
      </c>
      <c r="CD110" s="37">
        <v>83</v>
      </c>
      <c r="CE110" s="38" t="s">
        <v>139</v>
      </c>
      <c r="CF110" s="38" t="s">
        <v>425</v>
      </c>
      <c r="CG110" s="39">
        <v>2050000</v>
      </c>
      <c r="CH110" s="40" t="s">
        <v>385</v>
      </c>
      <c r="CI110" s="41" t="s">
        <v>117</v>
      </c>
    </row>
    <row r="111" spans="1:87" x14ac:dyDescent="0.25">
      <c r="A111" s="33">
        <v>85</v>
      </c>
      <c r="B111" s="34" t="s">
        <v>114</v>
      </c>
      <c r="C111" s="34" t="s">
        <v>142</v>
      </c>
      <c r="D111" s="48">
        <v>3794000</v>
      </c>
      <c r="E111" s="35" t="s">
        <v>421</v>
      </c>
      <c r="F111" s="36" t="s">
        <v>117</v>
      </c>
      <c r="G111" s="31"/>
      <c r="H111" s="37">
        <v>85</v>
      </c>
      <c r="I111" s="38" t="s">
        <v>118</v>
      </c>
      <c r="J111" s="38" t="s">
        <v>203</v>
      </c>
      <c r="K111" s="39">
        <v>1604000</v>
      </c>
      <c r="L111" s="40" t="s">
        <v>421</v>
      </c>
      <c r="M111" s="41" t="s">
        <v>117</v>
      </c>
      <c r="N111" s="32"/>
      <c r="P111" s="37">
        <v>85</v>
      </c>
      <c r="Q111" s="40" t="s">
        <v>121</v>
      </c>
      <c r="R111" s="38" t="s">
        <v>398</v>
      </c>
      <c r="S111" s="39">
        <v>1594753</v>
      </c>
      <c r="T111" s="40" t="s">
        <v>426</v>
      </c>
      <c r="U111" s="41" t="s">
        <v>117</v>
      </c>
      <c r="V111" s="32"/>
      <c r="X111" s="37">
        <v>85</v>
      </c>
      <c r="Y111" s="40" t="s">
        <v>122</v>
      </c>
      <c r="Z111" s="38" t="s">
        <v>266</v>
      </c>
      <c r="AA111" s="39">
        <v>1508000</v>
      </c>
      <c r="AB111" s="40" t="s">
        <v>426</v>
      </c>
      <c r="AC111" s="41" t="s">
        <v>117</v>
      </c>
      <c r="AD111" s="32"/>
      <c r="AE111" s="37">
        <v>85</v>
      </c>
      <c r="AF111" s="38" t="s">
        <v>123</v>
      </c>
      <c r="AG111" s="38" t="s">
        <v>247</v>
      </c>
      <c r="AH111" s="39">
        <v>2829253</v>
      </c>
      <c r="AI111" s="44">
        <f t="shared" si="7"/>
        <v>2829253</v>
      </c>
      <c r="AJ111" s="44">
        <f t="shared" si="6"/>
        <v>5658506</v>
      </c>
      <c r="AK111" s="40" t="s">
        <v>421</v>
      </c>
      <c r="AL111" s="41" t="s">
        <v>117</v>
      </c>
      <c r="AN111" s="37">
        <v>85</v>
      </c>
      <c r="AO111" s="38" t="s">
        <v>124</v>
      </c>
      <c r="AP111" s="38" t="s">
        <v>343</v>
      </c>
      <c r="AQ111" s="39">
        <v>1429753</v>
      </c>
      <c r="AR111" s="40" t="s">
        <v>421</v>
      </c>
      <c r="AS111" s="41" t="s">
        <v>117</v>
      </c>
      <c r="AT111" s="32"/>
      <c r="AU111" s="37">
        <v>85</v>
      </c>
      <c r="AV111" s="40" t="s">
        <v>126</v>
      </c>
      <c r="AW111" s="38" t="s">
        <v>343</v>
      </c>
      <c r="AX111" s="39">
        <v>1249753</v>
      </c>
      <c r="AY111" s="40" t="s">
        <v>421</v>
      </c>
      <c r="AZ111" s="41" t="s">
        <v>117</v>
      </c>
      <c r="BB111" s="37">
        <v>85</v>
      </c>
      <c r="BC111" s="38" t="s">
        <v>131</v>
      </c>
      <c r="BD111" s="38" t="s">
        <v>343</v>
      </c>
      <c r="BE111" s="39">
        <v>1609753</v>
      </c>
      <c r="BF111" s="40" t="s">
        <v>426</v>
      </c>
      <c r="BG111" s="41" t="s">
        <v>117</v>
      </c>
      <c r="BI111" s="37">
        <v>85</v>
      </c>
      <c r="BJ111" s="38" t="s">
        <v>133</v>
      </c>
      <c r="BK111" s="38" t="s">
        <v>430</v>
      </c>
      <c r="BL111" s="44">
        <v>1900000</v>
      </c>
      <c r="BM111" s="38" t="s">
        <v>416</v>
      </c>
      <c r="BN111" s="41" t="s">
        <v>117</v>
      </c>
      <c r="BP111" s="37">
        <v>84</v>
      </c>
      <c r="BQ111" s="38" t="s">
        <v>135</v>
      </c>
      <c r="BR111" s="38" t="s">
        <v>418</v>
      </c>
      <c r="BS111" s="39">
        <v>1800000</v>
      </c>
      <c r="BT111" s="40" t="s">
        <v>416</v>
      </c>
      <c r="BU111" s="41" t="s">
        <v>117</v>
      </c>
      <c r="BW111" s="37">
        <v>84</v>
      </c>
      <c r="BX111" s="38" t="s">
        <v>138</v>
      </c>
      <c r="BY111" s="38" t="s">
        <v>406</v>
      </c>
      <c r="BZ111" s="39">
        <v>1910000</v>
      </c>
      <c r="CA111" s="40" t="s">
        <v>416</v>
      </c>
      <c r="CB111" s="41" t="s">
        <v>117</v>
      </c>
      <c r="CD111" s="37">
        <v>84</v>
      </c>
      <c r="CE111" s="38" t="s">
        <v>139</v>
      </c>
      <c r="CF111" s="38" t="s">
        <v>428</v>
      </c>
      <c r="CG111" s="39">
        <v>2050000</v>
      </c>
      <c r="CH111" s="40" t="s">
        <v>388</v>
      </c>
      <c r="CI111" s="41" t="s">
        <v>117</v>
      </c>
    </row>
    <row r="112" spans="1:87" x14ac:dyDescent="0.25">
      <c r="A112" s="33">
        <v>86</v>
      </c>
      <c r="B112" s="34" t="s">
        <v>114</v>
      </c>
      <c r="C112" s="34" t="s">
        <v>424</v>
      </c>
      <c r="D112" s="48">
        <v>1649753</v>
      </c>
      <c r="E112" s="35" t="s">
        <v>423</v>
      </c>
      <c r="F112" s="36" t="s">
        <v>117</v>
      </c>
      <c r="G112" s="31"/>
      <c r="H112" s="37">
        <v>86</v>
      </c>
      <c r="I112" s="38" t="s">
        <v>118</v>
      </c>
      <c r="J112" s="38" t="s">
        <v>374</v>
      </c>
      <c r="K112" s="39">
        <v>1590000</v>
      </c>
      <c r="L112" s="40" t="s">
        <v>423</v>
      </c>
      <c r="M112" s="41" t="s">
        <v>117</v>
      </c>
      <c r="N112" s="32"/>
      <c r="P112" s="37">
        <v>86</v>
      </c>
      <c r="Q112" s="40" t="s">
        <v>121</v>
      </c>
      <c r="R112" s="38" t="s">
        <v>357</v>
      </c>
      <c r="S112" s="39">
        <v>1587253</v>
      </c>
      <c r="T112" s="40" t="s">
        <v>429</v>
      </c>
      <c r="U112" s="41" t="s">
        <v>117</v>
      </c>
      <c r="V112" s="32"/>
      <c r="X112" s="37">
        <v>86</v>
      </c>
      <c r="Y112" s="40" t="s">
        <v>122</v>
      </c>
      <c r="Z112" s="38" t="s">
        <v>357</v>
      </c>
      <c r="AA112" s="39">
        <v>1479753</v>
      </c>
      <c r="AB112" s="40" t="s">
        <v>429</v>
      </c>
      <c r="AC112" s="41" t="s">
        <v>117</v>
      </c>
      <c r="AD112" s="32"/>
      <c r="AE112" s="37">
        <v>86</v>
      </c>
      <c r="AF112" s="38" t="s">
        <v>123</v>
      </c>
      <c r="AG112" s="38" t="s">
        <v>202</v>
      </c>
      <c r="AH112" s="39">
        <v>2960253</v>
      </c>
      <c r="AI112" s="44">
        <f t="shared" si="7"/>
        <v>2960253</v>
      </c>
      <c r="AJ112" s="44">
        <f t="shared" si="6"/>
        <v>5920506</v>
      </c>
      <c r="AK112" s="40" t="s">
        <v>423</v>
      </c>
      <c r="AL112" s="41" t="s">
        <v>117</v>
      </c>
      <c r="AN112" s="37">
        <v>86</v>
      </c>
      <c r="AO112" s="38" t="s">
        <v>124</v>
      </c>
      <c r="AP112" s="38" t="s">
        <v>203</v>
      </c>
      <c r="AQ112" s="39">
        <v>1334000</v>
      </c>
      <c r="AR112" s="40" t="s">
        <v>423</v>
      </c>
      <c r="AS112" s="41" t="s">
        <v>117</v>
      </c>
      <c r="AT112" s="32"/>
      <c r="AU112" s="37">
        <v>86</v>
      </c>
      <c r="AV112" s="40" t="s">
        <v>126</v>
      </c>
      <c r="AW112" s="38" t="s">
        <v>417</v>
      </c>
      <c r="AX112" s="39">
        <v>1249753</v>
      </c>
      <c r="AY112" s="40" t="s">
        <v>423</v>
      </c>
      <c r="AZ112" s="41" t="s">
        <v>117</v>
      </c>
      <c r="BB112" s="37">
        <v>86</v>
      </c>
      <c r="BC112" s="38" t="s">
        <v>131</v>
      </c>
      <c r="BD112" s="38" t="s">
        <v>433</v>
      </c>
      <c r="BE112" s="39">
        <v>1609200</v>
      </c>
      <c r="BF112" s="40" t="s">
        <v>429</v>
      </c>
      <c r="BG112" s="41" t="s">
        <v>117</v>
      </c>
      <c r="BI112" s="37">
        <v>86</v>
      </c>
      <c r="BJ112" s="38" t="s">
        <v>133</v>
      </c>
      <c r="BK112" s="38" t="s">
        <v>422</v>
      </c>
      <c r="BL112" s="44">
        <v>1860000</v>
      </c>
      <c r="BM112" s="38" t="s">
        <v>396</v>
      </c>
      <c r="BN112" s="41" t="s">
        <v>117</v>
      </c>
      <c r="BP112" s="37">
        <v>85</v>
      </c>
      <c r="BQ112" s="38" t="s">
        <v>135</v>
      </c>
      <c r="BR112" s="38" t="s">
        <v>374</v>
      </c>
      <c r="BS112" s="39">
        <v>1770000</v>
      </c>
      <c r="BT112" s="40" t="s">
        <v>396</v>
      </c>
      <c r="BU112" s="41" t="s">
        <v>117</v>
      </c>
      <c r="BW112" s="37">
        <v>85</v>
      </c>
      <c r="BX112" s="38" t="s">
        <v>138</v>
      </c>
      <c r="BY112" s="38" t="s">
        <v>430</v>
      </c>
      <c r="BZ112" s="39">
        <v>1827500</v>
      </c>
      <c r="CA112" s="40" t="s">
        <v>396</v>
      </c>
      <c r="CB112" s="41" t="s">
        <v>117</v>
      </c>
      <c r="CD112" s="37">
        <v>85</v>
      </c>
      <c r="CE112" s="38" t="s">
        <v>139</v>
      </c>
      <c r="CF112" s="38" t="s">
        <v>203</v>
      </c>
      <c r="CG112" s="39">
        <v>2010000</v>
      </c>
      <c r="CH112" s="40" t="s">
        <v>431</v>
      </c>
      <c r="CI112" s="41" t="s">
        <v>117</v>
      </c>
    </row>
    <row r="113" spans="1:87" x14ac:dyDescent="0.25">
      <c r="A113" s="33">
        <v>87</v>
      </c>
      <c r="B113" s="34" t="s">
        <v>114</v>
      </c>
      <c r="C113" s="34" t="s">
        <v>247</v>
      </c>
      <c r="D113" s="48">
        <v>2646753</v>
      </c>
      <c r="E113" s="35" t="s">
        <v>426</v>
      </c>
      <c r="F113" s="36" t="s">
        <v>117</v>
      </c>
      <c r="G113" s="31"/>
      <c r="H113" s="37">
        <v>87</v>
      </c>
      <c r="I113" s="38" t="s">
        <v>118</v>
      </c>
      <c r="J113" s="38" t="s">
        <v>343</v>
      </c>
      <c r="K113" s="39">
        <v>1576003</v>
      </c>
      <c r="L113" s="40" t="s">
        <v>426</v>
      </c>
      <c r="M113" s="41" t="s">
        <v>117</v>
      </c>
      <c r="N113" s="32"/>
      <c r="P113" s="37">
        <v>87</v>
      </c>
      <c r="Q113" s="40" t="s">
        <v>121</v>
      </c>
      <c r="R113" s="38" t="s">
        <v>254</v>
      </c>
      <c r="S113" s="39">
        <v>1560000</v>
      </c>
      <c r="T113" s="40" t="s">
        <v>432</v>
      </c>
      <c r="U113" s="41" t="s">
        <v>117</v>
      </c>
      <c r="V113" s="32"/>
      <c r="X113" s="37">
        <v>87</v>
      </c>
      <c r="Y113" s="40" t="s">
        <v>122</v>
      </c>
      <c r="Z113" s="38" t="s">
        <v>203</v>
      </c>
      <c r="AA113" s="39">
        <v>1469000</v>
      </c>
      <c r="AB113" s="40" t="s">
        <v>432</v>
      </c>
      <c r="AC113" s="41" t="s">
        <v>117</v>
      </c>
      <c r="AD113" s="32"/>
      <c r="AE113" s="37">
        <v>87</v>
      </c>
      <c r="AF113" s="38" t="s">
        <v>123</v>
      </c>
      <c r="AG113" s="38" t="s">
        <v>295</v>
      </c>
      <c r="AH113" s="39">
        <v>2445253</v>
      </c>
      <c r="AI113" s="44">
        <f t="shared" si="7"/>
        <v>2445253</v>
      </c>
      <c r="AJ113" s="44">
        <f t="shared" si="6"/>
        <v>4890506</v>
      </c>
      <c r="AK113" s="40" t="s">
        <v>426</v>
      </c>
      <c r="AL113" s="41" t="s">
        <v>117</v>
      </c>
      <c r="AN113" s="37">
        <v>87</v>
      </c>
      <c r="AO113" s="38" t="s">
        <v>124</v>
      </c>
      <c r="AP113" s="38" t="s">
        <v>266</v>
      </c>
      <c r="AQ113" s="39">
        <v>1328000</v>
      </c>
      <c r="AR113" s="40" t="s">
        <v>427</v>
      </c>
      <c r="AS113" s="41" t="s">
        <v>117</v>
      </c>
      <c r="AT113" s="32"/>
      <c r="AU113" s="37">
        <v>87</v>
      </c>
      <c r="AV113" s="40" t="s">
        <v>126</v>
      </c>
      <c r="AW113" s="38" t="s">
        <v>254</v>
      </c>
      <c r="AX113" s="39">
        <v>1230000</v>
      </c>
      <c r="AY113" s="40" t="s">
        <v>427</v>
      </c>
      <c r="AZ113" s="41" t="s">
        <v>117</v>
      </c>
      <c r="BB113" s="37">
        <v>87</v>
      </c>
      <c r="BC113" s="38" t="s">
        <v>131</v>
      </c>
      <c r="BD113" s="38" t="s">
        <v>191</v>
      </c>
      <c r="BE113" s="39">
        <v>1591500</v>
      </c>
      <c r="BF113" s="40" t="s">
        <v>432</v>
      </c>
      <c r="BG113" s="41" t="s">
        <v>117</v>
      </c>
      <c r="BI113" s="37">
        <v>87</v>
      </c>
      <c r="BJ113" s="38" t="s">
        <v>133</v>
      </c>
      <c r="BK113" s="38" t="s">
        <v>420</v>
      </c>
      <c r="BL113" s="44">
        <v>1860000</v>
      </c>
      <c r="BM113" s="38" t="s">
        <v>419</v>
      </c>
      <c r="BN113" s="41" t="s">
        <v>117</v>
      </c>
      <c r="BP113" s="37">
        <v>86</v>
      </c>
      <c r="BQ113" s="38" t="s">
        <v>135</v>
      </c>
      <c r="BR113" s="38" t="s">
        <v>430</v>
      </c>
      <c r="BS113" s="39">
        <v>1765000</v>
      </c>
      <c r="BT113" s="40" t="s">
        <v>419</v>
      </c>
      <c r="BU113" s="41" t="s">
        <v>117</v>
      </c>
      <c r="BW113" s="37">
        <v>86</v>
      </c>
      <c r="BX113" s="38" t="s">
        <v>138</v>
      </c>
      <c r="BY113" s="38" t="s">
        <v>400</v>
      </c>
      <c r="BZ113" s="39">
        <v>1815000</v>
      </c>
      <c r="CA113" s="40" t="s">
        <v>419</v>
      </c>
      <c r="CB113" s="41" t="s">
        <v>117</v>
      </c>
      <c r="CD113" s="37">
        <v>86</v>
      </c>
      <c r="CE113" s="38" t="s">
        <v>139</v>
      </c>
      <c r="CF113" s="38" t="s">
        <v>259</v>
      </c>
      <c r="CG113" s="39">
        <v>2010000</v>
      </c>
      <c r="CH113" s="40" t="s">
        <v>390</v>
      </c>
      <c r="CI113" s="41" t="s">
        <v>117</v>
      </c>
    </row>
    <row r="114" spans="1:87" x14ac:dyDescent="0.25">
      <c r="A114" s="33">
        <v>88</v>
      </c>
      <c r="B114" s="34" t="s">
        <v>114</v>
      </c>
      <c r="C114" s="34" t="s">
        <v>202</v>
      </c>
      <c r="D114" s="48">
        <v>3005253</v>
      </c>
      <c r="E114" s="35" t="s">
        <v>434</v>
      </c>
      <c r="F114" s="36" t="s">
        <v>117</v>
      </c>
      <c r="G114" s="31"/>
      <c r="H114" s="37">
        <v>88</v>
      </c>
      <c r="I114" s="38" t="s">
        <v>118</v>
      </c>
      <c r="J114" s="38" t="s">
        <v>424</v>
      </c>
      <c r="K114" s="39">
        <v>1559753</v>
      </c>
      <c r="L114" s="40" t="s">
        <v>434</v>
      </c>
      <c r="M114" s="41" t="s">
        <v>117</v>
      </c>
      <c r="N114" s="32"/>
      <c r="P114" s="37">
        <v>88</v>
      </c>
      <c r="Q114" s="40" t="s">
        <v>121</v>
      </c>
      <c r="R114" s="38" t="s">
        <v>424</v>
      </c>
      <c r="S114" s="39">
        <v>1484753</v>
      </c>
      <c r="T114" s="40" t="s">
        <v>435</v>
      </c>
      <c r="U114" s="41" t="s">
        <v>117</v>
      </c>
      <c r="V114" s="32"/>
      <c r="X114" s="37">
        <v>88</v>
      </c>
      <c r="Y114" s="40" t="s">
        <v>122</v>
      </c>
      <c r="Z114" s="38" t="s">
        <v>424</v>
      </c>
      <c r="AA114" s="39">
        <v>1447253</v>
      </c>
      <c r="AB114" s="40" t="s">
        <v>435</v>
      </c>
      <c r="AC114" s="41" t="s">
        <v>117</v>
      </c>
      <c r="AD114" s="32"/>
      <c r="AE114" s="37">
        <v>88</v>
      </c>
      <c r="AF114" s="38" t="s">
        <v>123</v>
      </c>
      <c r="AG114" s="38" t="s">
        <v>303</v>
      </c>
      <c r="AH114" s="39">
        <v>2611000</v>
      </c>
      <c r="AI114" s="44">
        <f t="shared" si="7"/>
        <v>2611000</v>
      </c>
      <c r="AJ114" s="44">
        <f t="shared" si="6"/>
        <v>5222000</v>
      </c>
      <c r="AK114" s="40" t="s">
        <v>429</v>
      </c>
      <c r="AL114" s="41" t="s">
        <v>117</v>
      </c>
      <c r="AN114" s="37">
        <v>88</v>
      </c>
      <c r="AO114" s="38" t="s">
        <v>124</v>
      </c>
      <c r="AP114" s="38" t="s">
        <v>254</v>
      </c>
      <c r="AQ114" s="39">
        <v>1320000</v>
      </c>
      <c r="AR114" s="40" t="s">
        <v>426</v>
      </c>
      <c r="AS114" s="41" t="s">
        <v>117</v>
      </c>
      <c r="AT114" s="32"/>
      <c r="AU114" s="37">
        <v>88</v>
      </c>
      <c r="AV114" s="40" t="s">
        <v>126</v>
      </c>
      <c r="AW114" s="38" t="s">
        <v>357</v>
      </c>
      <c r="AX114" s="39">
        <v>1209753</v>
      </c>
      <c r="AY114" s="40" t="s">
        <v>426</v>
      </c>
      <c r="AZ114" s="41" t="s">
        <v>117</v>
      </c>
      <c r="BB114" s="37">
        <v>88</v>
      </c>
      <c r="BC114" s="38" t="s">
        <v>131</v>
      </c>
      <c r="BD114" s="38" t="s">
        <v>417</v>
      </c>
      <c r="BE114" s="39">
        <v>1529753</v>
      </c>
      <c r="BF114" s="40" t="s">
        <v>435</v>
      </c>
      <c r="BG114" s="41" t="s">
        <v>117</v>
      </c>
      <c r="BI114" s="37">
        <v>88</v>
      </c>
      <c r="BJ114" s="38" t="s">
        <v>133</v>
      </c>
      <c r="BK114" s="38" t="s">
        <v>329</v>
      </c>
      <c r="BL114" s="44">
        <v>1810000</v>
      </c>
      <c r="BM114" s="38" t="s">
        <v>427</v>
      </c>
      <c r="BN114" s="41" t="s">
        <v>117</v>
      </c>
      <c r="BP114" s="37">
        <v>87</v>
      </c>
      <c r="BQ114" s="38" t="s">
        <v>135</v>
      </c>
      <c r="BR114" s="38" t="s">
        <v>422</v>
      </c>
      <c r="BS114" s="39">
        <v>1760000</v>
      </c>
      <c r="BT114" s="40" t="s">
        <v>427</v>
      </c>
      <c r="BU114" s="41" t="s">
        <v>117</v>
      </c>
      <c r="BW114" s="37">
        <v>87</v>
      </c>
      <c r="BX114" s="38" t="s">
        <v>138</v>
      </c>
      <c r="BY114" s="38" t="s">
        <v>436</v>
      </c>
      <c r="BZ114" s="39">
        <v>1815000</v>
      </c>
      <c r="CA114" s="40" t="s">
        <v>427</v>
      </c>
      <c r="CB114" s="41" t="s">
        <v>117</v>
      </c>
      <c r="CD114" s="37">
        <v>87</v>
      </c>
      <c r="CE114" s="38" t="s">
        <v>139</v>
      </c>
      <c r="CF114" s="38" t="s">
        <v>293</v>
      </c>
      <c r="CG114" s="39">
        <v>2010000</v>
      </c>
      <c r="CH114" s="40" t="s">
        <v>391</v>
      </c>
      <c r="CI114" s="41" t="s">
        <v>117</v>
      </c>
    </row>
    <row r="115" spans="1:87" x14ac:dyDescent="0.25">
      <c r="A115" s="33">
        <v>89</v>
      </c>
      <c r="B115" s="34" t="s">
        <v>114</v>
      </c>
      <c r="C115" s="34" t="s">
        <v>295</v>
      </c>
      <c r="D115" s="48">
        <v>2580253</v>
      </c>
      <c r="E115" s="35" t="s">
        <v>429</v>
      </c>
      <c r="F115" s="36" t="s">
        <v>117</v>
      </c>
      <c r="G115" s="31"/>
      <c r="H115" s="37">
        <v>89</v>
      </c>
      <c r="I115" s="38" t="s">
        <v>118</v>
      </c>
      <c r="J115" s="38" t="s">
        <v>254</v>
      </c>
      <c r="K115" s="39">
        <v>1545000</v>
      </c>
      <c r="L115" s="40" t="s">
        <v>429</v>
      </c>
      <c r="M115" s="41" t="s">
        <v>117</v>
      </c>
      <c r="N115" s="32"/>
      <c r="P115" s="37">
        <v>89</v>
      </c>
      <c r="Q115" s="40" t="s">
        <v>121</v>
      </c>
      <c r="R115" s="38" t="s">
        <v>156</v>
      </c>
      <c r="S115" s="39">
        <v>1480500</v>
      </c>
      <c r="T115" s="40" t="s">
        <v>437</v>
      </c>
      <c r="U115" s="41" t="s">
        <v>117</v>
      </c>
      <c r="V115" s="32"/>
      <c r="X115" s="37">
        <v>89</v>
      </c>
      <c r="Y115" s="40" t="s">
        <v>122</v>
      </c>
      <c r="Z115" s="38" t="s">
        <v>254</v>
      </c>
      <c r="AA115" s="39">
        <v>1443750</v>
      </c>
      <c r="AB115" s="40" t="s">
        <v>437</v>
      </c>
      <c r="AC115" s="41" t="s">
        <v>117</v>
      </c>
      <c r="AD115" s="32"/>
      <c r="AE115" s="37">
        <v>89</v>
      </c>
      <c r="AF115" s="38" t="s">
        <v>123</v>
      </c>
      <c r="AG115" s="38" t="s">
        <v>320</v>
      </c>
      <c r="AH115" s="39">
        <v>2180000</v>
      </c>
      <c r="AI115" s="44">
        <f t="shared" si="7"/>
        <v>2180000</v>
      </c>
      <c r="AJ115" s="44">
        <f t="shared" si="6"/>
        <v>4360000</v>
      </c>
      <c r="AK115" s="40" t="s">
        <v>432</v>
      </c>
      <c r="AL115" s="41" t="s">
        <v>117</v>
      </c>
      <c r="AN115" s="37">
        <v>89</v>
      </c>
      <c r="AO115" s="38" t="s">
        <v>124</v>
      </c>
      <c r="AP115" s="38" t="s">
        <v>156</v>
      </c>
      <c r="AQ115" s="39">
        <v>1300500</v>
      </c>
      <c r="AR115" s="40" t="s">
        <v>429</v>
      </c>
      <c r="AS115" s="41" t="s">
        <v>117</v>
      </c>
      <c r="AT115" s="32"/>
      <c r="AU115" s="37">
        <v>89</v>
      </c>
      <c r="AV115" s="40" t="s">
        <v>126</v>
      </c>
      <c r="AW115" s="38" t="s">
        <v>203</v>
      </c>
      <c r="AX115" s="39">
        <v>1199000</v>
      </c>
      <c r="AY115" s="40" t="s">
        <v>429</v>
      </c>
      <c r="AZ115" s="41" t="s">
        <v>117</v>
      </c>
      <c r="BB115" s="37">
        <v>89</v>
      </c>
      <c r="BC115" s="38" t="s">
        <v>131</v>
      </c>
      <c r="BD115" s="38" t="s">
        <v>424</v>
      </c>
      <c r="BE115" s="39">
        <v>1529753</v>
      </c>
      <c r="BF115" s="40" t="s">
        <v>437</v>
      </c>
      <c r="BG115" s="41" t="s">
        <v>117</v>
      </c>
      <c r="BI115" s="37">
        <v>89</v>
      </c>
      <c r="BJ115" s="38" t="s">
        <v>133</v>
      </c>
      <c r="BK115" s="38" t="s">
        <v>400</v>
      </c>
      <c r="BL115" s="44">
        <v>1725000</v>
      </c>
      <c r="BM115" s="38" t="s">
        <v>426</v>
      </c>
      <c r="BN115" s="41" t="s">
        <v>117</v>
      </c>
      <c r="BP115" s="37">
        <v>88</v>
      </c>
      <c r="BQ115" s="38" t="s">
        <v>135</v>
      </c>
      <c r="BR115" s="38" t="s">
        <v>400</v>
      </c>
      <c r="BS115" s="39">
        <v>1725000</v>
      </c>
      <c r="BT115" s="40" t="s">
        <v>426</v>
      </c>
      <c r="BU115" s="41" t="s">
        <v>117</v>
      </c>
      <c r="BW115" s="37">
        <v>88</v>
      </c>
      <c r="BX115" s="38" t="s">
        <v>138</v>
      </c>
      <c r="BY115" s="38" t="s">
        <v>398</v>
      </c>
      <c r="BZ115" s="39">
        <v>1790000</v>
      </c>
      <c r="CA115" s="40" t="s">
        <v>426</v>
      </c>
      <c r="CB115" s="41" t="s">
        <v>117</v>
      </c>
      <c r="CD115" s="37">
        <v>88</v>
      </c>
      <c r="CE115" s="38" t="s">
        <v>139</v>
      </c>
      <c r="CF115" s="38" t="s">
        <v>415</v>
      </c>
      <c r="CG115" s="39">
        <v>2010000</v>
      </c>
      <c r="CH115" s="40" t="s">
        <v>393</v>
      </c>
      <c r="CI115" s="41" t="s">
        <v>117</v>
      </c>
    </row>
    <row r="116" spans="1:87" x14ac:dyDescent="0.25">
      <c r="A116" s="33">
        <v>90</v>
      </c>
      <c r="B116" s="34" t="s">
        <v>114</v>
      </c>
      <c r="C116" s="34" t="s">
        <v>303</v>
      </c>
      <c r="D116" s="48">
        <v>1708500</v>
      </c>
      <c r="E116" s="35" t="s">
        <v>432</v>
      </c>
      <c r="F116" s="36" t="s">
        <v>117</v>
      </c>
      <c r="G116" s="31"/>
      <c r="H116" s="37">
        <v>90</v>
      </c>
      <c r="I116" s="38" t="s">
        <v>118</v>
      </c>
      <c r="J116" s="38" t="s">
        <v>301</v>
      </c>
      <c r="K116" s="39">
        <v>1544753</v>
      </c>
      <c r="L116" s="40" t="s">
        <v>432</v>
      </c>
      <c r="M116" s="41" t="s">
        <v>117</v>
      </c>
      <c r="N116" s="32"/>
      <c r="P116" s="37">
        <v>90</v>
      </c>
      <c r="Q116" s="40" t="s">
        <v>121</v>
      </c>
      <c r="R116" s="38" t="s">
        <v>417</v>
      </c>
      <c r="S116" s="39">
        <v>1459753</v>
      </c>
      <c r="T116" s="40" t="s">
        <v>438</v>
      </c>
      <c r="U116" s="41" t="s">
        <v>117</v>
      </c>
      <c r="V116" s="32"/>
      <c r="X116" s="37">
        <v>90</v>
      </c>
      <c r="Y116" s="40" t="s">
        <v>122</v>
      </c>
      <c r="Z116" s="38" t="s">
        <v>156</v>
      </c>
      <c r="AA116" s="39">
        <v>1413000</v>
      </c>
      <c r="AB116" s="40" t="s">
        <v>438</v>
      </c>
      <c r="AC116" s="41" t="s">
        <v>117</v>
      </c>
      <c r="AD116" s="32"/>
      <c r="AE116" s="37">
        <v>90</v>
      </c>
      <c r="AF116" s="38" t="s">
        <v>123</v>
      </c>
      <c r="AG116" s="38" t="s">
        <v>224</v>
      </c>
      <c r="AH116" s="39">
        <v>2820000</v>
      </c>
      <c r="AI116" s="44">
        <f t="shared" si="7"/>
        <v>2820000</v>
      </c>
      <c r="AJ116" s="44">
        <f t="shared" si="6"/>
        <v>5640000</v>
      </c>
      <c r="AK116" s="40" t="s">
        <v>435</v>
      </c>
      <c r="AL116" s="41" t="s">
        <v>117</v>
      </c>
      <c r="AN116" s="37">
        <v>90</v>
      </c>
      <c r="AO116" s="38" t="s">
        <v>124</v>
      </c>
      <c r="AP116" s="38" t="s">
        <v>417</v>
      </c>
      <c r="AQ116" s="39">
        <v>1284753</v>
      </c>
      <c r="AR116" s="40" t="s">
        <v>432</v>
      </c>
      <c r="AS116" s="41" t="s">
        <v>117</v>
      </c>
      <c r="AT116" s="32"/>
      <c r="AU116" s="37">
        <v>90</v>
      </c>
      <c r="AV116" s="40" t="s">
        <v>126</v>
      </c>
      <c r="AW116" s="38" t="s">
        <v>398</v>
      </c>
      <c r="AX116" s="39">
        <v>1144753</v>
      </c>
      <c r="AY116" s="40" t="s">
        <v>432</v>
      </c>
      <c r="AZ116" s="41" t="s">
        <v>117</v>
      </c>
      <c r="BB116" s="37">
        <v>90</v>
      </c>
      <c r="BC116" s="38" t="s">
        <v>131</v>
      </c>
      <c r="BD116" s="38" t="s">
        <v>404</v>
      </c>
      <c r="BE116" s="39">
        <v>1500000</v>
      </c>
      <c r="BF116" s="40" t="s">
        <v>438</v>
      </c>
      <c r="BG116" s="41" t="s">
        <v>117</v>
      </c>
      <c r="BI116" s="37">
        <v>90</v>
      </c>
      <c r="BJ116" s="38" t="s">
        <v>133</v>
      </c>
      <c r="BK116" s="38" t="s">
        <v>374</v>
      </c>
      <c r="BL116" s="44">
        <v>1702500</v>
      </c>
      <c r="BM116" s="38" t="s">
        <v>429</v>
      </c>
      <c r="BN116" s="41" t="s">
        <v>117</v>
      </c>
      <c r="BP116" s="37">
        <v>89</v>
      </c>
      <c r="BQ116" s="38" t="s">
        <v>135</v>
      </c>
      <c r="BR116" s="38" t="s">
        <v>406</v>
      </c>
      <c r="BS116" s="39">
        <v>1710000</v>
      </c>
      <c r="BT116" s="40" t="s">
        <v>429</v>
      </c>
      <c r="BU116" s="41" t="s">
        <v>117</v>
      </c>
      <c r="BW116" s="37">
        <v>89</v>
      </c>
      <c r="BX116" s="38" t="s">
        <v>138</v>
      </c>
      <c r="BY116" s="38" t="s">
        <v>374</v>
      </c>
      <c r="BZ116" s="39">
        <v>1770000</v>
      </c>
      <c r="CA116" s="40" t="s">
        <v>429</v>
      </c>
      <c r="CB116" s="41" t="s">
        <v>117</v>
      </c>
      <c r="CD116" s="37">
        <v>89</v>
      </c>
      <c r="CE116" s="38" t="s">
        <v>139</v>
      </c>
      <c r="CF116" s="38" t="s">
        <v>406</v>
      </c>
      <c r="CG116" s="39">
        <v>1985000</v>
      </c>
      <c r="CH116" s="40" t="s">
        <v>397</v>
      </c>
      <c r="CI116" s="41" t="s">
        <v>117</v>
      </c>
    </row>
    <row r="117" spans="1:87" x14ac:dyDescent="0.25">
      <c r="A117" s="33">
        <v>91</v>
      </c>
      <c r="B117" s="34" t="s">
        <v>114</v>
      </c>
      <c r="C117" s="34" t="s">
        <v>320</v>
      </c>
      <c r="D117" s="48">
        <v>2270000</v>
      </c>
      <c r="E117" s="35" t="s">
        <v>435</v>
      </c>
      <c r="F117" s="36" t="s">
        <v>117</v>
      </c>
      <c r="G117" s="31"/>
      <c r="H117" s="37">
        <v>91</v>
      </c>
      <c r="I117" s="38" t="s">
        <v>118</v>
      </c>
      <c r="J117" s="38" t="s">
        <v>398</v>
      </c>
      <c r="K117" s="39">
        <v>1504753</v>
      </c>
      <c r="L117" s="40" t="s">
        <v>435</v>
      </c>
      <c r="M117" s="41" t="s">
        <v>117</v>
      </c>
      <c r="N117" s="32"/>
      <c r="P117" s="37">
        <v>91</v>
      </c>
      <c r="Q117" s="40" t="s">
        <v>121</v>
      </c>
      <c r="R117" s="38" t="s">
        <v>301</v>
      </c>
      <c r="S117" s="39">
        <v>1439753</v>
      </c>
      <c r="T117" s="40" t="s">
        <v>439</v>
      </c>
      <c r="U117" s="41" t="s">
        <v>117</v>
      </c>
      <c r="V117" s="32"/>
      <c r="X117" s="37">
        <v>91</v>
      </c>
      <c r="Y117" s="40" t="s">
        <v>122</v>
      </c>
      <c r="Z117" s="38" t="s">
        <v>343</v>
      </c>
      <c r="AA117" s="39">
        <v>1384753</v>
      </c>
      <c r="AB117" s="40" t="s">
        <v>439</v>
      </c>
      <c r="AC117" s="41" t="s">
        <v>117</v>
      </c>
      <c r="AD117" s="32"/>
      <c r="AE117" s="37">
        <v>91</v>
      </c>
      <c r="AF117" s="38" t="s">
        <v>123</v>
      </c>
      <c r="AG117" s="38" t="s">
        <v>268</v>
      </c>
      <c r="AH117" s="39">
        <v>2241000</v>
      </c>
      <c r="AI117" s="44">
        <f t="shared" si="7"/>
        <v>2241000</v>
      </c>
      <c r="AJ117" s="44">
        <f t="shared" si="6"/>
        <v>4482000</v>
      </c>
      <c r="AK117" s="40" t="s">
        <v>437</v>
      </c>
      <c r="AL117" s="41" t="s">
        <v>117</v>
      </c>
      <c r="AN117" s="37">
        <v>91</v>
      </c>
      <c r="AO117" s="38" t="s">
        <v>124</v>
      </c>
      <c r="AP117" s="38" t="s">
        <v>398</v>
      </c>
      <c r="AQ117" s="39">
        <v>1234753</v>
      </c>
      <c r="AR117" s="40" t="s">
        <v>435</v>
      </c>
      <c r="AS117" s="41" t="s">
        <v>117</v>
      </c>
      <c r="AT117" s="32"/>
      <c r="AU117" s="37">
        <v>91</v>
      </c>
      <c r="AV117" s="40" t="s">
        <v>126</v>
      </c>
      <c r="AW117" s="38" t="s">
        <v>245</v>
      </c>
      <c r="AX117" s="39">
        <v>1113253</v>
      </c>
      <c r="AY117" s="40" t="s">
        <v>435</v>
      </c>
      <c r="AZ117" s="41" t="s">
        <v>117</v>
      </c>
      <c r="BB117" s="37">
        <v>91</v>
      </c>
      <c r="BC117" s="38" t="s">
        <v>131</v>
      </c>
      <c r="BD117" s="38" t="s">
        <v>165</v>
      </c>
      <c r="BE117" s="39">
        <v>1419000</v>
      </c>
      <c r="BF117" s="40" t="s">
        <v>439</v>
      </c>
      <c r="BG117" s="41" t="s">
        <v>117</v>
      </c>
      <c r="BI117" s="37">
        <v>91</v>
      </c>
      <c r="BJ117" s="38" t="s">
        <v>133</v>
      </c>
      <c r="BK117" s="38" t="s">
        <v>417</v>
      </c>
      <c r="BL117" s="44">
        <v>1702500</v>
      </c>
      <c r="BM117" s="38" t="s">
        <v>432</v>
      </c>
      <c r="BN117" s="41" t="s">
        <v>117</v>
      </c>
      <c r="BP117" s="37">
        <v>90</v>
      </c>
      <c r="BQ117" s="38" t="s">
        <v>135</v>
      </c>
      <c r="BR117" s="38" t="s">
        <v>417</v>
      </c>
      <c r="BS117" s="39">
        <v>1662500</v>
      </c>
      <c r="BT117" s="40" t="s">
        <v>432</v>
      </c>
      <c r="BU117" s="41" t="s">
        <v>117</v>
      </c>
      <c r="BW117" s="37">
        <v>90</v>
      </c>
      <c r="BX117" s="38" t="s">
        <v>138</v>
      </c>
      <c r="BY117" s="38" t="s">
        <v>259</v>
      </c>
      <c r="BZ117" s="39">
        <v>1650000</v>
      </c>
      <c r="CA117" s="40" t="s">
        <v>432</v>
      </c>
      <c r="CB117" s="41" t="s">
        <v>117</v>
      </c>
      <c r="CD117" s="37">
        <v>90</v>
      </c>
      <c r="CE117" s="38" t="s">
        <v>139</v>
      </c>
      <c r="CF117" s="38" t="s">
        <v>430</v>
      </c>
      <c r="CG117" s="39">
        <v>1977550</v>
      </c>
      <c r="CH117" s="40" t="s">
        <v>399</v>
      </c>
      <c r="CI117" s="41" t="s">
        <v>117</v>
      </c>
    </row>
    <row r="118" spans="1:87" x14ac:dyDescent="0.25">
      <c r="A118" s="33">
        <v>92</v>
      </c>
      <c r="B118" s="34" t="s">
        <v>114</v>
      </c>
      <c r="C118" s="34" t="s">
        <v>355</v>
      </c>
      <c r="D118" s="48">
        <v>2331174</v>
      </c>
      <c r="E118" s="35" t="s">
        <v>437</v>
      </c>
      <c r="F118" s="36" t="s">
        <v>117</v>
      </c>
      <c r="G118" s="31"/>
      <c r="H118" s="37">
        <v>92</v>
      </c>
      <c r="I118" s="38" t="s">
        <v>118</v>
      </c>
      <c r="J118" s="38" t="s">
        <v>417</v>
      </c>
      <c r="K118" s="39">
        <v>1494753</v>
      </c>
      <c r="L118" s="40" t="s">
        <v>437</v>
      </c>
      <c r="M118" s="41" t="s">
        <v>117</v>
      </c>
      <c r="N118" s="32"/>
      <c r="P118" s="37">
        <v>92</v>
      </c>
      <c r="Q118" s="40" t="s">
        <v>121</v>
      </c>
      <c r="R118" s="38" t="s">
        <v>251</v>
      </c>
      <c r="S118" s="39">
        <v>1429000</v>
      </c>
      <c r="T118" s="40" t="s">
        <v>440</v>
      </c>
      <c r="U118" s="41" t="s">
        <v>117</v>
      </c>
      <c r="V118" s="32"/>
      <c r="X118" s="37">
        <v>92</v>
      </c>
      <c r="Y118" s="40" t="s">
        <v>122</v>
      </c>
      <c r="Z118" s="38" t="s">
        <v>398</v>
      </c>
      <c r="AA118" s="39">
        <v>1369753</v>
      </c>
      <c r="AB118" s="40" t="s">
        <v>440</v>
      </c>
      <c r="AC118" s="41" t="s">
        <v>117</v>
      </c>
      <c r="AD118" s="32"/>
      <c r="AE118" s="37">
        <v>92</v>
      </c>
      <c r="AF118" s="38" t="s">
        <v>123</v>
      </c>
      <c r="AG118" s="38" t="s">
        <v>129</v>
      </c>
      <c r="AH118" s="39">
        <v>3991285</v>
      </c>
      <c r="AI118" s="44">
        <f>AH118*6/12</f>
        <v>1995642.5</v>
      </c>
      <c r="AJ118" s="44">
        <f t="shared" si="6"/>
        <v>5986927.5</v>
      </c>
      <c r="AK118" s="40" t="s">
        <v>438</v>
      </c>
      <c r="AL118" s="41" t="s">
        <v>117</v>
      </c>
      <c r="AN118" s="37">
        <v>92</v>
      </c>
      <c r="AO118" s="38" t="s">
        <v>124</v>
      </c>
      <c r="AP118" s="38" t="s">
        <v>245</v>
      </c>
      <c r="AQ118" s="39">
        <v>1113253</v>
      </c>
      <c r="AR118" s="40" t="s">
        <v>437</v>
      </c>
      <c r="AS118" s="41" t="s">
        <v>117</v>
      </c>
      <c r="AT118" s="32"/>
      <c r="AU118" s="37">
        <v>92</v>
      </c>
      <c r="AV118" s="40" t="s">
        <v>126</v>
      </c>
      <c r="AW118" s="38" t="s">
        <v>266</v>
      </c>
      <c r="AX118" s="39">
        <v>1098000</v>
      </c>
      <c r="AY118" s="40" t="s">
        <v>437</v>
      </c>
      <c r="AZ118" s="41" t="s">
        <v>117</v>
      </c>
      <c r="BB118" s="37">
        <v>92</v>
      </c>
      <c r="BC118" s="38" t="s">
        <v>131</v>
      </c>
      <c r="BD118" s="38" t="s">
        <v>179</v>
      </c>
      <c r="BE118" s="39">
        <v>1351253</v>
      </c>
      <c r="BF118" s="40" t="s">
        <v>440</v>
      </c>
      <c r="BG118" s="41" t="s">
        <v>117</v>
      </c>
      <c r="BI118" s="37">
        <v>92</v>
      </c>
      <c r="BJ118" s="38" t="s">
        <v>133</v>
      </c>
      <c r="BK118" s="38" t="s">
        <v>317</v>
      </c>
      <c r="BL118" s="44">
        <v>1467500</v>
      </c>
      <c r="BM118" s="38" t="s">
        <v>435</v>
      </c>
      <c r="BN118" s="41" t="s">
        <v>117</v>
      </c>
      <c r="BP118" s="37">
        <v>91</v>
      </c>
      <c r="BQ118" s="38" t="s">
        <v>135</v>
      </c>
      <c r="BR118" s="38" t="s">
        <v>415</v>
      </c>
      <c r="BS118" s="39">
        <v>1585000</v>
      </c>
      <c r="BT118" s="40" t="s">
        <v>435</v>
      </c>
      <c r="BU118" s="41" t="s">
        <v>117</v>
      </c>
      <c r="BW118" s="37">
        <v>91</v>
      </c>
      <c r="BX118" s="38" t="s">
        <v>138</v>
      </c>
      <c r="BY118" s="42" t="s">
        <v>132</v>
      </c>
      <c r="BZ118" s="49">
        <v>1650000</v>
      </c>
      <c r="CA118" s="40" t="s">
        <v>435</v>
      </c>
      <c r="CB118" s="41" t="s">
        <v>117</v>
      </c>
      <c r="CD118" s="37">
        <v>91</v>
      </c>
      <c r="CE118" s="38" t="s">
        <v>139</v>
      </c>
      <c r="CF118" s="38" t="s">
        <v>115</v>
      </c>
      <c r="CG118" s="39">
        <v>1950000</v>
      </c>
      <c r="CH118" s="40" t="s">
        <v>401</v>
      </c>
      <c r="CI118" s="41" t="s">
        <v>117</v>
      </c>
    </row>
    <row r="119" spans="1:87" x14ac:dyDescent="0.25">
      <c r="A119" s="33">
        <v>93</v>
      </c>
      <c r="B119" s="34" t="s">
        <v>114</v>
      </c>
      <c r="C119" s="34" t="s">
        <v>224</v>
      </c>
      <c r="D119" s="48">
        <v>2696250</v>
      </c>
      <c r="E119" s="35" t="s">
        <v>438</v>
      </c>
      <c r="F119" s="36" t="s">
        <v>117</v>
      </c>
      <c r="G119" s="31"/>
      <c r="H119" s="37">
        <v>93</v>
      </c>
      <c r="I119" s="38" t="s">
        <v>118</v>
      </c>
      <c r="J119" s="38" t="s">
        <v>357</v>
      </c>
      <c r="K119" s="39">
        <v>1482253</v>
      </c>
      <c r="L119" s="40" t="s">
        <v>438</v>
      </c>
      <c r="M119" s="41" t="s">
        <v>117</v>
      </c>
      <c r="N119" s="32"/>
      <c r="P119" s="37">
        <v>93</v>
      </c>
      <c r="Q119" s="40" t="s">
        <v>121</v>
      </c>
      <c r="R119" s="38" t="s">
        <v>303</v>
      </c>
      <c r="S119" s="39">
        <v>1312666</v>
      </c>
      <c r="T119" s="40" t="s">
        <v>441</v>
      </c>
      <c r="U119" s="41" t="s">
        <v>117</v>
      </c>
      <c r="V119" s="32"/>
      <c r="X119" s="37">
        <v>93</v>
      </c>
      <c r="Y119" s="40" t="s">
        <v>122</v>
      </c>
      <c r="Z119" s="38" t="s">
        <v>179</v>
      </c>
      <c r="AA119" s="39">
        <v>1316253</v>
      </c>
      <c r="AB119" s="40" t="s">
        <v>441</v>
      </c>
      <c r="AC119" s="41" t="s">
        <v>117</v>
      </c>
      <c r="AD119" s="32"/>
      <c r="AE119" s="37">
        <v>93</v>
      </c>
      <c r="AF119" s="38" t="s">
        <v>123</v>
      </c>
      <c r="AG119" s="38" t="s">
        <v>249</v>
      </c>
      <c r="AH119" s="39">
        <v>2734003</v>
      </c>
      <c r="AI119" s="44">
        <f>AH119</f>
        <v>2734003</v>
      </c>
      <c r="AJ119" s="44">
        <f t="shared" si="6"/>
        <v>5468006</v>
      </c>
      <c r="AK119" s="40" t="s">
        <v>439</v>
      </c>
      <c r="AL119" s="41" t="s">
        <v>117</v>
      </c>
      <c r="AN119" s="37">
        <v>93</v>
      </c>
      <c r="AO119" s="38" t="s">
        <v>124</v>
      </c>
      <c r="AP119" s="38" t="s">
        <v>424</v>
      </c>
      <c r="AQ119" s="39">
        <v>1079753</v>
      </c>
      <c r="AR119" s="40" t="s">
        <v>438</v>
      </c>
      <c r="AS119" s="41" t="s">
        <v>117</v>
      </c>
      <c r="AT119" s="32"/>
      <c r="AU119" s="37">
        <v>93</v>
      </c>
      <c r="AV119" s="40" t="s">
        <v>126</v>
      </c>
      <c r="AW119" s="38" t="s">
        <v>156</v>
      </c>
      <c r="AX119" s="39">
        <v>1075500</v>
      </c>
      <c r="AY119" s="40" t="s">
        <v>438</v>
      </c>
      <c r="AZ119" s="41" t="s">
        <v>117</v>
      </c>
      <c r="BB119" s="37">
        <v>93</v>
      </c>
      <c r="BC119" s="38" t="s">
        <v>131</v>
      </c>
      <c r="BD119" s="38" t="s">
        <v>251</v>
      </c>
      <c r="BE119" s="39">
        <v>1184000</v>
      </c>
      <c r="BF119" s="40" t="s">
        <v>441</v>
      </c>
      <c r="BG119" s="41" t="s">
        <v>117</v>
      </c>
      <c r="BI119" s="37">
        <v>93</v>
      </c>
      <c r="BJ119" s="38" t="s">
        <v>133</v>
      </c>
      <c r="BK119" s="38" t="s">
        <v>179</v>
      </c>
      <c r="BL119" s="44">
        <v>1452500</v>
      </c>
      <c r="BM119" s="38" t="s">
        <v>437</v>
      </c>
      <c r="BN119" s="41" t="s">
        <v>117</v>
      </c>
      <c r="BP119" s="37">
        <v>92</v>
      </c>
      <c r="BQ119" s="38" t="s">
        <v>135</v>
      </c>
      <c r="BR119" s="38" t="s">
        <v>436</v>
      </c>
      <c r="BS119" s="39">
        <v>1477500</v>
      </c>
      <c r="BT119" s="40" t="s">
        <v>437</v>
      </c>
      <c r="BU119" s="41" t="s">
        <v>117</v>
      </c>
      <c r="BW119" s="37">
        <v>92</v>
      </c>
      <c r="BX119" s="38" t="s">
        <v>138</v>
      </c>
      <c r="BY119" s="38" t="s">
        <v>179</v>
      </c>
      <c r="BZ119" s="39">
        <v>1492500</v>
      </c>
      <c r="CA119" s="40" t="s">
        <v>437</v>
      </c>
      <c r="CB119" s="41" t="s">
        <v>117</v>
      </c>
      <c r="CD119" s="37">
        <v>92</v>
      </c>
      <c r="CE119" s="38" t="s">
        <v>139</v>
      </c>
      <c r="CF119" s="38" t="s">
        <v>442</v>
      </c>
      <c r="CG119" s="39">
        <v>1950000</v>
      </c>
      <c r="CH119" s="40" t="s">
        <v>405</v>
      </c>
      <c r="CI119" s="41" t="s">
        <v>117</v>
      </c>
    </row>
    <row r="120" spans="1:87" x14ac:dyDescent="0.25">
      <c r="A120" s="33">
        <v>94</v>
      </c>
      <c r="B120" s="34" t="s">
        <v>114</v>
      </c>
      <c r="C120" s="34" t="s">
        <v>268</v>
      </c>
      <c r="D120" s="48">
        <v>1866000</v>
      </c>
      <c r="E120" s="35">
        <v>7122134282</v>
      </c>
      <c r="F120" s="36" t="s">
        <v>117</v>
      </c>
      <c r="G120" s="31"/>
      <c r="H120" s="37">
        <v>94</v>
      </c>
      <c r="I120" s="38" t="s">
        <v>118</v>
      </c>
      <c r="J120" s="38" t="s">
        <v>156</v>
      </c>
      <c r="K120" s="39">
        <v>1480500</v>
      </c>
      <c r="L120" s="40" t="s">
        <v>439</v>
      </c>
      <c r="M120" s="41" t="s">
        <v>117</v>
      </c>
      <c r="N120" s="32"/>
      <c r="P120" s="37">
        <v>94</v>
      </c>
      <c r="Q120" s="40" t="s">
        <v>121</v>
      </c>
      <c r="R120" s="38" t="s">
        <v>414</v>
      </c>
      <c r="S120" s="39">
        <v>959753</v>
      </c>
      <c r="T120" s="41">
        <v>7122100043</v>
      </c>
      <c r="U120" s="41" t="s">
        <v>117</v>
      </c>
      <c r="V120" s="32"/>
      <c r="X120" s="37">
        <v>94</v>
      </c>
      <c r="Y120" s="40" t="s">
        <v>122</v>
      </c>
      <c r="Z120" s="38" t="s">
        <v>251</v>
      </c>
      <c r="AA120" s="39">
        <v>1049000</v>
      </c>
      <c r="AB120" s="41">
        <v>7122100043</v>
      </c>
      <c r="AC120" s="41" t="s">
        <v>117</v>
      </c>
      <c r="AD120" s="32"/>
      <c r="AE120" s="37">
        <v>94</v>
      </c>
      <c r="AF120" s="38" t="s">
        <v>123</v>
      </c>
      <c r="AG120" s="38" t="s">
        <v>197</v>
      </c>
      <c r="AH120" s="39">
        <v>2940253</v>
      </c>
      <c r="AI120" s="44">
        <f>AH120</f>
        <v>2940253</v>
      </c>
      <c r="AJ120" s="44">
        <f t="shared" si="6"/>
        <v>5880506</v>
      </c>
      <c r="AK120" s="40" t="s">
        <v>440</v>
      </c>
      <c r="AL120" s="41" t="s">
        <v>117</v>
      </c>
      <c r="AN120" s="37">
        <v>94</v>
      </c>
      <c r="AO120" s="38" t="s">
        <v>124</v>
      </c>
      <c r="AP120" s="38" t="s">
        <v>179</v>
      </c>
      <c r="AQ120" s="39">
        <v>1071253</v>
      </c>
      <c r="AR120" s="40" t="s">
        <v>439</v>
      </c>
      <c r="AS120" s="41" t="s">
        <v>117</v>
      </c>
      <c r="AT120" s="32"/>
      <c r="AU120" s="37">
        <v>94</v>
      </c>
      <c r="AV120" s="40" t="s">
        <v>126</v>
      </c>
      <c r="AW120" s="38" t="s">
        <v>179</v>
      </c>
      <c r="AX120" s="39">
        <v>896253</v>
      </c>
      <c r="AY120" s="40" t="s">
        <v>439</v>
      </c>
      <c r="AZ120" s="41" t="s">
        <v>117</v>
      </c>
      <c r="BB120" s="37">
        <v>94</v>
      </c>
      <c r="BC120" s="38" t="s">
        <v>131</v>
      </c>
      <c r="BD120" s="38" t="s">
        <v>414</v>
      </c>
      <c r="BE120" s="39">
        <v>1029753</v>
      </c>
      <c r="BF120" s="41">
        <v>7122100043</v>
      </c>
      <c r="BG120" s="41" t="s">
        <v>117</v>
      </c>
      <c r="BI120" s="37">
        <v>94</v>
      </c>
      <c r="BJ120" s="38" t="s">
        <v>133</v>
      </c>
      <c r="BK120" s="38" t="s">
        <v>444</v>
      </c>
      <c r="BL120" s="44">
        <v>1410000</v>
      </c>
      <c r="BM120" s="38" t="s">
        <v>438</v>
      </c>
      <c r="BN120" s="41" t="s">
        <v>117</v>
      </c>
      <c r="BP120" s="37">
        <v>93</v>
      </c>
      <c r="BQ120" s="38" t="s">
        <v>135</v>
      </c>
      <c r="BR120" s="38" t="s">
        <v>179</v>
      </c>
      <c r="BS120" s="39">
        <v>1412500</v>
      </c>
      <c r="BT120" s="40" t="s">
        <v>438</v>
      </c>
      <c r="BU120" s="41" t="s">
        <v>117</v>
      </c>
      <c r="BW120" s="37">
        <v>93</v>
      </c>
      <c r="BX120" s="38" t="s">
        <v>138</v>
      </c>
      <c r="BY120" s="38" t="s">
        <v>417</v>
      </c>
      <c r="BZ120" s="39">
        <v>1382500</v>
      </c>
      <c r="CA120" s="40" t="s">
        <v>438</v>
      </c>
      <c r="CB120" s="41" t="s">
        <v>117</v>
      </c>
      <c r="CD120" s="37">
        <v>93</v>
      </c>
      <c r="CE120" s="38" t="s">
        <v>139</v>
      </c>
      <c r="CF120" s="38" t="s">
        <v>443</v>
      </c>
      <c r="CG120" s="39">
        <v>1950000</v>
      </c>
      <c r="CH120" s="40" t="s">
        <v>407</v>
      </c>
      <c r="CI120" s="41" t="s">
        <v>117</v>
      </c>
    </row>
    <row r="121" spans="1:87" x14ac:dyDescent="0.25">
      <c r="A121" s="33">
        <v>95</v>
      </c>
      <c r="B121" s="34" t="s">
        <v>114</v>
      </c>
      <c r="C121" s="34" t="s">
        <v>129</v>
      </c>
      <c r="D121" s="48">
        <v>4126285</v>
      </c>
      <c r="E121" s="35" t="s">
        <v>440</v>
      </c>
      <c r="F121" s="36" t="s">
        <v>117</v>
      </c>
      <c r="G121" s="31"/>
      <c r="H121" s="37">
        <v>95</v>
      </c>
      <c r="I121" s="38" t="s">
        <v>118</v>
      </c>
      <c r="J121" s="38" t="s">
        <v>386</v>
      </c>
      <c r="K121" s="39">
        <v>1429753</v>
      </c>
      <c r="L121" s="40" t="s">
        <v>440</v>
      </c>
      <c r="M121" s="41" t="s">
        <v>117</v>
      </c>
      <c r="N121" s="32"/>
      <c r="P121" s="37">
        <v>95</v>
      </c>
      <c r="Q121" s="40" t="s">
        <v>121</v>
      </c>
      <c r="R121" s="38" t="s">
        <v>179</v>
      </c>
      <c r="S121" s="39">
        <v>456253</v>
      </c>
      <c r="T121" s="41">
        <v>7123754508</v>
      </c>
      <c r="U121" s="41" t="s">
        <v>117</v>
      </c>
      <c r="V121" s="32"/>
      <c r="X121" s="37">
        <v>95</v>
      </c>
      <c r="Y121" s="40" t="s">
        <v>122</v>
      </c>
      <c r="Z121" s="38" t="s">
        <v>414</v>
      </c>
      <c r="AA121" s="39">
        <v>1029753</v>
      </c>
      <c r="AB121" s="41">
        <v>7123754508</v>
      </c>
      <c r="AC121" s="41" t="s">
        <v>117</v>
      </c>
      <c r="AD121" s="32"/>
      <c r="AE121" s="37">
        <v>95</v>
      </c>
      <c r="AF121" s="38" t="s">
        <v>123</v>
      </c>
      <c r="AG121" s="38" t="s">
        <v>243</v>
      </c>
      <c r="AH121" s="39">
        <v>2695000</v>
      </c>
      <c r="AI121" s="44">
        <f>AH121</f>
        <v>2695000</v>
      </c>
      <c r="AJ121" s="44">
        <f t="shared" si="6"/>
        <v>5390000</v>
      </c>
      <c r="AK121" s="40" t="s">
        <v>441</v>
      </c>
      <c r="AL121" s="41" t="s">
        <v>117</v>
      </c>
      <c r="AN121" s="37">
        <v>95</v>
      </c>
      <c r="AO121" s="38" t="s">
        <v>124</v>
      </c>
      <c r="AP121" s="38" t="s">
        <v>251</v>
      </c>
      <c r="AQ121" s="39">
        <v>914000</v>
      </c>
      <c r="AR121" s="40" t="s">
        <v>440</v>
      </c>
      <c r="AS121" s="41" t="s">
        <v>117</v>
      </c>
      <c r="AT121" s="32"/>
      <c r="AU121" s="37">
        <v>95</v>
      </c>
      <c r="AV121" s="40" t="s">
        <v>126</v>
      </c>
      <c r="AW121" s="38" t="s">
        <v>424</v>
      </c>
      <c r="AX121" s="39">
        <v>832253</v>
      </c>
      <c r="AY121" s="40" t="s">
        <v>440</v>
      </c>
      <c r="AZ121" s="41" t="s">
        <v>117</v>
      </c>
      <c r="BB121" s="37">
        <v>95</v>
      </c>
      <c r="BC121" s="38" t="s">
        <v>131</v>
      </c>
      <c r="BD121" s="38" t="s">
        <v>301</v>
      </c>
      <c r="BE121" s="39">
        <v>799753</v>
      </c>
      <c r="BF121" s="41">
        <v>7123754508</v>
      </c>
      <c r="BG121" s="41" t="s">
        <v>117</v>
      </c>
      <c r="BI121" s="37">
        <v>95</v>
      </c>
      <c r="BJ121" s="38" t="s">
        <v>133</v>
      </c>
      <c r="BK121" s="38" t="s">
        <v>436</v>
      </c>
      <c r="BL121" s="44">
        <v>1342500</v>
      </c>
      <c r="BM121" s="38" t="s">
        <v>439</v>
      </c>
      <c r="BN121" s="41" t="s">
        <v>117</v>
      </c>
      <c r="BP121" s="37">
        <v>94</v>
      </c>
      <c r="BQ121" s="38" t="s">
        <v>135</v>
      </c>
      <c r="BR121" s="38" t="s">
        <v>444</v>
      </c>
      <c r="BS121" s="39">
        <v>1310000</v>
      </c>
      <c r="BT121" s="40" t="s">
        <v>439</v>
      </c>
      <c r="BU121" s="41" t="s">
        <v>117</v>
      </c>
      <c r="BW121" s="37">
        <v>94</v>
      </c>
      <c r="BX121" s="38" t="s">
        <v>138</v>
      </c>
      <c r="BY121" s="38" t="s">
        <v>444</v>
      </c>
      <c r="BZ121" s="39">
        <v>1260000</v>
      </c>
      <c r="CA121" s="40" t="s">
        <v>439</v>
      </c>
      <c r="CB121" s="41" t="s">
        <v>117</v>
      </c>
      <c r="CD121" s="37">
        <v>94</v>
      </c>
      <c r="CE121" s="38" t="s">
        <v>139</v>
      </c>
      <c r="CF121" s="38" t="s">
        <v>410</v>
      </c>
      <c r="CG121" s="39">
        <v>1935000</v>
      </c>
      <c r="CH121" s="40" t="s">
        <v>409</v>
      </c>
      <c r="CI121" s="41" t="s">
        <v>117</v>
      </c>
    </row>
    <row r="122" spans="1:87" x14ac:dyDescent="0.25">
      <c r="A122" s="33">
        <v>96</v>
      </c>
      <c r="B122" s="34" t="s">
        <v>114</v>
      </c>
      <c r="C122" s="34" t="s">
        <v>249</v>
      </c>
      <c r="D122" s="48">
        <v>2565253</v>
      </c>
      <c r="E122" s="35" t="s">
        <v>441</v>
      </c>
      <c r="F122" s="36" t="s">
        <v>117</v>
      </c>
      <c r="G122" s="31"/>
      <c r="H122" s="37">
        <v>96</v>
      </c>
      <c r="I122" s="38" t="s">
        <v>118</v>
      </c>
      <c r="J122" s="38" t="s">
        <v>179</v>
      </c>
      <c r="K122" s="39">
        <v>1316253</v>
      </c>
      <c r="L122" s="40" t="s">
        <v>441</v>
      </c>
      <c r="M122" s="41" t="s">
        <v>117</v>
      </c>
      <c r="N122" s="32"/>
      <c r="P122" s="37">
        <v>96</v>
      </c>
      <c r="Q122" s="40" t="s">
        <v>121</v>
      </c>
      <c r="R122" s="1" t="s">
        <v>445</v>
      </c>
      <c r="S122" s="52">
        <v>1240000</v>
      </c>
      <c r="T122" s="41"/>
      <c r="U122" s="41" t="s">
        <v>446</v>
      </c>
      <c r="V122" s="32"/>
      <c r="X122" s="37">
        <v>96</v>
      </c>
      <c r="Y122" s="40" t="s">
        <v>122</v>
      </c>
      <c r="Z122" s="1" t="s">
        <v>219</v>
      </c>
      <c r="AA122" s="52">
        <v>1300000</v>
      </c>
      <c r="AB122" s="41"/>
      <c r="AC122" s="41" t="s">
        <v>446</v>
      </c>
      <c r="AD122" s="32"/>
      <c r="AE122" s="37">
        <v>96</v>
      </c>
      <c r="AF122" s="38" t="s">
        <v>123</v>
      </c>
      <c r="AG122" s="38" t="s">
        <v>322</v>
      </c>
      <c r="AH122" s="39">
        <v>1955000</v>
      </c>
      <c r="AI122" s="44">
        <f>AH122</f>
        <v>1955000</v>
      </c>
      <c r="AJ122" s="44">
        <f t="shared" si="6"/>
        <v>3910000</v>
      </c>
      <c r="AK122" s="41">
        <v>7122100043</v>
      </c>
      <c r="AL122" s="41" t="s">
        <v>117</v>
      </c>
      <c r="AN122" s="37">
        <v>96</v>
      </c>
      <c r="AO122" s="38" t="s">
        <v>124</v>
      </c>
      <c r="AP122" s="38" t="s">
        <v>301</v>
      </c>
      <c r="AQ122" s="39">
        <v>834753</v>
      </c>
      <c r="AR122" s="40" t="s">
        <v>441</v>
      </c>
      <c r="AS122" s="41" t="s">
        <v>117</v>
      </c>
      <c r="AT122" s="32"/>
      <c r="AU122" s="37">
        <v>96</v>
      </c>
      <c r="AV122" s="40" t="s">
        <v>126</v>
      </c>
      <c r="AW122" s="38" t="s">
        <v>301</v>
      </c>
      <c r="AX122" s="39">
        <v>799753</v>
      </c>
      <c r="AY122" s="40" t="s">
        <v>441</v>
      </c>
      <c r="AZ122" s="41" t="s">
        <v>117</v>
      </c>
      <c r="BB122" s="37">
        <v>96</v>
      </c>
      <c r="BC122" s="38" t="s">
        <v>131</v>
      </c>
      <c r="BD122" t="s">
        <v>450</v>
      </c>
      <c r="BE122" s="2">
        <v>1020000</v>
      </c>
      <c r="BF122" s="41"/>
      <c r="BG122" s="41" t="s">
        <v>446</v>
      </c>
      <c r="BI122" s="37">
        <v>96</v>
      </c>
      <c r="BJ122" s="38" t="s">
        <v>133</v>
      </c>
      <c r="BK122" s="38" t="s">
        <v>451</v>
      </c>
      <c r="BL122" s="44">
        <v>1202500</v>
      </c>
      <c r="BM122" s="38" t="s">
        <v>440</v>
      </c>
      <c r="BN122" s="41" t="s">
        <v>117</v>
      </c>
      <c r="BP122" s="37">
        <v>95</v>
      </c>
      <c r="BQ122" s="38" t="s">
        <v>135</v>
      </c>
      <c r="BR122" s="38" t="s">
        <v>447</v>
      </c>
      <c r="BS122" s="39">
        <v>1140000</v>
      </c>
      <c r="BT122" s="40" t="s">
        <v>440</v>
      </c>
      <c r="BU122" s="41" t="s">
        <v>117</v>
      </c>
      <c r="BW122" s="37">
        <v>95</v>
      </c>
      <c r="BX122" s="38" t="s">
        <v>138</v>
      </c>
      <c r="BY122" s="38" t="s">
        <v>447</v>
      </c>
      <c r="BZ122" s="39">
        <v>1260000</v>
      </c>
      <c r="CA122" s="40" t="s">
        <v>440</v>
      </c>
      <c r="CB122" s="41" t="s">
        <v>117</v>
      </c>
      <c r="CD122" s="37">
        <v>95</v>
      </c>
      <c r="CE122" s="38" t="s">
        <v>139</v>
      </c>
      <c r="CF122" s="38" t="s">
        <v>448</v>
      </c>
      <c r="CG122" s="39">
        <v>1923076</v>
      </c>
      <c r="CH122" s="40" t="s">
        <v>412</v>
      </c>
      <c r="CI122" s="41" t="s">
        <v>117</v>
      </c>
    </row>
    <row r="123" spans="1:87" x14ac:dyDescent="0.25">
      <c r="A123" s="33">
        <v>97</v>
      </c>
      <c r="B123" s="34" t="s">
        <v>114</v>
      </c>
      <c r="C123" s="34" t="s">
        <v>197</v>
      </c>
      <c r="D123" s="48">
        <v>2265253</v>
      </c>
      <c r="E123" s="35">
        <v>7125323515</v>
      </c>
      <c r="F123" s="36" t="s">
        <v>117</v>
      </c>
      <c r="G123" s="31"/>
      <c r="H123" s="37">
        <v>97</v>
      </c>
      <c r="I123" s="38" t="s">
        <v>118</v>
      </c>
      <c r="J123" s="38" t="s">
        <v>251</v>
      </c>
      <c r="K123" s="39">
        <v>1249000</v>
      </c>
      <c r="L123" s="41">
        <v>7122100043</v>
      </c>
      <c r="M123" s="41" t="s">
        <v>117</v>
      </c>
      <c r="N123" s="32"/>
      <c r="P123" s="37">
        <v>97</v>
      </c>
      <c r="Q123" s="40" t="s">
        <v>121</v>
      </c>
      <c r="R123" s="1" t="s">
        <v>219</v>
      </c>
      <c r="S123" s="52">
        <v>1360000</v>
      </c>
      <c r="T123" s="41"/>
      <c r="U123" s="41" t="s">
        <v>446</v>
      </c>
      <c r="X123" s="37">
        <v>97</v>
      </c>
      <c r="Y123" s="40" t="s">
        <v>122</v>
      </c>
      <c r="Z123" s="1" t="s">
        <v>449</v>
      </c>
      <c r="AA123" s="52">
        <v>2580000</v>
      </c>
      <c r="AB123" s="41"/>
      <c r="AC123" s="41" t="s">
        <v>446</v>
      </c>
      <c r="AE123" s="37">
        <v>97</v>
      </c>
      <c r="AF123" s="38" t="s">
        <v>123</v>
      </c>
      <c r="AG123" s="38" t="s">
        <v>125</v>
      </c>
      <c r="AH123" s="53">
        <v>5000000</v>
      </c>
      <c r="AI123" s="44">
        <f>AH123*1/12</f>
        <v>416666.66666666669</v>
      </c>
      <c r="AJ123" s="44">
        <f t="shared" si="6"/>
        <v>5416666.666666667</v>
      </c>
      <c r="AK123" s="41">
        <v>7123754508</v>
      </c>
      <c r="AL123" s="41" t="s">
        <v>117</v>
      </c>
      <c r="AN123" s="37">
        <v>97</v>
      </c>
      <c r="AO123" s="38" t="s">
        <v>124</v>
      </c>
      <c r="AP123" s="38" t="s">
        <v>414</v>
      </c>
      <c r="AQ123" s="39">
        <v>749753</v>
      </c>
      <c r="AR123" s="41">
        <v>7122100043</v>
      </c>
      <c r="AS123" s="41" t="s">
        <v>117</v>
      </c>
      <c r="AT123" s="32"/>
      <c r="AU123" s="37">
        <v>97</v>
      </c>
      <c r="AV123" s="40" t="s">
        <v>126</v>
      </c>
      <c r="AW123" s="38" t="s">
        <v>414</v>
      </c>
      <c r="AX123" s="39">
        <v>749753</v>
      </c>
      <c r="AY123" s="41">
        <v>7122100043</v>
      </c>
      <c r="AZ123" s="41" t="s">
        <v>117</v>
      </c>
      <c r="BB123" s="37">
        <v>97</v>
      </c>
      <c r="BC123" s="38" t="s">
        <v>131</v>
      </c>
      <c r="BD123" t="s">
        <v>454</v>
      </c>
      <c r="BE123" s="2">
        <v>1480000</v>
      </c>
      <c r="BF123" s="41"/>
      <c r="BG123" s="41" t="s">
        <v>446</v>
      </c>
      <c r="BI123" s="37">
        <v>97</v>
      </c>
      <c r="BJ123" s="38" t="s">
        <v>133</v>
      </c>
      <c r="BK123" s="38" t="s">
        <v>369</v>
      </c>
      <c r="BL123" s="44">
        <v>1110000</v>
      </c>
      <c r="BM123" s="38" t="s">
        <v>441</v>
      </c>
      <c r="BN123" s="41" t="s">
        <v>117</v>
      </c>
      <c r="BP123" s="37">
        <v>96</v>
      </c>
      <c r="BQ123" s="38" t="s">
        <v>135</v>
      </c>
      <c r="BR123" s="38" t="s">
        <v>451</v>
      </c>
      <c r="BS123" s="39">
        <v>1056500</v>
      </c>
      <c r="BT123" s="40" t="s">
        <v>441</v>
      </c>
      <c r="BU123" s="41" t="s">
        <v>117</v>
      </c>
      <c r="BW123" s="37">
        <v>96</v>
      </c>
      <c r="BX123" s="38" t="s">
        <v>138</v>
      </c>
      <c r="BY123" s="38" t="s">
        <v>451</v>
      </c>
      <c r="BZ123" s="39">
        <v>1002500</v>
      </c>
      <c r="CA123" s="40" t="s">
        <v>441</v>
      </c>
      <c r="CB123" s="41" t="s">
        <v>117</v>
      </c>
      <c r="CD123" s="37">
        <v>96</v>
      </c>
      <c r="CE123" s="38" t="s">
        <v>139</v>
      </c>
      <c r="CF123" s="38" t="s">
        <v>422</v>
      </c>
      <c r="CG123" s="39">
        <v>1910000</v>
      </c>
      <c r="CH123" s="40" t="s">
        <v>413</v>
      </c>
      <c r="CI123" s="41" t="s">
        <v>117</v>
      </c>
    </row>
    <row r="124" spans="1:87" x14ac:dyDescent="0.25">
      <c r="A124" s="33">
        <v>98</v>
      </c>
      <c r="B124" s="34" t="s">
        <v>114</v>
      </c>
      <c r="C124" s="34" t="s">
        <v>243</v>
      </c>
      <c r="D124" s="48">
        <v>2377500</v>
      </c>
      <c r="E124" s="35">
        <v>7125323582</v>
      </c>
      <c r="F124" s="36" t="s">
        <v>117</v>
      </c>
      <c r="G124" s="31"/>
      <c r="H124" s="37">
        <v>98</v>
      </c>
      <c r="I124" s="38" t="s">
        <v>118</v>
      </c>
      <c r="J124" s="38" t="s">
        <v>414</v>
      </c>
      <c r="K124" s="39">
        <v>902530</v>
      </c>
      <c r="L124" s="41">
        <v>7123754508</v>
      </c>
      <c r="M124" s="41" t="s">
        <v>117</v>
      </c>
      <c r="N124" s="32"/>
      <c r="P124" s="37">
        <v>98</v>
      </c>
      <c r="Q124" s="40" t="s">
        <v>121</v>
      </c>
      <c r="R124" s="1" t="s">
        <v>452</v>
      </c>
      <c r="S124" s="52">
        <v>1320000</v>
      </c>
      <c r="T124" s="41"/>
      <c r="U124" s="41" t="s">
        <v>446</v>
      </c>
      <c r="X124" s="37">
        <v>98</v>
      </c>
      <c r="Y124" s="40" t="s">
        <v>122</v>
      </c>
      <c r="Z124" s="1" t="s">
        <v>351</v>
      </c>
      <c r="AA124" s="52">
        <v>946000</v>
      </c>
      <c r="AB124" s="41"/>
      <c r="AC124" s="41" t="s">
        <v>446</v>
      </c>
      <c r="AE124" s="37">
        <v>98</v>
      </c>
      <c r="AF124" s="38" t="s">
        <v>123</v>
      </c>
      <c r="AG124" s="1" t="s">
        <v>453</v>
      </c>
      <c r="AH124" s="53">
        <v>2460000</v>
      </c>
      <c r="AI124" s="44">
        <f>AH124</f>
        <v>2460000</v>
      </c>
      <c r="AJ124" s="44">
        <f t="shared" si="6"/>
        <v>4920000</v>
      </c>
      <c r="AK124" s="41"/>
      <c r="AL124" s="41" t="s">
        <v>446</v>
      </c>
      <c r="AN124" s="37">
        <v>98</v>
      </c>
      <c r="AO124" s="38" t="s">
        <v>124</v>
      </c>
      <c r="AP124" s="38" t="s">
        <v>357</v>
      </c>
      <c r="AQ124" s="39">
        <v>714753</v>
      </c>
      <c r="AR124" s="41">
        <v>7123754508</v>
      </c>
      <c r="AS124" s="41" t="s">
        <v>117</v>
      </c>
      <c r="AT124" s="32"/>
      <c r="AU124" s="37">
        <v>98</v>
      </c>
      <c r="AV124" s="40" t="s">
        <v>126</v>
      </c>
      <c r="AW124" s="38" t="s">
        <v>251</v>
      </c>
      <c r="AX124" s="39">
        <v>689000</v>
      </c>
      <c r="AY124" s="41">
        <v>7123754508</v>
      </c>
      <c r="AZ124" s="41" t="s">
        <v>117</v>
      </c>
      <c r="BB124" s="37">
        <v>98</v>
      </c>
      <c r="BC124" s="38" t="s">
        <v>131</v>
      </c>
      <c r="BD124" t="s">
        <v>453</v>
      </c>
      <c r="BE124" s="2">
        <v>2315000</v>
      </c>
      <c r="BF124" s="41"/>
      <c r="BG124" s="41" t="s">
        <v>446</v>
      </c>
      <c r="BI124" s="37">
        <v>98</v>
      </c>
      <c r="BJ124" s="38" t="s">
        <v>133</v>
      </c>
      <c r="BK124" s="38" t="s">
        <v>447</v>
      </c>
      <c r="BL124" s="44">
        <v>980000</v>
      </c>
      <c r="BM124" s="40">
        <v>7122100043</v>
      </c>
      <c r="BN124" s="41" t="s">
        <v>117</v>
      </c>
      <c r="BP124" s="37">
        <v>97</v>
      </c>
      <c r="BQ124" s="38" t="s">
        <v>135</v>
      </c>
      <c r="BR124" s="54" t="s">
        <v>455</v>
      </c>
      <c r="BS124" s="55">
        <v>2500000</v>
      </c>
      <c r="BT124" s="40"/>
      <c r="BU124" s="41" t="s">
        <v>446</v>
      </c>
      <c r="BW124" s="37">
        <v>97</v>
      </c>
      <c r="BX124" s="38" t="s">
        <v>138</v>
      </c>
      <c r="BY124" s="54" t="s">
        <v>454</v>
      </c>
      <c r="BZ124" s="55">
        <v>1385000</v>
      </c>
      <c r="CA124" s="40"/>
      <c r="CB124" s="41" t="s">
        <v>446</v>
      </c>
      <c r="CD124" s="37">
        <v>97</v>
      </c>
      <c r="CE124" s="38" t="s">
        <v>139</v>
      </c>
      <c r="CF124" s="38" t="s">
        <v>191</v>
      </c>
      <c r="CG124" s="39">
        <v>1885000</v>
      </c>
      <c r="CH124" s="40" t="s">
        <v>416</v>
      </c>
      <c r="CI124" s="41" t="s">
        <v>117</v>
      </c>
    </row>
    <row r="125" spans="1:87" x14ac:dyDescent="0.25">
      <c r="A125" s="33">
        <v>99</v>
      </c>
      <c r="B125" s="34" t="s">
        <v>114</v>
      </c>
      <c r="C125" s="34" t="s">
        <v>322</v>
      </c>
      <c r="D125" s="48">
        <v>2135000</v>
      </c>
      <c r="E125" s="36">
        <v>7122100043</v>
      </c>
      <c r="F125" s="36" t="s">
        <v>117</v>
      </c>
      <c r="G125" s="31"/>
      <c r="H125" s="37">
        <v>99</v>
      </c>
      <c r="I125" s="38" t="s">
        <v>118</v>
      </c>
      <c r="J125" s="1" t="s">
        <v>219</v>
      </c>
      <c r="K125" s="52">
        <v>1340000</v>
      </c>
      <c r="L125" s="41"/>
      <c r="M125" s="41" t="s">
        <v>446</v>
      </c>
      <c r="N125" s="32"/>
      <c r="P125" s="37">
        <v>99</v>
      </c>
      <c r="Q125" s="40" t="s">
        <v>121</v>
      </c>
      <c r="R125" s="1" t="s">
        <v>456</v>
      </c>
      <c r="S125" s="52">
        <v>5000000</v>
      </c>
      <c r="T125" s="41"/>
      <c r="U125" s="41" t="s">
        <v>446</v>
      </c>
      <c r="X125" s="37">
        <v>99</v>
      </c>
      <c r="Y125" s="40" t="s">
        <v>122</v>
      </c>
      <c r="Z125" s="1" t="s">
        <v>455</v>
      </c>
      <c r="AA125" s="52">
        <v>2500000</v>
      </c>
      <c r="AB125" s="41"/>
      <c r="AC125" s="41" t="s">
        <v>446</v>
      </c>
      <c r="AE125" s="37">
        <v>99</v>
      </c>
      <c r="AF125" s="38" t="s">
        <v>123</v>
      </c>
      <c r="AG125" s="1" t="s">
        <v>351</v>
      </c>
      <c r="AH125" s="53">
        <v>1300000</v>
      </c>
      <c r="AI125" s="44">
        <f t="shared" ref="AI125:AI137" si="8">AH125</f>
        <v>1300000</v>
      </c>
      <c r="AJ125" s="44">
        <f t="shared" si="6"/>
        <v>2600000</v>
      </c>
      <c r="AK125" s="41"/>
      <c r="AL125" s="41" t="s">
        <v>446</v>
      </c>
      <c r="AN125" s="37">
        <v>99</v>
      </c>
      <c r="AO125" s="38" t="s">
        <v>124</v>
      </c>
      <c r="AP125" s="1" t="s">
        <v>455</v>
      </c>
      <c r="AQ125" s="52">
        <v>2500000</v>
      </c>
      <c r="AR125" s="41"/>
      <c r="AS125" s="41" t="s">
        <v>446</v>
      </c>
      <c r="AT125" s="32"/>
      <c r="AU125" s="37">
        <v>99</v>
      </c>
      <c r="AV125" s="40" t="s">
        <v>126</v>
      </c>
      <c r="AW125" s="1" t="s">
        <v>457</v>
      </c>
      <c r="AX125" s="52">
        <v>1160000</v>
      </c>
      <c r="AY125" s="41"/>
      <c r="AZ125" s="41" t="s">
        <v>446</v>
      </c>
      <c r="BB125" s="37">
        <v>99</v>
      </c>
      <c r="BC125" s="38" t="s">
        <v>131</v>
      </c>
      <c r="BD125" t="s">
        <v>460</v>
      </c>
      <c r="BE125" s="2">
        <v>2315000</v>
      </c>
      <c r="BF125" s="41"/>
      <c r="BG125" s="41" t="s">
        <v>446</v>
      </c>
      <c r="BI125" s="37">
        <v>99</v>
      </c>
      <c r="BJ125" s="38" t="s">
        <v>133</v>
      </c>
      <c r="BK125" s="1" t="s">
        <v>450</v>
      </c>
      <c r="BL125" s="52">
        <v>1020000</v>
      </c>
      <c r="BM125" s="52"/>
      <c r="BN125" s="41" t="s">
        <v>446</v>
      </c>
      <c r="BP125" s="37">
        <v>98</v>
      </c>
      <c r="BQ125" s="38" t="s">
        <v>135</v>
      </c>
      <c r="BR125" s="54" t="s">
        <v>456</v>
      </c>
      <c r="BS125" s="55">
        <v>5000000</v>
      </c>
      <c r="BT125" s="40"/>
      <c r="BU125" s="41" t="s">
        <v>446</v>
      </c>
      <c r="BW125" s="37">
        <v>98</v>
      </c>
      <c r="BX125" s="38" t="s">
        <v>138</v>
      </c>
      <c r="BY125" s="54" t="s">
        <v>442</v>
      </c>
      <c r="BZ125" s="55">
        <v>1685000</v>
      </c>
      <c r="CA125" s="40"/>
      <c r="CB125" s="41" t="s">
        <v>446</v>
      </c>
      <c r="CD125" s="37">
        <v>98</v>
      </c>
      <c r="CE125" s="38" t="s">
        <v>139</v>
      </c>
      <c r="CF125" s="38" t="s">
        <v>444</v>
      </c>
      <c r="CG125" s="39">
        <v>1860000</v>
      </c>
      <c r="CH125" s="40" t="s">
        <v>396</v>
      </c>
      <c r="CI125" s="41" t="s">
        <v>117</v>
      </c>
    </row>
    <row r="126" spans="1:87" x14ac:dyDescent="0.25">
      <c r="A126" s="56">
        <v>100</v>
      </c>
      <c r="B126" s="57" t="s">
        <v>114</v>
      </c>
      <c r="C126" s="57" t="s">
        <v>125</v>
      </c>
      <c r="D126" s="58">
        <v>2500000</v>
      </c>
      <c r="E126" s="41">
        <v>7123754508</v>
      </c>
      <c r="F126" s="59" t="s">
        <v>117</v>
      </c>
      <c r="G126" s="31"/>
      <c r="H126" s="37">
        <v>100</v>
      </c>
      <c r="I126" s="38" t="s">
        <v>118</v>
      </c>
      <c r="J126" s="1" t="s">
        <v>452</v>
      </c>
      <c r="K126" s="52">
        <v>1380000</v>
      </c>
      <c r="L126" s="41"/>
      <c r="M126" s="41" t="s">
        <v>446</v>
      </c>
      <c r="P126" s="37">
        <v>100</v>
      </c>
      <c r="Q126" s="40" t="s">
        <v>121</v>
      </c>
      <c r="R126" s="1" t="s">
        <v>455</v>
      </c>
      <c r="S126" s="52">
        <v>2500000</v>
      </c>
      <c r="T126" s="41"/>
      <c r="U126" s="41" t="s">
        <v>446</v>
      </c>
      <c r="X126" s="37">
        <v>100</v>
      </c>
      <c r="Y126" s="40" t="s">
        <v>122</v>
      </c>
      <c r="Z126" s="1" t="s">
        <v>456</v>
      </c>
      <c r="AA126" s="52">
        <v>5000000</v>
      </c>
      <c r="AB126" s="41"/>
      <c r="AC126" s="41" t="s">
        <v>446</v>
      </c>
      <c r="AE126" s="37">
        <v>100</v>
      </c>
      <c r="AF126" s="38" t="s">
        <v>123</v>
      </c>
      <c r="AG126" s="1" t="s">
        <v>458</v>
      </c>
      <c r="AH126" s="53">
        <v>1140000</v>
      </c>
      <c r="AI126" s="44">
        <f t="shared" si="8"/>
        <v>1140000</v>
      </c>
      <c r="AJ126" s="44">
        <f t="shared" si="6"/>
        <v>2280000</v>
      </c>
      <c r="AK126" s="41"/>
      <c r="AL126" s="41" t="s">
        <v>446</v>
      </c>
      <c r="AN126" s="37">
        <v>100</v>
      </c>
      <c r="AO126" s="38" t="s">
        <v>124</v>
      </c>
      <c r="AP126" s="1" t="s">
        <v>456</v>
      </c>
      <c r="AQ126" s="52">
        <v>5000000</v>
      </c>
      <c r="AR126" s="41"/>
      <c r="AS126" s="41" t="s">
        <v>446</v>
      </c>
      <c r="AU126" s="37">
        <v>100</v>
      </c>
      <c r="AV126" s="40" t="s">
        <v>126</v>
      </c>
      <c r="AW126" s="1" t="s">
        <v>459</v>
      </c>
      <c r="AX126" s="52">
        <v>1320000</v>
      </c>
      <c r="AY126" s="41"/>
      <c r="AZ126" s="41" t="s">
        <v>446</v>
      </c>
      <c r="BB126" s="37">
        <v>100</v>
      </c>
      <c r="BC126" s="38" t="s">
        <v>131</v>
      </c>
      <c r="BD126" t="s">
        <v>467</v>
      </c>
      <c r="BE126" s="2">
        <v>2315000</v>
      </c>
      <c r="BF126" s="41"/>
      <c r="BG126" s="41" t="s">
        <v>446</v>
      </c>
      <c r="BI126" s="37">
        <v>100</v>
      </c>
      <c r="BJ126" s="38" t="s">
        <v>133</v>
      </c>
      <c r="BK126" s="1" t="s">
        <v>454</v>
      </c>
      <c r="BL126" s="52">
        <v>1480000</v>
      </c>
      <c r="BM126" s="62"/>
      <c r="BN126" s="41" t="s">
        <v>446</v>
      </c>
      <c r="BP126" s="37">
        <v>99</v>
      </c>
      <c r="BQ126" s="38" t="s">
        <v>135</v>
      </c>
      <c r="BR126" s="1" t="s">
        <v>461</v>
      </c>
      <c r="BS126" s="55">
        <v>1185000</v>
      </c>
      <c r="BT126" s="40"/>
      <c r="BU126" s="41" t="s">
        <v>446</v>
      </c>
      <c r="BW126" s="37">
        <v>99</v>
      </c>
      <c r="BX126" s="38" t="s">
        <v>138</v>
      </c>
      <c r="BY126" s="54" t="s">
        <v>462</v>
      </c>
      <c r="BZ126" s="55">
        <v>1210000</v>
      </c>
      <c r="CA126" s="40"/>
      <c r="CB126" s="41" t="s">
        <v>446</v>
      </c>
      <c r="CD126" s="37">
        <v>99</v>
      </c>
      <c r="CE126" s="38" t="s">
        <v>139</v>
      </c>
      <c r="CF126" s="38" t="s">
        <v>340</v>
      </c>
      <c r="CG126" s="39">
        <v>1816057</v>
      </c>
      <c r="CH126" s="40" t="s">
        <v>463</v>
      </c>
      <c r="CI126" s="41" t="s">
        <v>117</v>
      </c>
    </row>
    <row r="127" spans="1:87" x14ac:dyDescent="0.25">
      <c r="A127" s="33">
        <v>101</v>
      </c>
      <c r="B127" s="60" t="s">
        <v>114</v>
      </c>
      <c r="C127" s="1" t="s">
        <v>455</v>
      </c>
      <c r="D127" s="52">
        <v>2500000</v>
      </c>
      <c r="E127" s="61"/>
      <c r="F127" s="61" t="s">
        <v>446</v>
      </c>
      <c r="G127" s="31"/>
      <c r="H127" s="37">
        <v>101</v>
      </c>
      <c r="I127" s="38" t="s">
        <v>118</v>
      </c>
      <c r="J127" s="1" t="s">
        <v>456</v>
      </c>
      <c r="K127" s="52">
        <v>5000000</v>
      </c>
      <c r="L127" s="41"/>
      <c r="M127" s="41" t="s">
        <v>446</v>
      </c>
      <c r="P127" s="37">
        <v>101</v>
      </c>
      <c r="Q127" s="40" t="s">
        <v>121</v>
      </c>
      <c r="R127" s="1" t="s">
        <v>464</v>
      </c>
      <c r="S127" s="52">
        <v>2500000</v>
      </c>
      <c r="T127" s="41"/>
      <c r="U127" s="41" t="s">
        <v>446</v>
      </c>
      <c r="X127" s="37">
        <v>101</v>
      </c>
      <c r="Y127" s="40" t="s">
        <v>122</v>
      </c>
      <c r="Z127" s="1" t="s">
        <v>452</v>
      </c>
      <c r="AA127" s="52">
        <v>1400000</v>
      </c>
      <c r="AB127" s="41"/>
      <c r="AC127" s="41" t="s">
        <v>446</v>
      </c>
      <c r="AE127" s="37">
        <v>101</v>
      </c>
      <c r="AF127" s="38" t="s">
        <v>123</v>
      </c>
      <c r="AG127" s="1" t="s">
        <v>460</v>
      </c>
      <c r="AH127" s="53">
        <v>2560000</v>
      </c>
      <c r="AI127" s="44">
        <f t="shared" si="8"/>
        <v>2560000</v>
      </c>
      <c r="AJ127" s="44">
        <f t="shared" si="6"/>
        <v>5120000</v>
      </c>
      <c r="AK127" s="41"/>
      <c r="AL127" s="41" t="s">
        <v>446</v>
      </c>
      <c r="AN127" s="37">
        <v>101</v>
      </c>
      <c r="AO127" s="38" t="s">
        <v>124</v>
      </c>
      <c r="AP127" s="1" t="s">
        <v>465</v>
      </c>
      <c r="AQ127" s="52">
        <v>2500000</v>
      </c>
      <c r="AR127" s="41"/>
      <c r="AS127" s="41" t="s">
        <v>446</v>
      </c>
      <c r="AU127" s="37">
        <v>101</v>
      </c>
      <c r="AV127" s="40" t="s">
        <v>126</v>
      </c>
      <c r="AW127" s="1" t="s">
        <v>466</v>
      </c>
      <c r="AX127" s="52">
        <v>1180000</v>
      </c>
      <c r="AY127" s="41"/>
      <c r="AZ127" s="41" t="s">
        <v>446</v>
      </c>
      <c r="BB127" s="37">
        <v>101</v>
      </c>
      <c r="BC127" s="38" t="s">
        <v>131</v>
      </c>
      <c r="BD127" t="s">
        <v>471</v>
      </c>
      <c r="BE127" s="2">
        <v>1420000</v>
      </c>
      <c r="BF127" s="41"/>
      <c r="BG127" s="41" t="s">
        <v>446</v>
      </c>
      <c r="BI127" s="37">
        <v>101</v>
      </c>
      <c r="BJ127" s="38" t="s">
        <v>133</v>
      </c>
      <c r="BK127" s="1" t="s">
        <v>453</v>
      </c>
      <c r="BL127" s="52">
        <v>2315000</v>
      </c>
      <c r="BM127" s="52"/>
      <c r="BN127" s="41" t="s">
        <v>446</v>
      </c>
      <c r="BP127" s="37">
        <v>100</v>
      </c>
      <c r="BQ127" s="38" t="s">
        <v>135</v>
      </c>
      <c r="BR127" s="1" t="s">
        <v>468</v>
      </c>
      <c r="BS127" s="55">
        <v>460200</v>
      </c>
      <c r="BT127" s="40"/>
      <c r="BU127" s="41" t="s">
        <v>446</v>
      </c>
      <c r="BW127" s="37">
        <v>100</v>
      </c>
      <c r="BX127" s="38" t="s">
        <v>138</v>
      </c>
      <c r="BY127" s="54" t="s">
        <v>469</v>
      </c>
      <c r="BZ127" s="55">
        <v>1185000</v>
      </c>
      <c r="CA127" s="40"/>
      <c r="CB127" s="41" t="s">
        <v>446</v>
      </c>
      <c r="CD127" s="37">
        <v>100</v>
      </c>
      <c r="CE127" s="38" t="s">
        <v>139</v>
      </c>
      <c r="CF127" s="38" t="s">
        <v>398</v>
      </c>
      <c r="CG127" s="39">
        <v>1791730</v>
      </c>
      <c r="CH127" s="40" t="s">
        <v>419</v>
      </c>
      <c r="CI127" s="41" t="s">
        <v>117</v>
      </c>
    </row>
    <row r="128" spans="1:87" x14ac:dyDescent="0.25">
      <c r="A128" s="33">
        <v>102</v>
      </c>
      <c r="B128" s="60" t="s">
        <v>114</v>
      </c>
      <c r="C128" s="1" t="s">
        <v>456</v>
      </c>
      <c r="D128" s="52">
        <v>5000000</v>
      </c>
      <c r="E128" s="61"/>
      <c r="F128" s="61" t="s">
        <v>446</v>
      </c>
      <c r="H128" s="37">
        <v>102</v>
      </c>
      <c r="I128" s="38" t="s">
        <v>118</v>
      </c>
      <c r="J128" s="1" t="s">
        <v>455</v>
      </c>
      <c r="K128" s="52">
        <v>2500000</v>
      </c>
      <c r="L128" s="52"/>
      <c r="M128" s="41" t="s">
        <v>446</v>
      </c>
      <c r="P128" s="37">
        <v>102</v>
      </c>
      <c r="Q128" s="40" t="s">
        <v>121</v>
      </c>
      <c r="R128" s="1" t="s">
        <v>445</v>
      </c>
      <c r="S128" s="52">
        <v>1240000</v>
      </c>
      <c r="T128" s="41"/>
      <c r="U128" s="41" t="s">
        <v>446</v>
      </c>
      <c r="X128" s="37">
        <v>102</v>
      </c>
      <c r="Y128" s="40" t="s">
        <v>122</v>
      </c>
      <c r="Z128" s="1" t="s">
        <v>470</v>
      </c>
      <c r="AA128" s="52">
        <v>2500000</v>
      </c>
      <c r="AB128" s="41"/>
      <c r="AC128" s="41" t="s">
        <v>446</v>
      </c>
      <c r="AE128" s="37">
        <v>102</v>
      </c>
      <c r="AF128" s="38" t="s">
        <v>123</v>
      </c>
      <c r="AG128" s="1" t="s">
        <v>466</v>
      </c>
      <c r="AH128" s="53">
        <v>2580000</v>
      </c>
      <c r="AI128" s="44">
        <f t="shared" si="8"/>
        <v>2580000</v>
      </c>
      <c r="AJ128" s="44">
        <f t="shared" si="6"/>
        <v>5160000</v>
      </c>
      <c r="AK128" s="41"/>
      <c r="AL128" s="41" t="s">
        <v>446</v>
      </c>
      <c r="AN128" s="37">
        <v>102</v>
      </c>
      <c r="AO128" s="38" t="s">
        <v>124</v>
      </c>
      <c r="AP128" s="1" t="s">
        <v>445</v>
      </c>
      <c r="AQ128" s="52">
        <v>1240000</v>
      </c>
      <c r="AR128" s="41"/>
      <c r="AS128" s="41" t="s">
        <v>446</v>
      </c>
      <c r="AU128" s="37">
        <v>102</v>
      </c>
      <c r="AV128" s="40" t="s">
        <v>126</v>
      </c>
      <c r="AW128" s="1" t="s">
        <v>450</v>
      </c>
      <c r="AX128" s="52">
        <v>780000</v>
      </c>
      <c r="AY128" s="41"/>
      <c r="AZ128" s="41" t="s">
        <v>446</v>
      </c>
      <c r="BB128" s="37">
        <v>102</v>
      </c>
      <c r="BC128" s="38" t="s">
        <v>131</v>
      </c>
      <c r="BD128" t="s">
        <v>459</v>
      </c>
      <c r="BE128" s="2">
        <v>3315000</v>
      </c>
      <c r="BF128" s="41"/>
      <c r="BG128" s="41" t="s">
        <v>446</v>
      </c>
      <c r="BI128" s="37">
        <v>102</v>
      </c>
      <c r="BJ128" s="38" t="s">
        <v>133</v>
      </c>
      <c r="BK128" s="1" t="s">
        <v>460</v>
      </c>
      <c r="BL128" s="52">
        <v>2315000</v>
      </c>
      <c r="BM128" s="52"/>
      <c r="BN128" s="41" t="s">
        <v>446</v>
      </c>
      <c r="BP128" s="37">
        <v>101</v>
      </c>
      <c r="BQ128" s="38" t="s">
        <v>135</v>
      </c>
      <c r="BR128" s="1" t="s">
        <v>472</v>
      </c>
      <c r="BS128" s="55">
        <v>1110000</v>
      </c>
      <c r="BT128" s="40"/>
      <c r="BU128" s="41" t="s">
        <v>446</v>
      </c>
      <c r="BW128" s="37">
        <v>101</v>
      </c>
      <c r="BX128" s="38" t="s">
        <v>138</v>
      </c>
      <c r="BY128" s="54" t="s">
        <v>473</v>
      </c>
      <c r="BZ128" s="55">
        <v>1235000</v>
      </c>
      <c r="CA128" s="40"/>
      <c r="CB128" s="41" t="s">
        <v>446</v>
      </c>
      <c r="CD128" s="37">
        <v>101</v>
      </c>
      <c r="CE128" s="38" t="s">
        <v>139</v>
      </c>
      <c r="CF128" s="38" t="s">
        <v>420</v>
      </c>
      <c r="CG128" s="39">
        <v>1760000</v>
      </c>
      <c r="CH128" s="40" t="s">
        <v>427</v>
      </c>
      <c r="CI128" s="41" t="s">
        <v>117</v>
      </c>
    </row>
    <row r="129" spans="1:87" x14ac:dyDescent="0.25">
      <c r="A129" s="33">
        <v>103</v>
      </c>
      <c r="B129" s="60" t="s">
        <v>114</v>
      </c>
      <c r="C129" s="1" t="s">
        <v>465</v>
      </c>
      <c r="D129" s="52">
        <v>2500000</v>
      </c>
      <c r="E129" s="61"/>
      <c r="F129" s="61" t="s">
        <v>446</v>
      </c>
      <c r="H129" s="37">
        <v>103</v>
      </c>
      <c r="I129" s="38" t="s">
        <v>118</v>
      </c>
      <c r="J129" s="1" t="s">
        <v>465</v>
      </c>
      <c r="K129" s="52">
        <v>2500000</v>
      </c>
      <c r="L129" s="41"/>
      <c r="M129" s="41" t="s">
        <v>446</v>
      </c>
      <c r="P129" s="37">
        <v>103</v>
      </c>
      <c r="Q129" s="40" t="s">
        <v>121</v>
      </c>
      <c r="R129" s="54" t="s">
        <v>454</v>
      </c>
      <c r="S129" s="55">
        <v>1385000</v>
      </c>
      <c r="T129" s="41"/>
      <c r="U129" s="41" t="s">
        <v>446</v>
      </c>
      <c r="X129" s="37">
        <v>103</v>
      </c>
      <c r="Y129" s="40" t="s">
        <v>122</v>
      </c>
      <c r="Z129" s="1" t="s">
        <v>445</v>
      </c>
      <c r="AA129" s="52">
        <v>1240000</v>
      </c>
      <c r="AB129" s="41"/>
      <c r="AC129" s="41" t="s">
        <v>446</v>
      </c>
      <c r="AE129" s="37">
        <v>103</v>
      </c>
      <c r="AF129" s="38" t="s">
        <v>123</v>
      </c>
      <c r="AG129" s="1" t="s">
        <v>474</v>
      </c>
      <c r="AH129" s="53">
        <v>3040000</v>
      </c>
      <c r="AI129" s="44">
        <f t="shared" si="8"/>
        <v>3040000</v>
      </c>
      <c r="AJ129" s="44">
        <f t="shared" si="6"/>
        <v>6080000</v>
      </c>
      <c r="AK129" s="41"/>
      <c r="AL129" s="41" t="s">
        <v>446</v>
      </c>
      <c r="AN129" s="37">
        <v>103</v>
      </c>
      <c r="AO129" s="38" t="s">
        <v>124</v>
      </c>
      <c r="AP129" s="54" t="s">
        <v>469</v>
      </c>
      <c r="AQ129" s="55">
        <v>1185000</v>
      </c>
      <c r="AR129" s="41"/>
      <c r="AS129" s="41" t="s">
        <v>446</v>
      </c>
      <c r="AU129" s="37">
        <v>103</v>
      </c>
      <c r="AV129" s="40" t="s">
        <v>126</v>
      </c>
      <c r="AW129" s="1" t="s">
        <v>453</v>
      </c>
      <c r="AX129" s="52">
        <v>1160000</v>
      </c>
      <c r="AY129" s="41"/>
      <c r="AZ129" s="41" t="s">
        <v>446</v>
      </c>
      <c r="BB129" s="37">
        <v>103</v>
      </c>
      <c r="BC129" s="38" t="s">
        <v>131</v>
      </c>
      <c r="BD129" t="s">
        <v>456</v>
      </c>
      <c r="BE129" s="2">
        <v>5000000</v>
      </c>
      <c r="BF129" s="41"/>
      <c r="BG129" s="41" t="s">
        <v>446</v>
      </c>
      <c r="BI129" s="37">
        <v>103</v>
      </c>
      <c r="BJ129" s="38" t="s">
        <v>133</v>
      </c>
      <c r="BK129" s="1" t="s">
        <v>467</v>
      </c>
      <c r="BL129" s="52">
        <v>2315000</v>
      </c>
      <c r="BM129" s="52"/>
      <c r="BN129" s="41" t="s">
        <v>446</v>
      </c>
      <c r="BP129" s="37">
        <v>102</v>
      </c>
      <c r="BQ129" s="38" t="s">
        <v>135</v>
      </c>
      <c r="BR129" s="1" t="s">
        <v>475</v>
      </c>
      <c r="BS129" s="55">
        <v>1585000</v>
      </c>
      <c r="BT129" s="40"/>
      <c r="BU129" s="41" t="s">
        <v>446</v>
      </c>
      <c r="BW129" s="37">
        <v>102</v>
      </c>
      <c r="BX129" s="38" t="s">
        <v>138</v>
      </c>
      <c r="BY129" s="54" t="s">
        <v>472</v>
      </c>
      <c r="BZ129" s="55">
        <v>1672500</v>
      </c>
      <c r="CA129" s="40"/>
      <c r="CB129" s="41" t="s">
        <v>446</v>
      </c>
      <c r="CD129" s="37">
        <v>102</v>
      </c>
      <c r="CE129" s="38" t="s">
        <v>139</v>
      </c>
      <c r="CF129" s="38" t="s">
        <v>374</v>
      </c>
      <c r="CG129" s="39">
        <v>1747550</v>
      </c>
      <c r="CH129" s="40" t="s">
        <v>426</v>
      </c>
      <c r="CI129" s="41" t="s">
        <v>117</v>
      </c>
    </row>
    <row r="130" spans="1:87" x14ac:dyDescent="0.25">
      <c r="A130" s="33">
        <v>104</v>
      </c>
      <c r="B130" s="60" t="s">
        <v>114</v>
      </c>
      <c r="C130" s="1" t="s">
        <v>219</v>
      </c>
      <c r="D130" s="52">
        <v>1340000</v>
      </c>
      <c r="E130" s="61"/>
      <c r="F130" s="61" t="s">
        <v>446</v>
      </c>
      <c r="H130" s="37">
        <v>104</v>
      </c>
      <c r="I130" s="38" t="s">
        <v>118</v>
      </c>
      <c r="J130" s="1" t="s">
        <v>445</v>
      </c>
      <c r="K130" s="52">
        <v>1240000</v>
      </c>
      <c r="L130" s="41"/>
      <c r="M130" s="41" t="s">
        <v>446</v>
      </c>
      <c r="P130" s="37">
        <v>104</v>
      </c>
      <c r="Q130" s="40" t="s">
        <v>121</v>
      </c>
      <c r="R130" s="54" t="s">
        <v>442</v>
      </c>
      <c r="S130" s="55">
        <v>1185000</v>
      </c>
      <c r="T130" s="41"/>
      <c r="U130" s="41" t="s">
        <v>446</v>
      </c>
      <c r="X130" s="37">
        <v>104</v>
      </c>
      <c r="Y130" s="40" t="s">
        <v>122</v>
      </c>
      <c r="Z130" s="54" t="s">
        <v>454</v>
      </c>
      <c r="AA130" s="55">
        <v>1385000</v>
      </c>
      <c r="AB130" s="41"/>
      <c r="AC130" s="41" t="s">
        <v>446</v>
      </c>
      <c r="AE130" s="37">
        <v>104</v>
      </c>
      <c r="AF130" s="38" t="s">
        <v>123</v>
      </c>
      <c r="AG130" s="1" t="s">
        <v>456</v>
      </c>
      <c r="AH130" s="53">
        <v>5000000</v>
      </c>
      <c r="AI130" s="44">
        <v>1500000</v>
      </c>
      <c r="AJ130" s="44">
        <f t="shared" si="6"/>
        <v>6500000</v>
      </c>
      <c r="AK130" s="41"/>
      <c r="AL130" s="41" t="s">
        <v>446</v>
      </c>
      <c r="AN130" s="37">
        <v>104</v>
      </c>
      <c r="AO130" s="38" t="s">
        <v>124</v>
      </c>
      <c r="AP130" s="54" t="s">
        <v>473</v>
      </c>
      <c r="AQ130" s="55">
        <v>1235000</v>
      </c>
      <c r="AR130" s="41"/>
      <c r="AS130" s="41" t="s">
        <v>446</v>
      </c>
      <c r="AU130" s="37">
        <v>104</v>
      </c>
      <c r="AV130" s="40" t="s">
        <v>126</v>
      </c>
      <c r="AW130" s="1" t="s">
        <v>456</v>
      </c>
      <c r="AX130" s="52">
        <v>5000000</v>
      </c>
      <c r="AY130" s="41"/>
      <c r="AZ130" s="41" t="s">
        <v>446</v>
      </c>
      <c r="BB130" s="37">
        <v>104</v>
      </c>
      <c r="BC130" s="38" t="s">
        <v>131</v>
      </c>
      <c r="BD130" t="s">
        <v>455</v>
      </c>
      <c r="BE130" s="2">
        <v>2500000</v>
      </c>
      <c r="BF130" s="41"/>
      <c r="BG130" s="41" t="s">
        <v>446</v>
      </c>
      <c r="BI130" s="37">
        <v>104</v>
      </c>
      <c r="BJ130" s="38" t="s">
        <v>133</v>
      </c>
      <c r="BK130" s="1" t="s">
        <v>471</v>
      </c>
      <c r="BL130" s="52">
        <v>1420000</v>
      </c>
      <c r="BM130" s="52"/>
      <c r="BN130" s="41" t="s">
        <v>446</v>
      </c>
      <c r="BP130" s="37">
        <v>103</v>
      </c>
      <c r="BQ130" s="38" t="s">
        <v>135</v>
      </c>
      <c r="BR130" s="1" t="s">
        <v>469</v>
      </c>
      <c r="BS130" s="55">
        <v>1185000</v>
      </c>
      <c r="BT130" s="40"/>
      <c r="BU130" s="41" t="s">
        <v>446</v>
      </c>
      <c r="BW130" s="37">
        <v>103</v>
      </c>
      <c r="BX130" s="38" t="s">
        <v>138</v>
      </c>
      <c r="BY130" s="54" t="s">
        <v>476</v>
      </c>
      <c r="BZ130" s="55">
        <v>1210000</v>
      </c>
      <c r="CA130" s="40"/>
      <c r="CB130" s="41" t="s">
        <v>446</v>
      </c>
      <c r="CD130" s="37">
        <v>103</v>
      </c>
      <c r="CE130" s="38" t="s">
        <v>139</v>
      </c>
      <c r="CF130" s="38" t="s">
        <v>436</v>
      </c>
      <c r="CG130" s="39">
        <v>1702550</v>
      </c>
      <c r="CH130" s="40" t="s">
        <v>429</v>
      </c>
      <c r="CI130" s="41" t="s">
        <v>117</v>
      </c>
    </row>
    <row r="131" spans="1:87" x14ac:dyDescent="0.25">
      <c r="A131" s="33">
        <v>105</v>
      </c>
      <c r="B131" s="60" t="s">
        <v>114</v>
      </c>
      <c r="C131" s="1" t="s">
        <v>452</v>
      </c>
      <c r="D131" s="63">
        <v>1866000</v>
      </c>
      <c r="E131" s="61"/>
      <c r="F131" s="61" t="s">
        <v>446</v>
      </c>
      <c r="H131" s="37">
        <v>105</v>
      </c>
      <c r="I131" s="38" t="s">
        <v>118</v>
      </c>
      <c r="J131" s="54" t="s">
        <v>454</v>
      </c>
      <c r="K131" s="55">
        <v>1385000</v>
      </c>
      <c r="L131" s="41"/>
      <c r="M131" s="41" t="s">
        <v>446</v>
      </c>
      <c r="P131" s="37">
        <v>105</v>
      </c>
      <c r="Q131" s="40" t="s">
        <v>121</v>
      </c>
      <c r="R131" s="54" t="s">
        <v>462</v>
      </c>
      <c r="S131" s="55">
        <v>1210000</v>
      </c>
      <c r="T131" s="41"/>
      <c r="U131" s="41" t="s">
        <v>446</v>
      </c>
      <c r="X131" s="37">
        <v>105</v>
      </c>
      <c r="Y131" s="40" t="s">
        <v>122</v>
      </c>
      <c r="Z131" s="54" t="s">
        <v>442</v>
      </c>
      <c r="AA131" s="55">
        <v>1185000</v>
      </c>
      <c r="AB131" s="41"/>
      <c r="AC131" s="41" t="s">
        <v>446</v>
      </c>
      <c r="AE131" s="37">
        <v>105</v>
      </c>
      <c r="AF131" s="38" t="s">
        <v>123</v>
      </c>
      <c r="AG131" s="1" t="s">
        <v>477</v>
      </c>
      <c r="AH131" s="53">
        <v>2600000</v>
      </c>
      <c r="AI131" s="44">
        <f t="shared" si="8"/>
        <v>2600000</v>
      </c>
      <c r="AJ131" s="44">
        <f t="shared" si="6"/>
        <v>5200000</v>
      </c>
      <c r="AK131" s="41"/>
      <c r="AL131" s="41" t="s">
        <v>446</v>
      </c>
      <c r="AN131" s="37">
        <v>105</v>
      </c>
      <c r="AO131" s="38" t="s">
        <v>124</v>
      </c>
      <c r="AP131" s="54" t="s">
        <v>472</v>
      </c>
      <c r="AQ131" s="55">
        <v>1172500</v>
      </c>
      <c r="AR131" s="41"/>
      <c r="AS131" s="41" t="s">
        <v>446</v>
      </c>
      <c r="AU131" s="37">
        <v>105</v>
      </c>
      <c r="AV131" s="40" t="s">
        <v>126</v>
      </c>
      <c r="AW131" s="1" t="s">
        <v>445</v>
      </c>
      <c r="AX131" s="52">
        <v>1240000</v>
      </c>
      <c r="AY131" s="41"/>
      <c r="AZ131" s="41" t="s">
        <v>446</v>
      </c>
      <c r="BB131" s="37">
        <v>105</v>
      </c>
      <c r="BC131" s="38" t="s">
        <v>131</v>
      </c>
      <c r="BD131" t="s">
        <v>445</v>
      </c>
      <c r="BE131" s="2">
        <v>1240000</v>
      </c>
      <c r="BF131" s="41"/>
      <c r="BG131" s="41" t="s">
        <v>446</v>
      </c>
      <c r="BI131" s="37">
        <v>105</v>
      </c>
      <c r="BJ131" s="38" t="s">
        <v>133</v>
      </c>
      <c r="BK131" s="1" t="s">
        <v>459</v>
      </c>
      <c r="BL131" s="52">
        <v>3315000</v>
      </c>
      <c r="BM131" s="52"/>
      <c r="BN131" s="41" t="s">
        <v>446</v>
      </c>
      <c r="BP131" s="37">
        <v>104</v>
      </c>
      <c r="BQ131" s="38" t="s">
        <v>135</v>
      </c>
      <c r="BR131" s="1" t="s">
        <v>478</v>
      </c>
      <c r="BS131" s="55">
        <v>1072500</v>
      </c>
      <c r="BT131" s="40"/>
      <c r="BU131" s="41" t="s">
        <v>446</v>
      </c>
      <c r="BW131" s="37">
        <v>104</v>
      </c>
      <c r="BX131" s="38" t="s">
        <v>138</v>
      </c>
      <c r="BY131" s="54" t="s">
        <v>479</v>
      </c>
      <c r="BZ131" s="55">
        <v>1636250</v>
      </c>
      <c r="CA131" s="40"/>
      <c r="CB131" s="41" t="s">
        <v>446</v>
      </c>
      <c r="CD131" s="37">
        <v>104</v>
      </c>
      <c r="CE131" s="38" t="s">
        <v>139</v>
      </c>
      <c r="CF131" s="38" t="s">
        <v>417</v>
      </c>
      <c r="CG131" s="39">
        <v>1702500</v>
      </c>
      <c r="CH131" s="40" t="s">
        <v>432</v>
      </c>
      <c r="CI131" s="41" t="s">
        <v>117</v>
      </c>
    </row>
    <row r="132" spans="1:87" x14ac:dyDescent="0.25">
      <c r="A132" s="56">
        <v>106</v>
      </c>
      <c r="B132" s="60" t="s">
        <v>114</v>
      </c>
      <c r="C132" s="1" t="s">
        <v>445</v>
      </c>
      <c r="D132" s="52">
        <v>1240000</v>
      </c>
      <c r="E132" s="61"/>
      <c r="F132" s="61" t="s">
        <v>446</v>
      </c>
      <c r="H132" s="37">
        <v>106</v>
      </c>
      <c r="I132" s="38" t="s">
        <v>118</v>
      </c>
      <c r="J132" s="54" t="s">
        <v>442</v>
      </c>
      <c r="K132" s="55">
        <v>1185000</v>
      </c>
      <c r="L132" s="41"/>
      <c r="M132" s="41" t="s">
        <v>446</v>
      </c>
      <c r="P132" s="37">
        <v>106</v>
      </c>
      <c r="Q132" s="40" t="s">
        <v>121</v>
      </c>
      <c r="R132" s="54" t="s">
        <v>469</v>
      </c>
      <c r="S132" s="55">
        <v>1185000</v>
      </c>
      <c r="T132" s="41"/>
      <c r="U132" s="41" t="s">
        <v>446</v>
      </c>
      <c r="X132" s="37">
        <v>106</v>
      </c>
      <c r="Y132" s="40" t="s">
        <v>122</v>
      </c>
      <c r="Z132" s="54" t="s">
        <v>462</v>
      </c>
      <c r="AA132" s="55">
        <v>1210000</v>
      </c>
      <c r="AB132" s="41"/>
      <c r="AC132" s="41" t="s">
        <v>446</v>
      </c>
      <c r="AE132" s="37">
        <v>106</v>
      </c>
      <c r="AF132" s="38" t="s">
        <v>123</v>
      </c>
      <c r="AG132" s="1" t="s">
        <v>445</v>
      </c>
      <c r="AH132" s="52">
        <v>1240000</v>
      </c>
      <c r="AI132" s="44">
        <f t="shared" si="8"/>
        <v>1240000</v>
      </c>
      <c r="AJ132" s="44">
        <f t="shared" si="6"/>
        <v>2480000</v>
      </c>
      <c r="AK132" s="41"/>
      <c r="AL132" s="41" t="s">
        <v>446</v>
      </c>
      <c r="AN132" s="37">
        <v>106</v>
      </c>
      <c r="AO132" s="38" t="s">
        <v>124</v>
      </c>
      <c r="AP132" s="54" t="s">
        <v>476</v>
      </c>
      <c r="AQ132" s="55">
        <v>1210000</v>
      </c>
      <c r="AR132" s="41"/>
      <c r="AS132" s="41" t="s">
        <v>446</v>
      </c>
      <c r="AU132" s="37">
        <v>106</v>
      </c>
      <c r="AV132" s="40" t="s">
        <v>126</v>
      </c>
      <c r="AW132" s="54" t="s">
        <v>454</v>
      </c>
      <c r="AX132" s="55">
        <v>1385000</v>
      </c>
      <c r="AY132" s="41"/>
      <c r="AZ132" s="41" t="s">
        <v>446</v>
      </c>
      <c r="BB132" s="37">
        <v>106</v>
      </c>
      <c r="BC132" s="38" t="s">
        <v>131</v>
      </c>
      <c r="BD132" s="64" t="s">
        <v>442</v>
      </c>
      <c r="BE132" s="65">
        <v>1185000</v>
      </c>
      <c r="BF132" s="41"/>
      <c r="BG132" s="41" t="s">
        <v>446</v>
      </c>
      <c r="BI132" s="37">
        <v>106</v>
      </c>
      <c r="BJ132" s="38" t="s">
        <v>133</v>
      </c>
      <c r="BK132" s="1" t="s">
        <v>456</v>
      </c>
      <c r="BL132" s="52">
        <v>5000000</v>
      </c>
      <c r="BM132" s="52"/>
      <c r="BN132" s="41" t="s">
        <v>446</v>
      </c>
      <c r="BP132" s="37">
        <v>105</v>
      </c>
      <c r="BQ132" s="38" t="s">
        <v>135</v>
      </c>
      <c r="BR132" s="1" t="s">
        <v>462</v>
      </c>
      <c r="BS132" s="55">
        <v>1160000</v>
      </c>
      <c r="BT132" s="40"/>
      <c r="BU132" s="41" t="s">
        <v>446</v>
      </c>
      <c r="BW132" s="37">
        <v>105</v>
      </c>
      <c r="BX132" s="38" t="s">
        <v>138</v>
      </c>
      <c r="BY132" s="54" t="s">
        <v>480</v>
      </c>
      <c r="BZ132" s="55">
        <v>1850000</v>
      </c>
      <c r="CA132" s="40"/>
      <c r="CB132" s="41" t="s">
        <v>446</v>
      </c>
      <c r="CD132" s="37">
        <v>105</v>
      </c>
      <c r="CE132" s="38" t="s">
        <v>139</v>
      </c>
      <c r="CF132" s="38" t="s">
        <v>400</v>
      </c>
      <c r="CG132" s="39">
        <v>1635000</v>
      </c>
      <c r="CH132" s="40" t="s">
        <v>435</v>
      </c>
      <c r="CI132" s="41" t="s">
        <v>117</v>
      </c>
    </row>
    <row r="133" spans="1:87" x14ac:dyDescent="0.25">
      <c r="A133" s="33">
        <v>107</v>
      </c>
      <c r="B133" s="60" t="s">
        <v>114</v>
      </c>
      <c r="C133" s="54" t="s">
        <v>454</v>
      </c>
      <c r="D133" s="55">
        <v>1385000</v>
      </c>
      <c r="E133" s="61"/>
      <c r="F133" s="61" t="s">
        <v>446</v>
      </c>
      <c r="H133" s="37">
        <v>107</v>
      </c>
      <c r="I133" s="38" t="s">
        <v>118</v>
      </c>
      <c r="J133" s="54" t="s">
        <v>462</v>
      </c>
      <c r="K133" s="55">
        <v>1210000</v>
      </c>
      <c r="L133" s="41"/>
      <c r="M133" s="41" t="s">
        <v>446</v>
      </c>
      <c r="P133" s="37">
        <v>107</v>
      </c>
      <c r="Q133" s="40" t="s">
        <v>121</v>
      </c>
      <c r="R133" s="54" t="s">
        <v>473</v>
      </c>
      <c r="S133" s="55">
        <v>1235000</v>
      </c>
      <c r="T133" s="41"/>
      <c r="U133" s="41" t="s">
        <v>446</v>
      </c>
      <c r="X133" s="37">
        <v>107</v>
      </c>
      <c r="Y133" s="40" t="s">
        <v>122</v>
      </c>
      <c r="Z133" s="54" t="s">
        <v>469</v>
      </c>
      <c r="AA133" s="55">
        <v>1185000</v>
      </c>
      <c r="AB133" s="41"/>
      <c r="AC133" s="41" t="s">
        <v>446</v>
      </c>
      <c r="AE133" s="37">
        <v>107</v>
      </c>
      <c r="AF133" s="38" t="s">
        <v>123</v>
      </c>
      <c r="AG133" s="54" t="s">
        <v>454</v>
      </c>
      <c r="AH133" s="55">
        <v>1385000</v>
      </c>
      <c r="AI133" s="44">
        <f t="shared" si="8"/>
        <v>1385000</v>
      </c>
      <c r="AJ133" s="44">
        <f t="shared" si="6"/>
        <v>2770000</v>
      </c>
      <c r="AK133" s="41"/>
      <c r="AL133" s="41" t="s">
        <v>446</v>
      </c>
      <c r="AN133" s="37">
        <v>107</v>
      </c>
      <c r="AO133" s="38" t="s">
        <v>124</v>
      </c>
      <c r="AP133" s="54" t="s">
        <v>479</v>
      </c>
      <c r="AQ133" s="55">
        <v>1636250</v>
      </c>
      <c r="AR133" s="41"/>
      <c r="AS133" s="41" t="s">
        <v>446</v>
      </c>
      <c r="AU133" s="37">
        <v>107</v>
      </c>
      <c r="AV133" s="40" t="s">
        <v>126</v>
      </c>
      <c r="AW133" s="54" t="s">
        <v>442</v>
      </c>
      <c r="AX133" s="55">
        <v>1185000</v>
      </c>
      <c r="AY133" s="41"/>
      <c r="AZ133" s="41" t="s">
        <v>446</v>
      </c>
      <c r="BB133" s="37">
        <v>107</v>
      </c>
      <c r="BC133" s="38" t="s">
        <v>131</v>
      </c>
      <c r="BD133" s="64" t="s">
        <v>462</v>
      </c>
      <c r="BE133" s="65">
        <v>1210000</v>
      </c>
      <c r="BF133" s="41"/>
      <c r="BG133" s="41" t="s">
        <v>446</v>
      </c>
      <c r="BI133" s="37">
        <v>107</v>
      </c>
      <c r="BJ133" s="38" t="s">
        <v>133</v>
      </c>
      <c r="BK133" s="1" t="s">
        <v>455</v>
      </c>
      <c r="BL133" s="52">
        <v>2500000</v>
      </c>
      <c r="BM133" s="52"/>
      <c r="BN133" s="41" t="s">
        <v>446</v>
      </c>
      <c r="BP133" s="37">
        <v>106</v>
      </c>
      <c r="BQ133" s="38" t="s">
        <v>135</v>
      </c>
      <c r="BR133" s="1" t="s">
        <v>481</v>
      </c>
      <c r="BS133" s="55">
        <v>1535000</v>
      </c>
      <c r="BT133" s="40"/>
      <c r="BU133" s="41" t="s">
        <v>446</v>
      </c>
      <c r="BW133" s="37">
        <v>106</v>
      </c>
      <c r="BX133" s="38" t="s">
        <v>138</v>
      </c>
      <c r="BY133" s="54" t="s">
        <v>482</v>
      </c>
      <c r="BZ133" s="55">
        <v>1875000</v>
      </c>
      <c r="CA133" s="40"/>
      <c r="CB133" s="41" t="s">
        <v>446</v>
      </c>
      <c r="CD133" s="37">
        <v>106</v>
      </c>
      <c r="CE133" s="38" t="s">
        <v>139</v>
      </c>
      <c r="CF133" s="38" t="s">
        <v>472</v>
      </c>
      <c r="CG133" s="39">
        <v>1625000</v>
      </c>
      <c r="CH133" s="40" t="s">
        <v>437</v>
      </c>
      <c r="CI133" s="41" t="s">
        <v>117</v>
      </c>
    </row>
    <row r="134" spans="1:87" x14ac:dyDescent="0.25">
      <c r="A134" s="33">
        <v>108</v>
      </c>
      <c r="B134" s="60" t="s">
        <v>114</v>
      </c>
      <c r="C134" s="54" t="s">
        <v>442</v>
      </c>
      <c r="D134" s="55">
        <v>1185000</v>
      </c>
      <c r="E134" s="61"/>
      <c r="F134" s="61" t="s">
        <v>446</v>
      </c>
      <c r="H134" s="37">
        <v>108</v>
      </c>
      <c r="I134" s="38" t="s">
        <v>118</v>
      </c>
      <c r="J134" s="54" t="s">
        <v>469</v>
      </c>
      <c r="K134" s="55">
        <v>1185000</v>
      </c>
      <c r="L134" s="41"/>
      <c r="M134" s="41" t="s">
        <v>446</v>
      </c>
      <c r="P134" s="37">
        <v>108</v>
      </c>
      <c r="Q134" s="40" t="s">
        <v>121</v>
      </c>
      <c r="R134" s="54" t="s">
        <v>472</v>
      </c>
      <c r="S134" s="55">
        <v>1172500</v>
      </c>
      <c r="T134" s="41"/>
      <c r="U134" s="41" t="s">
        <v>446</v>
      </c>
      <c r="X134" s="37">
        <v>108</v>
      </c>
      <c r="Y134" s="40" t="s">
        <v>122</v>
      </c>
      <c r="Z134" s="54" t="s">
        <v>473</v>
      </c>
      <c r="AA134" s="55">
        <v>1235000</v>
      </c>
      <c r="AB134" s="41"/>
      <c r="AC134" s="41" t="s">
        <v>446</v>
      </c>
      <c r="AE134" s="37">
        <v>108</v>
      </c>
      <c r="AF134" s="38" t="s">
        <v>123</v>
      </c>
      <c r="AG134" s="54" t="s">
        <v>442</v>
      </c>
      <c r="AH134" s="55">
        <v>1185000</v>
      </c>
      <c r="AI134" s="44">
        <f t="shared" si="8"/>
        <v>1185000</v>
      </c>
      <c r="AJ134" s="44">
        <f t="shared" si="6"/>
        <v>2370000</v>
      </c>
      <c r="AK134" s="41"/>
      <c r="AL134" s="41" t="s">
        <v>446</v>
      </c>
      <c r="AN134" s="37">
        <v>108</v>
      </c>
      <c r="AO134" s="38" t="s">
        <v>124</v>
      </c>
      <c r="AP134" s="54" t="s">
        <v>480</v>
      </c>
      <c r="AQ134" s="55">
        <v>1850000</v>
      </c>
      <c r="AR134" s="41"/>
      <c r="AS134" s="41" t="s">
        <v>446</v>
      </c>
      <c r="AU134" s="37">
        <v>108</v>
      </c>
      <c r="AV134" s="40" t="s">
        <v>126</v>
      </c>
      <c r="AW134" s="54" t="s">
        <v>462</v>
      </c>
      <c r="AX134" s="55">
        <v>1210000</v>
      </c>
      <c r="AY134" s="41"/>
      <c r="AZ134" s="41" t="s">
        <v>446</v>
      </c>
      <c r="BB134" s="37">
        <v>108</v>
      </c>
      <c r="BC134" s="38" t="s">
        <v>131</v>
      </c>
      <c r="BD134" s="64" t="s">
        <v>469</v>
      </c>
      <c r="BE134" s="65">
        <v>1185000</v>
      </c>
      <c r="BF134" s="41"/>
      <c r="BG134" s="41" t="s">
        <v>446</v>
      </c>
      <c r="BI134" s="37">
        <v>108</v>
      </c>
      <c r="BJ134" s="38" t="s">
        <v>133</v>
      </c>
      <c r="BK134" s="1" t="s">
        <v>445</v>
      </c>
      <c r="BL134" s="52">
        <v>1240000</v>
      </c>
      <c r="BM134" s="52"/>
      <c r="BN134" s="41" t="s">
        <v>446</v>
      </c>
      <c r="BP134" s="37">
        <v>107</v>
      </c>
      <c r="BQ134" s="38" t="s">
        <v>135</v>
      </c>
      <c r="BR134" s="1" t="s">
        <v>483</v>
      </c>
      <c r="BS134" s="55">
        <v>1516250</v>
      </c>
      <c r="BT134" s="40"/>
      <c r="BU134" s="41" t="s">
        <v>446</v>
      </c>
      <c r="BW134" s="37">
        <v>107</v>
      </c>
      <c r="BX134" s="38" t="s">
        <v>138</v>
      </c>
      <c r="BY134" s="54" t="s">
        <v>484</v>
      </c>
      <c r="BZ134" s="55">
        <v>1591250</v>
      </c>
      <c r="CA134" s="40"/>
      <c r="CB134" s="41" t="s">
        <v>446</v>
      </c>
      <c r="CD134" s="37">
        <v>107</v>
      </c>
      <c r="CE134" s="38" t="s">
        <v>139</v>
      </c>
      <c r="CF134" s="38" t="s">
        <v>179</v>
      </c>
      <c r="CG134" s="39">
        <v>1372500</v>
      </c>
      <c r="CH134" s="40" t="s">
        <v>438</v>
      </c>
      <c r="CI134" s="41" t="s">
        <v>117</v>
      </c>
    </row>
    <row r="135" spans="1:87" x14ac:dyDescent="0.25">
      <c r="A135" s="33">
        <v>109</v>
      </c>
      <c r="B135" s="60" t="s">
        <v>114</v>
      </c>
      <c r="C135" s="54" t="s">
        <v>462</v>
      </c>
      <c r="D135" s="55">
        <v>1210000</v>
      </c>
      <c r="E135" s="61"/>
      <c r="F135" s="61" t="s">
        <v>446</v>
      </c>
      <c r="H135" s="37">
        <v>109</v>
      </c>
      <c r="I135" s="38" t="s">
        <v>118</v>
      </c>
      <c r="J135" s="54" t="s">
        <v>473</v>
      </c>
      <c r="K135" s="55">
        <v>1235000</v>
      </c>
      <c r="L135" s="41"/>
      <c r="M135" s="41" t="s">
        <v>446</v>
      </c>
      <c r="P135" s="37">
        <v>109</v>
      </c>
      <c r="Q135" s="40" t="s">
        <v>121</v>
      </c>
      <c r="R135" s="54" t="s">
        <v>476</v>
      </c>
      <c r="S135" s="55">
        <v>1210000</v>
      </c>
      <c r="T135" s="41"/>
      <c r="U135" s="41" t="s">
        <v>446</v>
      </c>
      <c r="X135" s="37">
        <v>109</v>
      </c>
      <c r="Y135" s="40" t="s">
        <v>122</v>
      </c>
      <c r="Z135" s="54" t="s">
        <v>472</v>
      </c>
      <c r="AA135" s="55">
        <v>1172500</v>
      </c>
      <c r="AB135" s="41"/>
      <c r="AC135" s="41" t="s">
        <v>446</v>
      </c>
      <c r="AE135" s="37">
        <v>109</v>
      </c>
      <c r="AF135" s="38" t="s">
        <v>123</v>
      </c>
      <c r="AG135" s="54" t="s">
        <v>462</v>
      </c>
      <c r="AH135" s="55">
        <v>1210000</v>
      </c>
      <c r="AI135" s="44">
        <f t="shared" si="8"/>
        <v>1210000</v>
      </c>
      <c r="AJ135" s="44">
        <f t="shared" si="6"/>
        <v>2420000</v>
      </c>
      <c r="AK135" s="41"/>
      <c r="AL135" s="41" t="s">
        <v>446</v>
      </c>
      <c r="AN135" s="37">
        <v>109</v>
      </c>
      <c r="AO135" s="38" t="s">
        <v>124</v>
      </c>
      <c r="AP135" s="54" t="s">
        <v>482</v>
      </c>
      <c r="AQ135" s="55">
        <v>1875000</v>
      </c>
      <c r="AR135" s="41"/>
      <c r="AS135" s="41" t="s">
        <v>446</v>
      </c>
      <c r="AU135" s="37">
        <v>109</v>
      </c>
      <c r="AV135" s="40" t="s">
        <v>126</v>
      </c>
      <c r="AW135" s="54" t="s">
        <v>469</v>
      </c>
      <c r="AX135" s="55">
        <v>1185000</v>
      </c>
      <c r="AY135" s="41"/>
      <c r="AZ135" s="41" t="s">
        <v>446</v>
      </c>
      <c r="BB135" s="37">
        <v>109</v>
      </c>
      <c r="BC135" s="38" t="s">
        <v>131</v>
      </c>
      <c r="BD135" s="64" t="s">
        <v>473</v>
      </c>
      <c r="BE135" s="65">
        <v>1235000</v>
      </c>
      <c r="BF135" s="41"/>
      <c r="BG135" s="41" t="s">
        <v>446</v>
      </c>
      <c r="BI135" s="37">
        <v>109</v>
      </c>
      <c r="BJ135" s="38" t="s">
        <v>133</v>
      </c>
      <c r="BK135" s="1" t="s">
        <v>487</v>
      </c>
      <c r="BL135" s="52">
        <v>1900000</v>
      </c>
      <c r="BM135" s="52"/>
      <c r="BN135" s="41" t="s">
        <v>446</v>
      </c>
      <c r="BP135" s="37">
        <v>108</v>
      </c>
      <c r="BQ135" s="38" t="s">
        <v>135</v>
      </c>
      <c r="BR135" s="1" t="s">
        <v>476</v>
      </c>
      <c r="BS135" s="55">
        <v>977700</v>
      </c>
      <c r="BT135" s="40"/>
      <c r="BU135" s="41" t="s">
        <v>446</v>
      </c>
      <c r="BW135" s="37">
        <v>108</v>
      </c>
      <c r="BX135" s="38" t="s">
        <v>138</v>
      </c>
      <c r="BY135" s="54" t="s">
        <v>485</v>
      </c>
      <c r="BZ135" s="55">
        <v>1510000</v>
      </c>
      <c r="CA135" s="40"/>
      <c r="CB135" s="41" t="s">
        <v>446</v>
      </c>
      <c r="CD135" s="37">
        <v>108</v>
      </c>
      <c r="CE135" s="38" t="s">
        <v>139</v>
      </c>
      <c r="CF135" s="38" t="s">
        <v>486</v>
      </c>
      <c r="CG135" s="39">
        <v>1200000</v>
      </c>
      <c r="CH135" s="40" t="s">
        <v>439</v>
      </c>
      <c r="CI135" s="41" t="s">
        <v>117</v>
      </c>
    </row>
    <row r="136" spans="1:87" x14ac:dyDescent="0.25">
      <c r="A136" s="33">
        <v>110</v>
      </c>
      <c r="B136" s="60" t="s">
        <v>114</v>
      </c>
      <c r="C136" s="54" t="s">
        <v>469</v>
      </c>
      <c r="D136" s="55">
        <v>1185000</v>
      </c>
      <c r="E136" s="61"/>
      <c r="F136" s="61" t="s">
        <v>446</v>
      </c>
      <c r="H136" s="37">
        <v>110</v>
      </c>
      <c r="I136" s="38" t="s">
        <v>118</v>
      </c>
      <c r="J136" s="54" t="s">
        <v>472</v>
      </c>
      <c r="K136" s="55">
        <v>1172500</v>
      </c>
      <c r="L136" s="41"/>
      <c r="M136" s="41" t="s">
        <v>446</v>
      </c>
      <c r="P136" s="37">
        <v>110</v>
      </c>
      <c r="Q136" s="40" t="s">
        <v>121</v>
      </c>
      <c r="R136" s="54" t="s">
        <v>479</v>
      </c>
      <c r="S136" s="55">
        <v>1636250</v>
      </c>
      <c r="T136" s="41"/>
      <c r="U136" s="41" t="s">
        <v>446</v>
      </c>
      <c r="X136" s="37">
        <v>110</v>
      </c>
      <c r="Y136" s="40" t="s">
        <v>122</v>
      </c>
      <c r="Z136" s="54" t="s">
        <v>476</v>
      </c>
      <c r="AA136" s="55">
        <v>1210000</v>
      </c>
      <c r="AB136" s="41"/>
      <c r="AC136" s="41" t="s">
        <v>446</v>
      </c>
      <c r="AE136" s="37">
        <v>110</v>
      </c>
      <c r="AF136" s="38" t="s">
        <v>123</v>
      </c>
      <c r="AG136" s="54" t="s">
        <v>469</v>
      </c>
      <c r="AH136" s="55">
        <v>1185000</v>
      </c>
      <c r="AI136" s="44">
        <f t="shared" si="8"/>
        <v>1185000</v>
      </c>
      <c r="AJ136" s="44">
        <f t="shared" si="6"/>
        <v>2370000</v>
      </c>
      <c r="AK136" s="41"/>
      <c r="AL136" s="41" t="s">
        <v>446</v>
      </c>
      <c r="AN136" s="37">
        <v>110</v>
      </c>
      <c r="AO136" s="38" t="s">
        <v>124</v>
      </c>
      <c r="AP136" s="54" t="s">
        <v>484</v>
      </c>
      <c r="AQ136" s="55">
        <v>1591250</v>
      </c>
      <c r="AR136" s="41"/>
      <c r="AS136" s="41" t="s">
        <v>446</v>
      </c>
      <c r="AU136" s="37">
        <v>110</v>
      </c>
      <c r="AV136" s="40" t="s">
        <v>126</v>
      </c>
      <c r="AW136" s="54" t="s">
        <v>473</v>
      </c>
      <c r="AX136" s="55">
        <v>1235000</v>
      </c>
      <c r="AY136" s="41"/>
      <c r="AZ136" s="41" t="s">
        <v>446</v>
      </c>
      <c r="BB136" s="37">
        <v>110</v>
      </c>
      <c r="BC136" s="38" t="s">
        <v>131</v>
      </c>
      <c r="BD136" s="64" t="s">
        <v>472</v>
      </c>
      <c r="BE136" s="65">
        <v>1172500</v>
      </c>
      <c r="BF136" s="41"/>
      <c r="BG136" s="41" t="s">
        <v>446</v>
      </c>
      <c r="BI136" s="37">
        <v>110</v>
      </c>
      <c r="BJ136" s="38" t="s">
        <v>133</v>
      </c>
      <c r="BK136" s="1" t="s">
        <v>480</v>
      </c>
      <c r="BL136" s="52">
        <v>1800000</v>
      </c>
      <c r="BM136" s="52"/>
      <c r="BN136" s="41" t="s">
        <v>446</v>
      </c>
      <c r="BP136" s="37">
        <v>109</v>
      </c>
      <c r="BQ136" s="38" t="s">
        <v>135</v>
      </c>
      <c r="BR136" s="1" t="s">
        <v>488</v>
      </c>
      <c r="BS136" s="55">
        <v>1572500</v>
      </c>
      <c r="BT136" s="40"/>
      <c r="BU136" s="41" t="s">
        <v>446</v>
      </c>
      <c r="BW136" s="37">
        <v>109</v>
      </c>
      <c r="BX136" s="38" t="s">
        <v>138</v>
      </c>
      <c r="BY136" s="54" t="s">
        <v>489</v>
      </c>
      <c r="BZ136" s="55">
        <v>1635000</v>
      </c>
      <c r="CA136" s="40"/>
      <c r="CB136" s="41" t="s">
        <v>446</v>
      </c>
      <c r="CD136" s="37">
        <v>109</v>
      </c>
      <c r="CE136" s="38" t="s">
        <v>139</v>
      </c>
      <c r="CF136" s="38" t="s">
        <v>447</v>
      </c>
      <c r="CG136" s="39">
        <v>1140000</v>
      </c>
      <c r="CH136" s="40" t="s">
        <v>440</v>
      </c>
      <c r="CI136" s="41" t="s">
        <v>117</v>
      </c>
    </row>
    <row r="137" spans="1:87" x14ac:dyDescent="0.25">
      <c r="A137" s="33">
        <v>111</v>
      </c>
      <c r="B137" s="60" t="s">
        <v>114</v>
      </c>
      <c r="C137" s="54" t="s">
        <v>473</v>
      </c>
      <c r="D137" s="55">
        <v>1235000</v>
      </c>
      <c r="E137" s="61"/>
      <c r="F137" s="61" t="s">
        <v>446</v>
      </c>
      <c r="H137" s="37">
        <v>111</v>
      </c>
      <c r="I137" s="38" t="s">
        <v>118</v>
      </c>
      <c r="J137" s="54" t="s">
        <v>476</v>
      </c>
      <c r="K137" s="55">
        <v>1210000</v>
      </c>
      <c r="L137" s="41"/>
      <c r="M137" s="41" t="s">
        <v>446</v>
      </c>
      <c r="P137" s="37">
        <v>111</v>
      </c>
      <c r="Q137" s="40" t="s">
        <v>121</v>
      </c>
      <c r="R137" s="54" t="s">
        <v>480</v>
      </c>
      <c r="S137" s="55">
        <v>1850000</v>
      </c>
      <c r="T137" s="41"/>
      <c r="U137" s="41" t="s">
        <v>446</v>
      </c>
      <c r="X137" s="37">
        <v>111</v>
      </c>
      <c r="Y137" s="40" t="s">
        <v>122</v>
      </c>
      <c r="Z137" s="54" t="s">
        <v>479</v>
      </c>
      <c r="AA137" s="55">
        <v>1636250</v>
      </c>
      <c r="AB137" s="41"/>
      <c r="AC137" s="41" t="s">
        <v>446</v>
      </c>
      <c r="AE137" s="37">
        <v>111</v>
      </c>
      <c r="AF137" s="38" t="s">
        <v>123</v>
      </c>
      <c r="AG137" s="54" t="s">
        <v>473</v>
      </c>
      <c r="AH137" s="55">
        <v>1235000</v>
      </c>
      <c r="AI137" s="44">
        <f t="shared" si="8"/>
        <v>1235000</v>
      </c>
      <c r="AJ137" s="44">
        <f t="shared" si="6"/>
        <v>2470000</v>
      </c>
      <c r="AK137" s="41"/>
      <c r="AL137" s="41" t="s">
        <v>446</v>
      </c>
      <c r="AN137" s="37">
        <v>111</v>
      </c>
      <c r="AO137" s="38" t="s">
        <v>124</v>
      </c>
      <c r="AP137" s="54" t="s">
        <v>485</v>
      </c>
      <c r="AQ137" s="55">
        <v>1510000</v>
      </c>
      <c r="AR137" s="41"/>
      <c r="AS137" s="41" t="s">
        <v>446</v>
      </c>
      <c r="AU137" s="37">
        <v>111</v>
      </c>
      <c r="AV137" s="40" t="s">
        <v>126</v>
      </c>
      <c r="AW137" s="54" t="s">
        <v>472</v>
      </c>
      <c r="AX137" s="55">
        <v>1172500</v>
      </c>
      <c r="AY137" s="41"/>
      <c r="AZ137" s="41" t="s">
        <v>446</v>
      </c>
      <c r="BB137" s="37">
        <v>111</v>
      </c>
      <c r="BC137" s="38" t="s">
        <v>131</v>
      </c>
      <c r="BD137" s="64" t="s">
        <v>476</v>
      </c>
      <c r="BE137" s="65">
        <v>1210000</v>
      </c>
      <c r="BF137" s="41"/>
      <c r="BG137" s="41" t="s">
        <v>446</v>
      </c>
      <c r="BI137" s="37">
        <v>111</v>
      </c>
      <c r="BJ137" s="38" t="s">
        <v>133</v>
      </c>
      <c r="BK137" s="1" t="s">
        <v>472</v>
      </c>
      <c r="BL137" s="52">
        <v>1135000</v>
      </c>
      <c r="BM137" s="52"/>
      <c r="BN137" s="41" t="s">
        <v>446</v>
      </c>
      <c r="BP137" s="37">
        <v>110</v>
      </c>
      <c r="BQ137" s="38" t="s">
        <v>135</v>
      </c>
      <c r="BR137" s="1" t="s">
        <v>480</v>
      </c>
      <c r="BS137" s="55">
        <v>1825000</v>
      </c>
      <c r="BT137" s="40"/>
      <c r="BU137" s="41" t="s">
        <v>446</v>
      </c>
      <c r="BW137" s="37">
        <v>110</v>
      </c>
      <c r="BX137" s="38" t="s">
        <v>138</v>
      </c>
      <c r="BY137" s="54" t="s">
        <v>490</v>
      </c>
      <c r="BZ137" s="55">
        <v>1875000</v>
      </c>
      <c r="CA137" s="40"/>
      <c r="CB137" s="41" t="s">
        <v>446</v>
      </c>
      <c r="CD137" s="37">
        <v>110</v>
      </c>
      <c r="CE137" s="38" t="s">
        <v>139</v>
      </c>
      <c r="CF137" s="38" t="s">
        <v>451</v>
      </c>
      <c r="CG137" s="39">
        <v>1097500</v>
      </c>
      <c r="CH137" s="40" t="s">
        <v>441</v>
      </c>
      <c r="CI137" s="41" t="s">
        <v>117</v>
      </c>
    </row>
    <row r="138" spans="1:87" x14ac:dyDescent="0.25">
      <c r="A138" s="56">
        <v>112</v>
      </c>
      <c r="B138" s="60" t="s">
        <v>114</v>
      </c>
      <c r="C138" s="54" t="s">
        <v>472</v>
      </c>
      <c r="D138" s="55">
        <v>1172500</v>
      </c>
      <c r="E138" s="61"/>
      <c r="F138" s="61" t="s">
        <v>446</v>
      </c>
      <c r="H138" s="37">
        <v>112</v>
      </c>
      <c r="I138" s="38" t="s">
        <v>118</v>
      </c>
      <c r="J138" s="54" t="s">
        <v>479</v>
      </c>
      <c r="K138" s="55">
        <v>1636250</v>
      </c>
      <c r="L138" s="41"/>
      <c r="M138" s="41" t="s">
        <v>446</v>
      </c>
      <c r="P138" s="37">
        <v>112</v>
      </c>
      <c r="Q138" s="40" t="s">
        <v>121</v>
      </c>
      <c r="R138" s="54" t="s">
        <v>482</v>
      </c>
      <c r="S138" s="55">
        <v>1875000</v>
      </c>
      <c r="T138" s="41"/>
      <c r="U138" s="41" t="s">
        <v>446</v>
      </c>
      <c r="X138" s="37">
        <v>112</v>
      </c>
      <c r="Y138" s="40" t="s">
        <v>122</v>
      </c>
      <c r="Z138" s="54" t="s">
        <v>480</v>
      </c>
      <c r="AA138" s="55">
        <v>1850000</v>
      </c>
      <c r="AB138" s="41"/>
      <c r="AC138" s="41" t="s">
        <v>446</v>
      </c>
      <c r="AF138" s="66"/>
      <c r="AJ138" s="10"/>
      <c r="AL138" s="67"/>
      <c r="AN138" s="37">
        <v>112</v>
      </c>
      <c r="AO138" s="38" t="s">
        <v>124</v>
      </c>
      <c r="AP138" s="54" t="s">
        <v>489</v>
      </c>
      <c r="AQ138" s="55">
        <v>1635000</v>
      </c>
      <c r="AR138" s="41"/>
      <c r="AS138" s="41" t="s">
        <v>446</v>
      </c>
      <c r="AU138" s="37">
        <v>112</v>
      </c>
      <c r="AV138" s="40" t="s">
        <v>126</v>
      </c>
      <c r="AW138" s="54" t="s">
        <v>476</v>
      </c>
      <c r="AX138" s="55">
        <v>1210000</v>
      </c>
      <c r="AY138" s="41"/>
      <c r="AZ138" s="41" t="s">
        <v>446</v>
      </c>
      <c r="BB138" s="37">
        <v>112</v>
      </c>
      <c r="BC138" s="38" t="s">
        <v>131</v>
      </c>
      <c r="BD138" s="64" t="s">
        <v>479</v>
      </c>
      <c r="BE138" s="65">
        <v>1636250</v>
      </c>
      <c r="BF138" s="41"/>
      <c r="BG138" s="41" t="s">
        <v>446</v>
      </c>
      <c r="BI138" s="37">
        <v>112</v>
      </c>
      <c r="BJ138" s="38" t="s">
        <v>133</v>
      </c>
      <c r="BK138" s="1" t="s">
        <v>462</v>
      </c>
      <c r="BL138" s="52">
        <v>1135000</v>
      </c>
      <c r="BM138" s="52"/>
      <c r="BN138" s="41" t="s">
        <v>446</v>
      </c>
      <c r="BP138" s="37">
        <v>111</v>
      </c>
      <c r="BQ138" s="38" t="s">
        <v>135</v>
      </c>
      <c r="BR138" s="1" t="s">
        <v>442</v>
      </c>
      <c r="BS138" s="55">
        <v>1185000</v>
      </c>
      <c r="BT138" s="40"/>
      <c r="BU138" s="41" t="s">
        <v>446</v>
      </c>
      <c r="BW138" s="37">
        <v>111</v>
      </c>
      <c r="BX138" s="38" t="s">
        <v>138</v>
      </c>
      <c r="BY138" s="54" t="s">
        <v>491</v>
      </c>
      <c r="BZ138" s="55">
        <v>1875000</v>
      </c>
      <c r="CA138" s="40"/>
      <c r="CB138" s="41" t="s">
        <v>446</v>
      </c>
      <c r="CD138" s="37">
        <v>111</v>
      </c>
      <c r="CE138" s="38" t="s">
        <v>139</v>
      </c>
      <c r="CF138" s="54" t="s">
        <v>454</v>
      </c>
      <c r="CG138" s="68">
        <v>1385000</v>
      </c>
      <c r="CH138" s="40"/>
      <c r="CI138" s="41" t="s">
        <v>446</v>
      </c>
    </row>
    <row r="139" spans="1:87" x14ac:dyDescent="0.25">
      <c r="A139" s="33">
        <v>113</v>
      </c>
      <c r="B139" s="60" t="s">
        <v>114</v>
      </c>
      <c r="C139" s="54" t="s">
        <v>476</v>
      </c>
      <c r="D139" s="55">
        <v>1210000</v>
      </c>
      <c r="E139" s="61"/>
      <c r="F139" s="61" t="s">
        <v>446</v>
      </c>
      <c r="H139" s="37">
        <v>113</v>
      </c>
      <c r="I139" s="38" t="s">
        <v>118</v>
      </c>
      <c r="J139" s="54" t="s">
        <v>480</v>
      </c>
      <c r="K139" s="55">
        <v>1850000</v>
      </c>
      <c r="L139" s="41"/>
      <c r="M139" s="41" t="s">
        <v>446</v>
      </c>
      <c r="P139" s="37"/>
      <c r="Q139" s="37"/>
      <c r="R139" s="69"/>
      <c r="S139" s="70"/>
      <c r="T139" s="71"/>
      <c r="U139" s="71"/>
      <c r="X139" s="37">
        <v>113</v>
      </c>
      <c r="Y139" s="40" t="s">
        <v>122</v>
      </c>
      <c r="Z139" s="54" t="s">
        <v>482</v>
      </c>
      <c r="AA139" s="55">
        <v>1875000</v>
      </c>
      <c r="AB139" s="41"/>
      <c r="AC139" s="41" t="s">
        <v>446</v>
      </c>
      <c r="AF139" s="66"/>
      <c r="AJ139" s="10"/>
      <c r="AN139" s="37">
        <v>113</v>
      </c>
      <c r="AO139" s="38" t="s">
        <v>124</v>
      </c>
      <c r="AP139" s="54" t="s">
        <v>490</v>
      </c>
      <c r="AQ139" s="55">
        <v>1875000</v>
      </c>
      <c r="AR139" s="41"/>
      <c r="AS139" s="41" t="s">
        <v>446</v>
      </c>
      <c r="AU139" s="37">
        <v>113</v>
      </c>
      <c r="AV139" s="40" t="s">
        <v>126</v>
      </c>
      <c r="AW139" s="54" t="s">
        <v>479</v>
      </c>
      <c r="AX139" s="55">
        <v>1636250</v>
      </c>
      <c r="AY139" s="41"/>
      <c r="AZ139" s="41" t="s">
        <v>446</v>
      </c>
      <c r="BB139" s="37">
        <v>113</v>
      </c>
      <c r="BC139" s="38" t="s">
        <v>131</v>
      </c>
      <c r="BD139" s="64" t="s">
        <v>480</v>
      </c>
      <c r="BE139" s="65">
        <v>1850000</v>
      </c>
      <c r="BF139" s="41"/>
      <c r="BG139" s="41" t="s">
        <v>446</v>
      </c>
      <c r="BI139" s="37">
        <v>113</v>
      </c>
      <c r="BJ139" s="38" t="s">
        <v>133</v>
      </c>
      <c r="BK139" s="1" t="s">
        <v>494</v>
      </c>
      <c r="BL139" s="52">
        <v>1168350</v>
      </c>
      <c r="BM139" s="52"/>
      <c r="BN139" s="41" t="s">
        <v>446</v>
      </c>
      <c r="BP139" s="37">
        <v>112</v>
      </c>
      <c r="BQ139" s="38" t="s">
        <v>135</v>
      </c>
      <c r="BR139" s="1" t="s">
        <v>428</v>
      </c>
      <c r="BS139" s="55">
        <v>1210000</v>
      </c>
      <c r="BT139" s="40"/>
      <c r="BU139" s="41" t="s">
        <v>446</v>
      </c>
      <c r="BW139" s="37">
        <v>112</v>
      </c>
      <c r="BX139" s="38" t="s">
        <v>138</v>
      </c>
      <c r="BY139" s="54" t="s">
        <v>492</v>
      </c>
      <c r="BZ139" s="55">
        <v>1875000</v>
      </c>
      <c r="CA139" s="40"/>
      <c r="CB139" s="41" t="s">
        <v>446</v>
      </c>
      <c r="CD139" s="37">
        <v>112</v>
      </c>
      <c r="CE139" s="38" t="s">
        <v>139</v>
      </c>
      <c r="CF139" s="54" t="s">
        <v>493</v>
      </c>
      <c r="CG139" s="68">
        <v>1185000</v>
      </c>
      <c r="CH139" s="40"/>
      <c r="CI139" s="41" t="s">
        <v>446</v>
      </c>
    </row>
    <row r="140" spans="1:87" x14ac:dyDescent="0.25">
      <c r="A140" s="33">
        <v>114</v>
      </c>
      <c r="B140" s="60" t="s">
        <v>114</v>
      </c>
      <c r="C140" s="54" t="s">
        <v>479</v>
      </c>
      <c r="D140" s="55">
        <v>1636250</v>
      </c>
      <c r="E140" s="61"/>
      <c r="F140" s="61" t="s">
        <v>446</v>
      </c>
      <c r="H140" s="37">
        <v>114</v>
      </c>
      <c r="I140" s="38" t="s">
        <v>118</v>
      </c>
      <c r="J140" s="54" t="s">
        <v>482</v>
      </c>
      <c r="K140" s="55">
        <v>1875000</v>
      </c>
      <c r="L140" s="41"/>
      <c r="M140" s="41" t="s">
        <v>446</v>
      </c>
      <c r="X140" s="37">
        <v>114</v>
      </c>
      <c r="Y140" s="40" t="s">
        <v>122</v>
      </c>
      <c r="Z140" s="54" t="s">
        <v>484</v>
      </c>
      <c r="AA140" s="55">
        <v>1591250</v>
      </c>
      <c r="AB140" s="41"/>
      <c r="AC140" s="41" t="s">
        <v>446</v>
      </c>
      <c r="AF140" s="66"/>
      <c r="AJ140" s="10"/>
      <c r="AN140" s="37">
        <v>114</v>
      </c>
      <c r="AO140" s="38" t="s">
        <v>124</v>
      </c>
      <c r="AP140" s="54" t="s">
        <v>491</v>
      </c>
      <c r="AQ140" s="55">
        <v>1875000</v>
      </c>
      <c r="AR140" s="41"/>
      <c r="AS140" s="41" t="s">
        <v>446</v>
      </c>
      <c r="AU140" s="37">
        <v>114</v>
      </c>
      <c r="AV140" s="40" t="s">
        <v>126</v>
      </c>
      <c r="AW140" s="54" t="s">
        <v>480</v>
      </c>
      <c r="AX140" s="55">
        <v>1850000</v>
      </c>
      <c r="AY140" s="41"/>
      <c r="AZ140" s="41" t="s">
        <v>446</v>
      </c>
      <c r="BB140" s="37">
        <v>114</v>
      </c>
      <c r="BC140" s="38" t="s">
        <v>131</v>
      </c>
      <c r="BD140" s="64" t="s">
        <v>482</v>
      </c>
      <c r="BE140" s="65">
        <v>1875000</v>
      </c>
      <c r="BF140" s="41"/>
      <c r="BG140" s="41" t="s">
        <v>446</v>
      </c>
      <c r="BI140" s="37">
        <v>114</v>
      </c>
      <c r="BJ140" s="38" t="s">
        <v>133</v>
      </c>
      <c r="BK140" s="1" t="s">
        <v>425</v>
      </c>
      <c r="BL140" s="52">
        <v>1110000</v>
      </c>
      <c r="BM140" s="52"/>
      <c r="BN140" s="41" t="s">
        <v>446</v>
      </c>
      <c r="BP140" s="37">
        <v>113</v>
      </c>
      <c r="BQ140" s="38" t="s">
        <v>135</v>
      </c>
      <c r="BR140" s="1" t="s">
        <v>448</v>
      </c>
      <c r="BS140" s="55">
        <v>1210000</v>
      </c>
      <c r="BT140" s="40"/>
      <c r="BU140" s="41" t="s">
        <v>446</v>
      </c>
      <c r="BW140" s="37">
        <v>113</v>
      </c>
      <c r="BX140" s="38" t="s">
        <v>138</v>
      </c>
      <c r="BY140" s="54" t="s">
        <v>495</v>
      </c>
      <c r="BZ140" s="55">
        <v>1850000</v>
      </c>
      <c r="CA140" s="40"/>
      <c r="CB140" s="41" t="s">
        <v>446</v>
      </c>
      <c r="CD140" s="37">
        <v>113</v>
      </c>
      <c r="CE140" s="38" t="s">
        <v>139</v>
      </c>
      <c r="CF140" s="54" t="s">
        <v>462</v>
      </c>
      <c r="CG140" s="68">
        <v>1210000</v>
      </c>
      <c r="CH140" s="40"/>
      <c r="CI140" s="41" t="s">
        <v>446</v>
      </c>
    </row>
    <row r="141" spans="1:87" x14ac:dyDescent="0.25">
      <c r="A141" s="33">
        <v>115</v>
      </c>
      <c r="B141" s="60" t="s">
        <v>114</v>
      </c>
      <c r="C141" s="54" t="s">
        <v>480</v>
      </c>
      <c r="D141" s="55">
        <v>1850000</v>
      </c>
      <c r="E141" s="61"/>
      <c r="F141" s="61" t="s">
        <v>446</v>
      </c>
      <c r="H141" s="37">
        <v>115</v>
      </c>
      <c r="I141" s="38" t="s">
        <v>118</v>
      </c>
      <c r="J141" s="54" t="s">
        <v>484</v>
      </c>
      <c r="K141" s="55">
        <v>1591250</v>
      </c>
      <c r="L141" s="41"/>
      <c r="M141" s="41" t="s">
        <v>446</v>
      </c>
      <c r="X141" s="37">
        <v>115</v>
      </c>
      <c r="Y141" s="40" t="s">
        <v>122</v>
      </c>
      <c r="Z141" s="54" t="s">
        <v>485</v>
      </c>
      <c r="AA141" s="55">
        <v>1510000</v>
      </c>
      <c r="AB141" s="41"/>
      <c r="AC141" s="41" t="s">
        <v>446</v>
      </c>
      <c r="AF141" s="66"/>
      <c r="AJ141" s="10"/>
      <c r="AN141" s="37">
        <v>115</v>
      </c>
      <c r="AO141" s="38" t="s">
        <v>124</v>
      </c>
      <c r="AP141" s="54" t="s">
        <v>492</v>
      </c>
      <c r="AQ141" s="55">
        <v>1875000</v>
      </c>
      <c r="AR141" s="41"/>
      <c r="AS141" s="41" t="s">
        <v>446</v>
      </c>
      <c r="AU141" s="37">
        <v>115</v>
      </c>
      <c r="AV141" s="40" t="s">
        <v>126</v>
      </c>
      <c r="AW141" s="54" t="s">
        <v>482</v>
      </c>
      <c r="AX141" s="55">
        <v>1875000</v>
      </c>
      <c r="AY141" s="41"/>
      <c r="AZ141" s="41" t="s">
        <v>446</v>
      </c>
      <c r="BB141" s="37">
        <v>115</v>
      </c>
      <c r="BC141" s="38" t="s">
        <v>131</v>
      </c>
      <c r="BD141" s="64" t="s">
        <v>484</v>
      </c>
      <c r="BE141" s="65">
        <v>1591250</v>
      </c>
      <c r="BF141" s="41"/>
      <c r="BG141" s="41" t="s">
        <v>446</v>
      </c>
      <c r="BI141" s="37">
        <v>115</v>
      </c>
      <c r="BJ141" s="38" t="s">
        <v>133</v>
      </c>
      <c r="BK141" s="1" t="s">
        <v>499</v>
      </c>
      <c r="BL141" s="52">
        <v>1110000</v>
      </c>
      <c r="BM141" s="52"/>
      <c r="BN141" s="41" t="s">
        <v>446</v>
      </c>
      <c r="BP141" s="37">
        <v>114</v>
      </c>
      <c r="BQ141" s="38" t="s">
        <v>135</v>
      </c>
      <c r="BR141" s="1" t="s">
        <v>496</v>
      </c>
      <c r="BS141" s="55">
        <v>1135000</v>
      </c>
      <c r="BT141" s="40"/>
      <c r="BU141" s="41" t="s">
        <v>446</v>
      </c>
      <c r="BW141" s="37">
        <v>114</v>
      </c>
      <c r="BX141" s="38" t="s">
        <v>138</v>
      </c>
      <c r="BY141" s="54" t="s">
        <v>497</v>
      </c>
      <c r="BZ141" s="55">
        <v>1875000</v>
      </c>
      <c r="CA141" s="40"/>
      <c r="CB141" s="41" t="s">
        <v>446</v>
      </c>
      <c r="CD141" s="37">
        <v>114</v>
      </c>
      <c r="CE141" s="38" t="s">
        <v>139</v>
      </c>
      <c r="CF141" s="54" t="s">
        <v>469</v>
      </c>
      <c r="CG141" s="68">
        <v>1185000</v>
      </c>
      <c r="CH141" s="40"/>
      <c r="CI141" s="41" t="s">
        <v>446</v>
      </c>
    </row>
    <row r="142" spans="1:87" x14ac:dyDescent="0.25">
      <c r="A142" s="33">
        <v>116</v>
      </c>
      <c r="B142" s="60" t="s">
        <v>114</v>
      </c>
      <c r="C142" s="54" t="s">
        <v>498</v>
      </c>
      <c r="D142" s="55">
        <v>1610250</v>
      </c>
      <c r="E142" s="61"/>
      <c r="F142" s="61" t="s">
        <v>446</v>
      </c>
      <c r="H142" s="37">
        <v>116</v>
      </c>
      <c r="I142" s="38" t="s">
        <v>118</v>
      </c>
      <c r="J142" s="54" t="s">
        <v>485</v>
      </c>
      <c r="K142" s="55">
        <v>1510000</v>
      </c>
      <c r="L142" s="41"/>
      <c r="M142" s="41" t="s">
        <v>446</v>
      </c>
      <c r="X142" s="37"/>
      <c r="Y142" s="37"/>
      <c r="Z142" s="69"/>
      <c r="AA142" s="70"/>
      <c r="AB142" s="71"/>
      <c r="AC142" s="71"/>
      <c r="AF142" s="66"/>
      <c r="AJ142" s="10"/>
      <c r="AN142" s="37">
        <v>116</v>
      </c>
      <c r="AO142" s="38" t="s">
        <v>124</v>
      </c>
      <c r="AP142" s="54" t="s">
        <v>495</v>
      </c>
      <c r="AQ142" s="55">
        <v>1850000</v>
      </c>
      <c r="AR142" s="41"/>
      <c r="AS142" s="41" t="s">
        <v>446</v>
      </c>
      <c r="AU142" s="37">
        <v>116</v>
      </c>
      <c r="AV142" s="40" t="s">
        <v>126</v>
      </c>
      <c r="AW142" s="54" t="s">
        <v>484</v>
      </c>
      <c r="AX142" s="55">
        <v>1591250</v>
      </c>
      <c r="AY142" s="41"/>
      <c r="AZ142" s="41" t="s">
        <v>446</v>
      </c>
      <c r="BB142" s="37">
        <v>116</v>
      </c>
      <c r="BC142" s="38" t="s">
        <v>131</v>
      </c>
      <c r="BD142" s="64" t="s">
        <v>485</v>
      </c>
      <c r="BE142" s="65">
        <v>1510000</v>
      </c>
      <c r="BF142" s="41"/>
      <c r="BG142" s="41" t="s">
        <v>446</v>
      </c>
      <c r="BI142" s="37">
        <v>116</v>
      </c>
      <c r="BJ142" s="38" t="s">
        <v>133</v>
      </c>
      <c r="BK142" s="54" t="s">
        <v>485</v>
      </c>
      <c r="BL142" s="55">
        <v>1510000</v>
      </c>
      <c r="BM142" s="52"/>
      <c r="BN142" s="41" t="s">
        <v>446</v>
      </c>
      <c r="BP142" s="37">
        <v>115</v>
      </c>
      <c r="BQ142" s="38" t="s">
        <v>135</v>
      </c>
      <c r="BR142" s="1" t="s">
        <v>454</v>
      </c>
      <c r="BS142" s="55">
        <v>1650000</v>
      </c>
      <c r="BT142" s="40"/>
      <c r="BU142" s="41" t="s">
        <v>446</v>
      </c>
      <c r="BW142" s="37">
        <v>115</v>
      </c>
      <c r="BX142" s="38" t="s">
        <v>138</v>
      </c>
      <c r="BY142" s="54" t="s">
        <v>500</v>
      </c>
      <c r="BZ142" s="55">
        <v>1731250</v>
      </c>
      <c r="CA142" s="40"/>
      <c r="CB142" s="41" t="s">
        <v>446</v>
      </c>
      <c r="CD142" s="37">
        <v>115</v>
      </c>
      <c r="CE142" s="38" t="s">
        <v>139</v>
      </c>
      <c r="CF142" s="54" t="s">
        <v>473</v>
      </c>
      <c r="CG142" s="68">
        <v>1235000</v>
      </c>
      <c r="CH142" s="40"/>
      <c r="CI142" s="41" t="s">
        <v>446</v>
      </c>
    </row>
    <row r="143" spans="1:87" x14ac:dyDescent="0.25">
      <c r="A143" s="33">
        <v>117</v>
      </c>
      <c r="B143" s="60" t="s">
        <v>114</v>
      </c>
      <c r="C143" s="54" t="s">
        <v>482</v>
      </c>
      <c r="D143" s="55">
        <v>1875000</v>
      </c>
      <c r="E143" s="61"/>
      <c r="F143" s="61" t="s">
        <v>446</v>
      </c>
      <c r="H143" s="72"/>
      <c r="I143" s="72"/>
      <c r="J143" s="73"/>
      <c r="K143" s="74"/>
      <c r="L143" s="75"/>
      <c r="M143" s="36"/>
      <c r="AF143" s="66"/>
      <c r="AN143" s="37">
        <v>117</v>
      </c>
      <c r="AO143" s="38" t="s">
        <v>124</v>
      </c>
      <c r="AP143" s="54" t="s">
        <v>497</v>
      </c>
      <c r="AQ143" s="55">
        <v>1875000</v>
      </c>
      <c r="AR143" s="41"/>
      <c r="AS143" s="41" t="s">
        <v>446</v>
      </c>
      <c r="AU143" s="37">
        <v>117</v>
      </c>
      <c r="AV143" s="40" t="s">
        <v>126</v>
      </c>
      <c r="AW143" s="54" t="s">
        <v>485</v>
      </c>
      <c r="AX143" s="55">
        <v>1510000</v>
      </c>
      <c r="AY143" s="41"/>
      <c r="AZ143" s="41" t="s">
        <v>446</v>
      </c>
      <c r="BB143" s="37">
        <v>117</v>
      </c>
      <c r="BC143" s="38" t="s">
        <v>131</v>
      </c>
      <c r="BD143" s="64" t="s">
        <v>489</v>
      </c>
      <c r="BE143" s="65">
        <v>1635000</v>
      </c>
      <c r="BF143" s="41"/>
      <c r="BG143" s="41" t="s">
        <v>446</v>
      </c>
      <c r="BI143" s="37">
        <v>117</v>
      </c>
      <c r="BJ143" s="38" t="s">
        <v>133</v>
      </c>
      <c r="BK143" s="54" t="s">
        <v>489</v>
      </c>
      <c r="BL143" s="55">
        <v>1635000</v>
      </c>
      <c r="BM143" s="52"/>
      <c r="BN143" s="41" t="s">
        <v>446</v>
      </c>
      <c r="BP143" s="37">
        <v>116</v>
      </c>
      <c r="BQ143" s="38" t="s">
        <v>135</v>
      </c>
      <c r="BR143" s="1" t="s">
        <v>501</v>
      </c>
      <c r="BS143" s="55">
        <v>875000</v>
      </c>
      <c r="BT143" s="40"/>
      <c r="BU143" s="41" t="s">
        <v>446</v>
      </c>
      <c r="BW143" s="37">
        <v>116</v>
      </c>
      <c r="BX143" s="38" t="s">
        <v>138</v>
      </c>
      <c r="BY143" s="54" t="s">
        <v>502</v>
      </c>
      <c r="BZ143" s="55">
        <v>1260000</v>
      </c>
      <c r="CA143" s="40"/>
      <c r="CB143" s="41" t="s">
        <v>446</v>
      </c>
      <c r="CD143" s="37">
        <v>116</v>
      </c>
      <c r="CE143" s="38" t="s">
        <v>139</v>
      </c>
      <c r="CF143" s="54" t="s">
        <v>476</v>
      </c>
      <c r="CG143" s="68">
        <v>1210000</v>
      </c>
      <c r="CH143" s="40"/>
      <c r="CI143" s="41" t="s">
        <v>446</v>
      </c>
    </row>
    <row r="144" spans="1:87" x14ac:dyDescent="0.25">
      <c r="A144" s="76"/>
      <c r="B144" s="76"/>
      <c r="C144" s="77"/>
      <c r="D144" s="78"/>
      <c r="E144" s="61"/>
      <c r="F144" s="61"/>
      <c r="AI144" s="2"/>
      <c r="AN144" s="37">
        <v>118</v>
      </c>
      <c r="AO144" s="38" t="s">
        <v>124</v>
      </c>
      <c r="AP144" s="54" t="s">
        <v>500</v>
      </c>
      <c r="AQ144" s="55">
        <v>1731250</v>
      </c>
      <c r="AR144" s="41"/>
      <c r="AS144" s="41" t="s">
        <v>446</v>
      </c>
      <c r="AU144" s="37">
        <v>118</v>
      </c>
      <c r="AV144" s="40" t="s">
        <v>126</v>
      </c>
      <c r="AW144" s="54" t="s">
        <v>489</v>
      </c>
      <c r="AX144" s="55">
        <v>1635000</v>
      </c>
      <c r="AY144" s="41"/>
      <c r="AZ144" s="41" t="s">
        <v>446</v>
      </c>
      <c r="BB144" s="37">
        <v>118</v>
      </c>
      <c r="BC144" s="38" t="s">
        <v>131</v>
      </c>
      <c r="BD144" s="64" t="s">
        <v>490</v>
      </c>
      <c r="BE144" s="65">
        <v>1875000</v>
      </c>
      <c r="BF144" s="41"/>
      <c r="BG144" s="41" t="s">
        <v>446</v>
      </c>
      <c r="BI144" s="37">
        <v>118</v>
      </c>
      <c r="BJ144" s="38" t="s">
        <v>133</v>
      </c>
      <c r="BK144" s="54" t="s">
        <v>490</v>
      </c>
      <c r="BL144" s="55">
        <v>1875000</v>
      </c>
      <c r="BM144" s="52"/>
      <c r="BN144" s="41" t="s">
        <v>446</v>
      </c>
      <c r="BP144" s="37">
        <v>117</v>
      </c>
      <c r="BQ144" s="38" t="s">
        <v>135</v>
      </c>
      <c r="BR144" s="1" t="s">
        <v>503</v>
      </c>
      <c r="BS144" s="55">
        <v>1585000</v>
      </c>
      <c r="BT144" s="40"/>
      <c r="BU144" s="41" t="s">
        <v>446</v>
      </c>
      <c r="BW144" s="37">
        <v>117</v>
      </c>
      <c r="BX144" s="38" t="s">
        <v>138</v>
      </c>
      <c r="BY144" s="54" t="s">
        <v>504</v>
      </c>
      <c r="BZ144" s="55">
        <v>1260000</v>
      </c>
      <c r="CA144" s="40"/>
      <c r="CB144" s="41" t="s">
        <v>446</v>
      </c>
      <c r="CD144" s="37">
        <v>117</v>
      </c>
      <c r="CE144" s="38" t="s">
        <v>139</v>
      </c>
      <c r="CF144" s="54" t="s">
        <v>479</v>
      </c>
      <c r="CG144" s="68">
        <v>1324582</v>
      </c>
      <c r="CH144" s="40"/>
      <c r="CI144" s="41" t="s">
        <v>446</v>
      </c>
    </row>
    <row r="145" spans="17:87" x14ac:dyDescent="0.25">
      <c r="AE145" s="79"/>
      <c r="AF145" s="79"/>
      <c r="AI145" s="2"/>
      <c r="AN145" s="37"/>
      <c r="AO145" s="37"/>
      <c r="AP145" s="69"/>
      <c r="AQ145" s="70"/>
      <c r="AR145" s="71"/>
      <c r="AS145" s="71"/>
      <c r="AU145" s="37">
        <v>119</v>
      </c>
      <c r="AV145" s="40" t="s">
        <v>126</v>
      </c>
      <c r="AW145" s="54" t="s">
        <v>490</v>
      </c>
      <c r="AX145" s="55">
        <v>1875000</v>
      </c>
      <c r="AY145" s="41"/>
      <c r="AZ145" s="41" t="s">
        <v>446</v>
      </c>
      <c r="BB145" s="37">
        <v>119</v>
      </c>
      <c r="BC145" s="38" t="s">
        <v>131</v>
      </c>
      <c r="BD145" s="64" t="s">
        <v>491</v>
      </c>
      <c r="BE145" s="65">
        <v>1875000</v>
      </c>
      <c r="BF145" s="41"/>
      <c r="BG145" s="41" t="s">
        <v>446</v>
      </c>
      <c r="BI145" s="37">
        <v>119</v>
      </c>
      <c r="BJ145" s="38" t="s">
        <v>133</v>
      </c>
      <c r="BK145" s="1" t="s">
        <v>506</v>
      </c>
      <c r="BL145" s="52">
        <v>1787500</v>
      </c>
      <c r="BM145" s="52"/>
      <c r="BN145" s="41" t="s">
        <v>446</v>
      </c>
      <c r="BP145" s="37">
        <v>118</v>
      </c>
      <c r="BQ145" s="38" t="s">
        <v>135</v>
      </c>
      <c r="BR145" s="1" t="s">
        <v>471</v>
      </c>
      <c r="BS145" s="55">
        <v>1825000</v>
      </c>
      <c r="BT145" s="40"/>
      <c r="BU145" s="41" t="s">
        <v>446</v>
      </c>
      <c r="BW145" s="37">
        <v>118</v>
      </c>
      <c r="BX145" s="38" t="s">
        <v>138</v>
      </c>
      <c r="BY145" s="54" t="s">
        <v>505</v>
      </c>
      <c r="BZ145" s="55">
        <v>1585000</v>
      </c>
      <c r="CA145" s="40"/>
      <c r="CB145" s="41" t="s">
        <v>446</v>
      </c>
      <c r="CD145" s="37">
        <v>118</v>
      </c>
      <c r="CE145" s="38" t="s">
        <v>139</v>
      </c>
      <c r="CF145" s="1" t="s">
        <v>453</v>
      </c>
      <c r="CG145" s="53">
        <v>2460000</v>
      </c>
      <c r="CH145" s="40"/>
      <c r="CI145" s="41" t="s">
        <v>446</v>
      </c>
    </row>
    <row r="146" spans="17:87" x14ac:dyDescent="0.25">
      <c r="AE146" s="79"/>
      <c r="AF146" s="79"/>
      <c r="AI146" s="2"/>
      <c r="AU146" s="37">
        <v>120</v>
      </c>
      <c r="AV146" s="40" t="s">
        <v>126</v>
      </c>
      <c r="AW146" s="54" t="s">
        <v>491</v>
      </c>
      <c r="AX146" s="55">
        <v>1875000</v>
      </c>
      <c r="AY146" s="41"/>
      <c r="AZ146" s="41" t="s">
        <v>446</v>
      </c>
      <c r="BB146" s="37"/>
      <c r="BC146" s="37"/>
      <c r="BD146" s="69"/>
      <c r="BE146" s="70"/>
      <c r="BF146" s="71"/>
      <c r="BG146" s="71"/>
      <c r="BI146" s="37">
        <v>120</v>
      </c>
      <c r="BJ146" s="38" t="s">
        <v>133</v>
      </c>
      <c r="BK146" s="1" t="s">
        <v>507</v>
      </c>
      <c r="BL146" s="52">
        <v>1850000</v>
      </c>
      <c r="BM146" s="52"/>
      <c r="BN146" s="41" t="s">
        <v>446</v>
      </c>
      <c r="BP146" s="37">
        <v>119</v>
      </c>
      <c r="BQ146" s="38" t="s">
        <v>135</v>
      </c>
      <c r="BR146" s="1" t="s">
        <v>425</v>
      </c>
      <c r="BS146" s="55">
        <v>1185000</v>
      </c>
      <c r="BT146" s="40"/>
      <c r="BU146" s="41" t="s">
        <v>446</v>
      </c>
      <c r="BW146" s="37">
        <v>119</v>
      </c>
      <c r="BX146" s="38" t="s">
        <v>138</v>
      </c>
      <c r="BY146" s="54" t="s">
        <v>488</v>
      </c>
      <c r="BZ146" s="55">
        <v>1493250</v>
      </c>
      <c r="CA146" s="40"/>
      <c r="CB146" s="41" t="s">
        <v>446</v>
      </c>
      <c r="CD146" s="37">
        <v>119</v>
      </c>
      <c r="CE146" s="38" t="s">
        <v>139</v>
      </c>
      <c r="CF146" s="1" t="s">
        <v>351</v>
      </c>
      <c r="CG146" s="53">
        <v>1300000</v>
      </c>
      <c r="CH146" s="40"/>
      <c r="CI146" s="41" t="s">
        <v>446</v>
      </c>
    </row>
    <row r="147" spans="17:87" x14ac:dyDescent="0.25">
      <c r="AI147" s="2"/>
      <c r="AN147" s="20"/>
      <c r="AO147" s="80"/>
      <c r="AP147" s="80"/>
      <c r="AQ147" s="81"/>
      <c r="AR147" s="80"/>
      <c r="AU147" s="37">
        <v>121</v>
      </c>
      <c r="AV147" s="40" t="s">
        <v>126</v>
      </c>
      <c r="AW147" s="54" t="s">
        <v>492</v>
      </c>
      <c r="AX147" s="55">
        <v>1875000</v>
      </c>
      <c r="AY147" s="41"/>
      <c r="AZ147" s="41" t="s">
        <v>446</v>
      </c>
      <c r="BI147" s="32"/>
      <c r="BJ147" s="80"/>
      <c r="BM147" s="8"/>
      <c r="BN147" s="82"/>
      <c r="BP147" s="37">
        <v>120</v>
      </c>
      <c r="BQ147" s="38" t="s">
        <v>135</v>
      </c>
      <c r="BR147" s="1" t="s">
        <v>491</v>
      </c>
      <c r="BS147" s="55">
        <v>1825000</v>
      </c>
      <c r="BT147" s="40"/>
      <c r="BU147" s="41" t="s">
        <v>446</v>
      </c>
      <c r="BW147" s="37">
        <v>120</v>
      </c>
      <c r="BX147" s="38" t="s">
        <v>138</v>
      </c>
      <c r="BY147" s="54" t="s">
        <v>508</v>
      </c>
      <c r="BZ147" s="55">
        <v>1610000</v>
      </c>
      <c r="CA147" s="40"/>
      <c r="CB147" s="41" t="s">
        <v>446</v>
      </c>
      <c r="CD147" s="37">
        <v>120</v>
      </c>
      <c r="CE147" s="38" t="s">
        <v>139</v>
      </c>
      <c r="CF147" s="1" t="s">
        <v>458</v>
      </c>
      <c r="CG147" s="53">
        <v>1140000</v>
      </c>
      <c r="CH147" s="40"/>
      <c r="CI147" s="41" t="s">
        <v>446</v>
      </c>
    </row>
    <row r="148" spans="17:87" x14ac:dyDescent="0.25">
      <c r="AE148" s="79"/>
      <c r="AF148" s="79"/>
      <c r="AI148" s="2"/>
      <c r="AN148" s="20"/>
      <c r="AO148" s="80"/>
      <c r="AP148" s="80"/>
      <c r="AQ148" s="81"/>
      <c r="AR148" s="80"/>
      <c r="AU148" s="37">
        <v>122</v>
      </c>
      <c r="AV148" s="40" t="s">
        <v>126</v>
      </c>
      <c r="AW148" s="54" t="s">
        <v>495</v>
      </c>
      <c r="AX148" s="55">
        <v>1850000</v>
      </c>
      <c r="AY148" s="41"/>
      <c r="AZ148" s="41" t="s">
        <v>446</v>
      </c>
      <c r="BI148" s="32"/>
      <c r="BJ148" s="80"/>
      <c r="BL148" s="8"/>
      <c r="BM148" s="8"/>
      <c r="BN148" s="82"/>
      <c r="BP148" s="37">
        <v>121</v>
      </c>
      <c r="BQ148" s="38" t="s">
        <v>135</v>
      </c>
      <c r="BR148" s="1" t="s">
        <v>509</v>
      </c>
      <c r="BS148" s="55">
        <v>1620000</v>
      </c>
      <c r="BT148" s="40"/>
      <c r="BU148" s="41" t="s">
        <v>446</v>
      </c>
      <c r="BW148" s="37">
        <v>121</v>
      </c>
      <c r="BX148" s="38" t="s">
        <v>138</v>
      </c>
      <c r="BY148" s="1" t="s">
        <v>445</v>
      </c>
      <c r="BZ148" s="52">
        <v>1240000</v>
      </c>
      <c r="CA148" s="40"/>
      <c r="CB148" s="41" t="s">
        <v>446</v>
      </c>
      <c r="CD148" s="37">
        <v>121</v>
      </c>
      <c r="CE148" s="38" t="s">
        <v>139</v>
      </c>
      <c r="CF148" s="1" t="s">
        <v>460</v>
      </c>
      <c r="CG148" s="53">
        <v>2560000</v>
      </c>
      <c r="CH148" s="40"/>
      <c r="CI148" s="41" t="s">
        <v>446</v>
      </c>
    </row>
    <row r="149" spans="17:87" x14ac:dyDescent="0.25">
      <c r="AI149" s="2"/>
      <c r="AO149" s="80"/>
      <c r="AP149" s="80"/>
      <c r="AQ149" s="81"/>
      <c r="AR149" s="80"/>
      <c r="AU149" s="37">
        <v>123</v>
      </c>
      <c r="AV149" s="40" t="s">
        <v>126</v>
      </c>
      <c r="AW149" s="54" t="s">
        <v>497</v>
      </c>
      <c r="AX149" s="55">
        <v>1875000</v>
      </c>
      <c r="AY149" s="41"/>
      <c r="AZ149" s="41" t="s">
        <v>446</v>
      </c>
      <c r="BI149" s="32"/>
      <c r="BJ149" s="32"/>
      <c r="BK149" s="83"/>
      <c r="BL149" s="10"/>
      <c r="BM149" s="84"/>
      <c r="BN149" s="84"/>
      <c r="BP149" s="37">
        <v>122</v>
      </c>
      <c r="BQ149" s="38" t="s">
        <v>135</v>
      </c>
      <c r="BR149" s="1" t="s">
        <v>510</v>
      </c>
      <c r="BS149" s="55">
        <v>1950000</v>
      </c>
      <c r="BT149" s="40"/>
      <c r="BU149" s="41" t="s">
        <v>446</v>
      </c>
      <c r="BW149" s="37">
        <v>122</v>
      </c>
      <c r="BX149" s="38" t="s">
        <v>138</v>
      </c>
      <c r="BY149" s="54" t="s">
        <v>456</v>
      </c>
      <c r="BZ149" s="55">
        <v>5000000</v>
      </c>
      <c r="CA149" s="40"/>
      <c r="CB149" s="41" t="s">
        <v>446</v>
      </c>
      <c r="CD149" s="37">
        <v>122</v>
      </c>
      <c r="CE149" s="38" t="s">
        <v>139</v>
      </c>
      <c r="CF149" s="54" t="s">
        <v>489</v>
      </c>
      <c r="CG149" s="68">
        <v>1875000</v>
      </c>
      <c r="CH149" s="40"/>
      <c r="CI149" s="41" t="s">
        <v>446</v>
      </c>
    </row>
    <row r="150" spans="17:87" x14ac:dyDescent="0.25">
      <c r="Q150" s="66"/>
      <c r="T150" s="2"/>
      <c r="Y150" s="66"/>
      <c r="AB150" s="2"/>
      <c r="AI150" s="2"/>
      <c r="AU150" s="37"/>
      <c r="AV150" s="37"/>
      <c r="AW150" s="69"/>
      <c r="AX150" s="70"/>
      <c r="AY150" s="71"/>
      <c r="AZ150" s="71"/>
      <c r="BP150" s="37">
        <v>123</v>
      </c>
      <c r="BQ150" s="38" t="s">
        <v>135</v>
      </c>
      <c r="BR150" s="1" t="s">
        <v>511</v>
      </c>
      <c r="BS150" s="55">
        <v>1850000</v>
      </c>
      <c r="BT150" s="40"/>
      <c r="BU150" s="41" t="s">
        <v>446</v>
      </c>
      <c r="BV150" s="66"/>
      <c r="BW150" s="37">
        <v>123</v>
      </c>
      <c r="BX150" s="38" t="s">
        <v>138</v>
      </c>
      <c r="BY150" s="1" t="s">
        <v>455</v>
      </c>
      <c r="BZ150" s="52">
        <v>2500000</v>
      </c>
      <c r="CA150" s="40"/>
      <c r="CB150" s="41" t="s">
        <v>446</v>
      </c>
      <c r="CD150" s="37">
        <v>123</v>
      </c>
      <c r="CE150" s="38" t="s">
        <v>139</v>
      </c>
      <c r="CF150" s="54" t="s">
        <v>490</v>
      </c>
      <c r="CG150" s="68">
        <v>1875000</v>
      </c>
      <c r="CH150" s="40"/>
      <c r="CI150" s="41" t="s">
        <v>446</v>
      </c>
    </row>
    <row r="151" spans="17:87" x14ac:dyDescent="0.25">
      <c r="Q151" s="66"/>
      <c r="T151" s="2"/>
      <c r="Y151" s="66"/>
      <c r="AB151" s="2"/>
      <c r="AI151" s="2"/>
      <c r="BL151" s="10"/>
      <c r="BP151" s="37">
        <v>124</v>
      </c>
      <c r="BQ151" s="38" t="s">
        <v>135</v>
      </c>
      <c r="BR151" s="1" t="s">
        <v>512</v>
      </c>
      <c r="BS151" s="55">
        <v>1350000</v>
      </c>
      <c r="BT151" s="40"/>
      <c r="BU151" s="41" t="s">
        <v>446</v>
      </c>
      <c r="BV151" s="66"/>
      <c r="BW151" s="37">
        <v>124</v>
      </c>
      <c r="BX151" s="38" t="s">
        <v>138</v>
      </c>
      <c r="BY151" s="1" t="s">
        <v>425</v>
      </c>
      <c r="BZ151" s="55">
        <v>1752086</v>
      </c>
      <c r="CA151" s="40"/>
      <c r="CB151" s="41" t="s">
        <v>446</v>
      </c>
      <c r="CD151" s="37">
        <v>124</v>
      </c>
      <c r="CE151" s="38" t="s">
        <v>139</v>
      </c>
      <c r="CF151" s="54" t="s">
        <v>491</v>
      </c>
      <c r="CG151" s="68">
        <v>1875000</v>
      </c>
      <c r="CH151" s="40"/>
      <c r="CI151" s="41" t="s">
        <v>446</v>
      </c>
    </row>
    <row r="152" spans="17:87" x14ac:dyDescent="0.25">
      <c r="T152" s="2"/>
      <c r="Y152" s="66"/>
      <c r="AB152" s="2"/>
      <c r="AW152" s="20"/>
      <c r="AX152" s="81"/>
      <c r="AY152" s="80"/>
      <c r="AZ152" s="85"/>
      <c r="BL152" s="65"/>
      <c r="BP152" s="32"/>
      <c r="BS152" s="8">
        <f>BS151-1350000</f>
        <v>0</v>
      </c>
      <c r="BU152" s="82"/>
      <c r="BV152" s="66"/>
      <c r="BW152" s="37">
        <v>125</v>
      </c>
      <c r="BX152" s="38" t="s">
        <v>138</v>
      </c>
      <c r="BY152" s="1" t="s">
        <v>509</v>
      </c>
      <c r="BZ152" s="55">
        <v>1710000</v>
      </c>
      <c r="CA152" s="40"/>
      <c r="CB152" s="41" t="s">
        <v>446</v>
      </c>
      <c r="CD152" s="37">
        <v>125</v>
      </c>
      <c r="CE152" s="38" t="s">
        <v>139</v>
      </c>
      <c r="CF152" s="54" t="s">
        <v>492</v>
      </c>
      <c r="CG152" s="68">
        <v>1875000</v>
      </c>
      <c r="CH152" s="40"/>
      <c r="CI152" s="41" t="s">
        <v>446</v>
      </c>
    </row>
    <row r="153" spans="17:87" x14ac:dyDescent="0.25">
      <c r="Y153" s="66"/>
      <c r="AB153" s="2"/>
      <c r="AW153" s="20"/>
      <c r="BL153" s="65"/>
      <c r="BS153" s="8"/>
      <c r="BV153" s="66"/>
      <c r="BW153" s="37">
        <v>126</v>
      </c>
      <c r="BX153" s="38" t="s">
        <v>138</v>
      </c>
      <c r="BY153" s="54" t="s">
        <v>512</v>
      </c>
      <c r="BZ153" s="55">
        <v>1350000</v>
      </c>
      <c r="CA153" s="40"/>
      <c r="CB153" s="41" t="s">
        <v>446</v>
      </c>
      <c r="CD153" s="37">
        <v>126</v>
      </c>
      <c r="CE153" s="38" t="s">
        <v>139</v>
      </c>
      <c r="CF153" s="54" t="s">
        <v>495</v>
      </c>
      <c r="CG153" s="68">
        <v>1850000</v>
      </c>
      <c r="CH153" s="40"/>
      <c r="CI153" s="41" t="s">
        <v>446</v>
      </c>
    </row>
    <row r="154" spans="17:87" x14ac:dyDescent="0.25">
      <c r="Y154" s="66"/>
      <c r="AB154" s="2"/>
      <c r="BL154" s="65"/>
      <c r="BQ154" s="66"/>
      <c r="BR154" s="2"/>
      <c r="BW154" s="37">
        <v>127</v>
      </c>
      <c r="BX154" s="38" t="s">
        <v>138</v>
      </c>
      <c r="BY154" s="1" t="s">
        <v>510</v>
      </c>
      <c r="BZ154" s="55">
        <v>1950000</v>
      </c>
      <c r="CA154" s="40"/>
      <c r="CB154" s="41" t="s">
        <v>446</v>
      </c>
      <c r="CD154" s="37">
        <v>127</v>
      </c>
      <c r="CE154" s="38" t="s">
        <v>139</v>
      </c>
      <c r="CF154" s="54" t="s">
        <v>497</v>
      </c>
      <c r="CG154" s="68">
        <v>1875000</v>
      </c>
      <c r="CH154" s="40"/>
      <c r="CI154" s="41" t="s">
        <v>446</v>
      </c>
    </row>
    <row r="155" spans="17:87" x14ac:dyDescent="0.25">
      <c r="W155" s="2"/>
      <c r="Y155" s="66"/>
      <c r="AB155" s="2"/>
      <c r="BL155" s="65"/>
      <c r="BQ155" s="66"/>
      <c r="BR155" s="2"/>
      <c r="BW155" s="37">
        <v>128</v>
      </c>
      <c r="BX155" s="38" t="s">
        <v>138</v>
      </c>
      <c r="BY155" s="1" t="s">
        <v>511</v>
      </c>
      <c r="BZ155" s="55">
        <v>1850000</v>
      </c>
      <c r="CA155" s="40"/>
      <c r="CB155" s="41" t="s">
        <v>446</v>
      </c>
      <c r="CD155" s="37">
        <v>128</v>
      </c>
      <c r="CE155" s="38" t="s">
        <v>139</v>
      </c>
      <c r="CF155" s="54" t="s">
        <v>500</v>
      </c>
      <c r="CG155" s="68">
        <v>1731250</v>
      </c>
      <c r="CH155" s="40"/>
      <c r="CI155" s="41" t="s">
        <v>446</v>
      </c>
    </row>
    <row r="156" spans="17:87" x14ac:dyDescent="0.25">
      <c r="W156" s="2"/>
      <c r="AB156" s="2"/>
      <c r="AD156" s="79"/>
      <c r="BL156" s="65"/>
      <c r="BQ156" s="66"/>
      <c r="BR156" s="2"/>
      <c r="BW156" s="86"/>
      <c r="BX156" s="1"/>
      <c r="BY156" s="87"/>
      <c r="BZ156" s="62"/>
      <c r="CA156" s="86"/>
      <c r="CB156" s="1"/>
      <c r="CD156" s="37">
        <v>129</v>
      </c>
      <c r="CE156" s="38" t="s">
        <v>139</v>
      </c>
      <c r="CF156" s="54" t="s">
        <v>480</v>
      </c>
      <c r="CG156" s="68">
        <v>1875000</v>
      </c>
      <c r="CH156" s="40"/>
      <c r="CI156" s="41" t="s">
        <v>446</v>
      </c>
    </row>
    <row r="157" spans="17:87" x14ac:dyDescent="0.25">
      <c r="W157" s="2"/>
      <c r="AD157" s="79"/>
      <c r="BK157" s="66"/>
      <c r="BQ157" s="66"/>
      <c r="CD157" s="37">
        <v>130</v>
      </c>
      <c r="CE157" s="38" t="s">
        <v>139</v>
      </c>
      <c r="CF157" s="54" t="s">
        <v>482</v>
      </c>
      <c r="CG157" s="68">
        <v>1875000</v>
      </c>
      <c r="CH157" s="40"/>
      <c r="CI157" s="41" t="s">
        <v>446</v>
      </c>
    </row>
    <row r="158" spans="17:87" x14ac:dyDescent="0.25">
      <c r="W158" s="2"/>
      <c r="BK158" s="66"/>
      <c r="BQ158" s="66"/>
      <c r="CD158" s="37">
        <v>131</v>
      </c>
      <c r="CE158" s="38" t="s">
        <v>139</v>
      </c>
      <c r="CF158" s="54" t="s">
        <v>484</v>
      </c>
      <c r="CG158" s="68">
        <v>1875000</v>
      </c>
      <c r="CH158" s="40"/>
      <c r="CI158" s="41" t="s">
        <v>446</v>
      </c>
    </row>
    <row r="159" spans="17:87" x14ac:dyDescent="0.25">
      <c r="W159" s="2"/>
      <c r="AD159" s="79"/>
      <c r="BK159" s="66"/>
      <c r="BQ159" s="66"/>
      <c r="BR159" s="66"/>
      <c r="BS159" s="18"/>
      <c r="BU159" s="2"/>
      <c r="CD159" s="37">
        <v>132</v>
      </c>
      <c r="CE159" s="38" t="s">
        <v>139</v>
      </c>
      <c r="CF159" s="54" t="s">
        <v>485</v>
      </c>
      <c r="CG159" s="68">
        <v>1875000</v>
      </c>
      <c r="CH159" s="40"/>
      <c r="CI159" s="41" t="s">
        <v>446</v>
      </c>
    </row>
    <row r="160" spans="17:87" x14ac:dyDescent="0.25">
      <c r="W160" s="2"/>
      <c r="X160" s="20"/>
      <c r="Y160" s="80"/>
      <c r="Z160" s="80"/>
      <c r="AA160" s="81"/>
      <c r="AB160" s="80"/>
      <c r="BM160" s="2"/>
      <c r="BQ160" s="66"/>
      <c r="BR160" s="88"/>
      <c r="BS160" s="18"/>
      <c r="BT160" s="20"/>
      <c r="BU160" s="18"/>
      <c r="BZ160" s="8"/>
      <c r="CD160" s="37">
        <v>133</v>
      </c>
      <c r="CE160" s="38" t="s">
        <v>139</v>
      </c>
      <c r="CF160" s="54" t="s">
        <v>513</v>
      </c>
      <c r="CG160" s="68">
        <v>1875000</v>
      </c>
      <c r="CH160" s="40"/>
      <c r="CI160" s="41" t="s">
        <v>446</v>
      </c>
    </row>
    <row r="161" spans="20:87" x14ac:dyDescent="0.25">
      <c r="W161" s="2"/>
      <c r="X161" s="20"/>
      <c r="Y161" s="80"/>
      <c r="Z161" s="80"/>
      <c r="AA161" s="81"/>
      <c r="AB161" s="80"/>
      <c r="BM161" s="2"/>
      <c r="BQ161" s="66"/>
      <c r="BT161" s="65"/>
      <c r="CD161" s="37">
        <v>134</v>
      </c>
      <c r="CE161" s="38" t="s">
        <v>139</v>
      </c>
      <c r="CF161" s="54" t="s">
        <v>504</v>
      </c>
      <c r="CG161" s="68">
        <v>1260000</v>
      </c>
      <c r="CH161" s="40"/>
      <c r="CI161" s="41" t="s">
        <v>446</v>
      </c>
    </row>
    <row r="162" spans="20:87" x14ac:dyDescent="0.25">
      <c r="W162" s="2"/>
      <c r="BM162" s="2"/>
      <c r="BQ162" s="66"/>
      <c r="BT162" s="65"/>
      <c r="CD162" s="37">
        <v>135</v>
      </c>
      <c r="CE162" s="38" t="s">
        <v>139</v>
      </c>
      <c r="CF162" s="54" t="s">
        <v>505</v>
      </c>
      <c r="CG162" s="68">
        <v>1585000</v>
      </c>
      <c r="CH162" s="40"/>
      <c r="CI162" s="41" t="s">
        <v>446</v>
      </c>
    </row>
    <row r="163" spans="20:87" x14ac:dyDescent="0.25">
      <c r="V163" s="79"/>
      <c r="BM163" s="2"/>
      <c r="BQ163" s="66"/>
      <c r="BT163" s="65"/>
      <c r="CD163" s="37">
        <v>136</v>
      </c>
      <c r="CE163" s="38" t="s">
        <v>139</v>
      </c>
      <c r="CF163" s="54" t="s">
        <v>488</v>
      </c>
      <c r="CG163" s="68">
        <v>1493250</v>
      </c>
      <c r="CH163" s="40"/>
      <c r="CI163" s="41" t="s">
        <v>446</v>
      </c>
    </row>
    <row r="164" spans="20:87" x14ac:dyDescent="0.25">
      <c r="V164" s="79"/>
      <c r="BM164" s="2"/>
      <c r="BQ164" s="66"/>
      <c r="BT164" s="65"/>
      <c r="BX164" s="66"/>
      <c r="CD164" s="37">
        <v>137</v>
      </c>
      <c r="CE164" s="38" t="s">
        <v>139</v>
      </c>
      <c r="CF164" s="54" t="s">
        <v>508</v>
      </c>
      <c r="CG164" s="68">
        <v>1610000</v>
      </c>
      <c r="CH164" s="40"/>
      <c r="CI164" s="41" t="s">
        <v>446</v>
      </c>
    </row>
    <row r="165" spans="20:87" x14ac:dyDescent="0.25">
      <c r="V165" s="79"/>
      <c r="BM165" s="2"/>
      <c r="BQ165" s="66"/>
      <c r="BT165" s="65"/>
      <c r="BX165" s="66"/>
      <c r="CD165" s="37">
        <v>138</v>
      </c>
      <c r="CE165" s="38" t="s">
        <v>139</v>
      </c>
      <c r="CF165" s="1" t="s">
        <v>445</v>
      </c>
      <c r="CG165" s="89">
        <v>1240000</v>
      </c>
      <c r="CH165" s="40"/>
      <c r="CI165" s="41" t="s">
        <v>446</v>
      </c>
    </row>
    <row r="166" spans="20:87" x14ac:dyDescent="0.25">
      <c r="V166" s="79"/>
      <c r="BM166" s="2"/>
      <c r="BQ166" s="66"/>
      <c r="BT166" s="65"/>
      <c r="CD166" s="37">
        <v>139</v>
      </c>
      <c r="CE166" s="38" t="s">
        <v>139</v>
      </c>
      <c r="CF166" s="1" t="s">
        <v>455</v>
      </c>
      <c r="CG166" s="89">
        <v>2500000</v>
      </c>
      <c r="CH166" s="40"/>
      <c r="CI166" s="41" t="s">
        <v>446</v>
      </c>
    </row>
    <row r="167" spans="20:87" x14ac:dyDescent="0.25">
      <c r="T167" s="79"/>
      <c r="U167" s="79"/>
      <c r="V167" s="79"/>
      <c r="BM167" s="2"/>
      <c r="BQ167" s="66"/>
      <c r="BT167" s="65"/>
      <c r="CD167" s="37">
        <v>140</v>
      </c>
      <c r="CE167" s="38" t="s">
        <v>139</v>
      </c>
      <c r="CF167" s="54" t="s">
        <v>456</v>
      </c>
      <c r="CG167" s="68">
        <v>5000000</v>
      </c>
      <c r="CH167" s="40"/>
      <c r="CI167" s="41" t="s">
        <v>446</v>
      </c>
    </row>
    <row r="168" spans="20:87" x14ac:dyDescent="0.25">
      <c r="T168" s="79"/>
      <c r="U168" s="79"/>
      <c r="BM168" s="2"/>
      <c r="BQ168" s="66"/>
      <c r="BT168" s="65"/>
      <c r="CD168" s="37">
        <v>141</v>
      </c>
      <c r="CE168" s="38" t="s">
        <v>139</v>
      </c>
      <c r="CF168" s="54" t="s">
        <v>512</v>
      </c>
      <c r="CG168" s="68">
        <v>1350000</v>
      </c>
      <c r="CH168" s="40"/>
      <c r="CI168" s="41" t="s">
        <v>446</v>
      </c>
    </row>
    <row r="169" spans="20:87" x14ac:dyDescent="0.25">
      <c r="T169" s="79"/>
      <c r="U169" s="79"/>
      <c r="V169" s="79"/>
      <c r="AT169" s="66"/>
      <c r="BM169" s="2"/>
      <c r="BQ169" s="66"/>
      <c r="BT169" s="65"/>
      <c r="CD169" s="37">
        <v>142</v>
      </c>
      <c r="CE169" s="38" t="s">
        <v>139</v>
      </c>
      <c r="CF169" s="1" t="s">
        <v>510</v>
      </c>
      <c r="CG169" s="68">
        <v>1950000</v>
      </c>
      <c r="CH169" s="86"/>
      <c r="CI169" s="41" t="s">
        <v>446</v>
      </c>
    </row>
    <row r="170" spans="20:87" x14ac:dyDescent="0.25">
      <c r="T170" s="79"/>
      <c r="U170" s="79"/>
      <c r="AC170" s="2"/>
      <c r="BM170" s="2"/>
      <c r="BQ170" s="66"/>
      <c r="BT170" s="65"/>
      <c r="CD170" s="86"/>
      <c r="CE170" s="1"/>
      <c r="CF170" s="87"/>
      <c r="CG170" s="90"/>
      <c r="CH170" s="86"/>
      <c r="CI170" s="1"/>
    </row>
    <row r="171" spans="20:87" x14ac:dyDescent="0.25">
      <c r="T171" s="79"/>
      <c r="U171" s="79"/>
      <c r="BM171" s="2"/>
      <c r="BQ171" s="66"/>
      <c r="BT171" s="65"/>
      <c r="BX171" s="66"/>
      <c r="CD171" s="67"/>
      <c r="CH171" s="67"/>
    </row>
    <row r="172" spans="20:87" x14ac:dyDescent="0.25">
      <c r="BM172" s="2"/>
      <c r="BQ172" s="66"/>
      <c r="BT172" s="65"/>
      <c r="BX172" s="66"/>
    </row>
    <row r="173" spans="20:87" x14ac:dyDescent="0.25">
      <c r="T173" s="79"/>
      <c r="U173" s="79"/>
      <c r="BM173" s="2"/>
      <c r="BQ173" s="66"/>
      <c r="BT173" s="65"/>
      <c r="BX173" s="66"/>
      <c r="CD173" s="66"/>
    </row>
    <row r="174" spans="20:87" x14ac:dyDescent="0.25">
      <c r="BM174" s="2"/>
      <c r="BQ174" s="66"/>
      <c r="BT174" s="65"/>
      <c r="BX174" s="66"/>
      <c r="BY174" s="20"/>
      <c r="CA174" s="2"/>
    </row>
    <row r="175" spans="20:87" x14ac:dyDescent="0.25">
      <c r="BM175" s="2"/>
      <c r="BQ175" s="91"/>
      <c r="BT175" s="65"/>
      <c r="BX175" s="66"/>
      <c r="BY175" s="20"/>
      <c r="CA175" s="2"/>
      <c r="CD175" s="64"/>
      <c r="CE175" s="65"/>
    </row>
    <row r="176" spans="20:87" x14ac:dyDescent="0.25">
      <c r="BM176" s="2"/>
      <c r="BQ176" s="91"/>
      <c r="BT176" s="65"/>
      <c r="BX176" s="66"/>
      <c r="BY176" s="20"/>
      <c r="CA176" s="2"/>
      <c r="CD176" s="64"/>
      <c r="CE176" s="65"/>
    </row>
    <row r="177" spans="65:83" x14ac:dyDescent="0.25">
      <c r="BM177" s="2"/>
      <c r="BQ177" s="66"/>
      <c r="BT177" s="65"/>
      <c r="BX177" s="66"/>
      <c r="BY177" s="20"/>
      <c r="CA177" s="2"/>
      <c r="CD177" s="64"/>
      <c r="CE177" s="65"/>
    </row>
    <row r="178" spans="65:83" x14ac:dyDescent="0.25">
      <c r="BM178" s="2">
        <f>SUM(BM151:BM177)</f>
        <v>0</v>
      </c>
      <c r="BT178" s="65"/>
      <c r="BX178" s="66"/>
      <c r="BY178" s="20"/>
      <c r="CA178" s="2"/>
      <c r="CD178" s="64"/>
      <c r="CE178" s="65"/>
    </row>
    <row r="179" spans="65:83" x14ac:dyDescent="0.25">
      <c r="BT179" s="65"/>
      <c r="BX179" s="66"/>
      <c r="BY179" s="20"/>
      <c r="CA179" s="2"/>
      <c r="CD179" s="64"/>
      <c r="CE179" s="65"/>
    </row>
    <row r="180" spans="65:83" x14ac:dyDescent="0.25">
      <c r="BT180" s="65"/>
      <c r="BX180" s="66"/>
      <c r="BY180" s="20"/>
      <c r="CA180" s="2"/>
      <c r="CD180" s="64"/>
      <c r="CE180" s="65"/>
    </row>
    <row r="181" spans="65:83" x14ac:dyDescent="0.25">
      <c r="BT181" s="65"/>
      <c r="BX181" s="66"/>
      <c r="BY181" s="20"/>
      <c r="CA181" s="2"/>
    </row>
    <row r="182" spans="65:83" x14ac:dyDescent="0.25">
      <c r="BT182" s="65"/>
      <c r="BX182" s="66"/>
      <c r="BY182" s="20"/>
      <c r="CA182" s="2"/>
    </row>
    <row r="183" spans="65:83" x14ac:dyDescent="0.25">
      <c r="BT183" s="65"/>
      <c r="BX183" s="66"/>
      <c r="BY183" s="20"/>
      <c r="CA183" s="2"/>
    </row>
    <row r="184" spans="65:83" x14ac:dyDescent="0.25">
      <c r="BT184" s="65"/>
      <c r="BX184" s="66"/>
      <c r="BY184" s="20"/>
      <c r="CA184" s="2"/>
      <c r="CD184" s="66"/>
    </row>
    <row r="185" spans="65:83" x14ac:dyDescent="0.25">
      <c r="BT185" s="65"/>
      <c r="BX185" s="66"/>
      <c r="BY185" s="20"/>
      <c r="CA185" s="2"/>
      <c r="CD185" s="66"/>
    </row>
    <row r="186" spans="65:83" x14ac:dyDescent="0.25">
      <c r="BR186" s="20"/>
      <c r="BS186" s="92"/>
      <c r="BT186" s="92"/>
      <c r="BX186" s="66"/>
      <c r="BY186" s="20"/>
      <c r="CA186" s="2"/>
      <c r="CD186" s="66"/>
    </row>
    <row r="187" spans="65:83" x14ac:dyDescent="0.25">
      <c r="BR187" s="20"/>
      <c r="BS187" s="92"/>
      <c r="BT187" s="92"/>
      <c r="BX187" s="66"/>
      <c r="BY187" s="20"/>
      <c r="CA187" s="2"/>
      <c r="CD187" s="66"/>
    </row>
    <row r="188" spans="65:83" x14ac:dyDescent="0.25">
      <c r="BT188" s="65"/>
      <c r="BX188" s="88"/>
      <c r="BY188" s="20"/>
      <c r="BZ188" s="18"/>
      <c r="CA188" s="18"/>
      <c r="CD188" s="66"/>
    </row>
    <row r="189" spans="65:83" x14ac:dyDescent="0.25">
      <c r="BT189" s="65">
        <f>SUM(BT153:BT188)</f>
        <v>0</v>
      </c>
      <c r="BX189" s="66"/>
      <c r="BY189" s="20"/>
      <c r="CA189" s="2"/>
      <c r="CD189" s="66"/>
    </row>
    <row r="190" spans="65:83" x14ac:dyDescent="0.25">
      <c r="BX190" s="66"/>
      <c r="BY190" s="20"/>
      <c r="CA190" s="2"/>
      <c r="CD190" s="66"/>
    </row>
    <row r="191" spans="65:83" x14ac:dyDescent="0.25">
      <c r="BX191" s="66"/>
      <c r="BY191" s="20"/>
      <c r="CA191" s="2"/>
      <c r="CD191" s="66"/>
    </row>
    <row r="192" spans="65:83" x14ac:dyDescent="0.25">
      <c r="BX192" s="66"/>
      <c r="BY192" s="20"/>
      <c r="CA192" s="2"/>
      <c r="CD192" s="66"/>
    </row>
    <row r="193" spans="76:82" x14ac:dyDescent="0.25">
      <c r="BX193" s="66"/>
      <c r="BY193" s="20"/>
      <c r="CA193" s="2"/>
      <c r="CD193" s="66"/>
    </row>
    <row r="194" spans="76:82" x14ac:dyDescent="0.25">
      <c r="BX194" s="66"/>
      <c r="BY194" s="20"/>
      <c r="CA194" s="2"/>
      <c r="CD194" s="66"/>
    </row>
    <row r="195" spans="76:82" x14ac:dyDescent="0.25">
      <c r="BX195" s="66"/>
      <c r="BY195" s="20"/>
      <c r="CA195" s="2"/>
      <c r="CD195" s="66"/>
    </row>
    <row r="196" spans="76:82" x14ac:dyDescent="0.25">
      <c r="BX196" s="66"/>
      <c r="BY196" s="20"/>
      <c r="CA196" s="2"/>
      <c r="CD196" s="66"/>
    </row>
    <row r="197" spans="76:82" x14ac:dyDescent="0.25">
      <c r="BX197" s="66"/>
      <c r="BY197" s="20"/>
      <c r="CA197" s="2"/>
      <c r="CD197" s="66"/>
    </row>
    <row r="198" spans="76:82" x14ac:dyDescent="0.25">
      <c r="BX198" s="66"/>
      <c r="BY198" s="20"/>
      <c r="CA198" s="2"/>
    </row>
    <row r="199" spans="76:82" x14ac:dyDescent="0.25">
      <c r="BX199" s="66"/>
      <c r="BY199" s="20"/>
      <c r="CA199" s="2"/>
    </row>
    <row r="200" spans="76:82" x14ac:dyDescent="0.25">
      <c r="BX200" s="66"/>
      <c r="BY200" s="20"/>
      <c r="CA200" s="2"/>
    </row>
    <row r="201" spans="76:82" x14ac:dyDescent="0.25">
      <c r="BX201" s="66"/>
      <c r="BY201" s="20"/>
      <c r="CA201" s="2"/>
    </row>
    <row r="202" spans="76:82" x14ac:dyDescent="0.25">
      <c r="BX202" s="66"/>
      <c r="BY202" s="20"/>
      <c r="CA202" s="2"/>
    </row>
    <row r="203" spans="76:82" x14ac:dyDescent="0.25">
      <c r="BX203" s="66"/>
      <c r="BY203" s="20"/>
      <c r="CA203" s="2"/>
    </row>
    <row r="204" spans="76:82" x14ac:dyDescent="0.25">
      <c r="BX204" s="66"/>
      <c r="BY204" s="20"/>
      <c r="CA204" s="2"/>
    </row>
    <row r="205" spans="76:82" x14ac:dyDescent="0.25">
      <c r="BX205" s="66"/>
      <c r="BY205" s="20"/>
      <c r="CA205" s="2"/>
    </row>
    <row r="206" spans="76:82" x14ac:dyDescent="0.25">
      <c r="BX206" s="66"/>
      <c r="CA206" s="2"/>
    </row>
    <row r="207" spans="76:82" x14ac:dyDescent="0.25">
      <c r="CA207" s="10"/>
    </row>
  </sheetData>
  <mergeCells count="32">
    <mergeCell ref="AE23:AL23"/>
    <mergeCell ref="A3:A4"/>
    <mergeCell ref="B3:B4"/>
    <mergeCell ref="C3:C4"/>
    <mergeCell ref="D3:D4"/>
    <mergeCell ref="E3:E4"/>
    <mergeCell ref="H23:M23"/>
    <mergeCell ref="A23:F23"/>
    <mergeCell ref="P23:U23"/>
    <mergeCell ref="X23:AC23"/>
    <mergeCell ref="A24:F24"/>
    <mergeCell ref="H24:M24"/>
    <mergeCell ref="X24:AC24"/>
    <mergeCell ref="AU24:AZ24"/>
    <mergeCell ref="BP24:BU24"/>
    <mergeCell ref="BB24:BG24"/>
    <mergeCell ref="P24:V24"/>
    <mergeCell ref="AE24:AL24"/>
    <mergeCell ref="AN24:AS24"/>
    <mergeCell ref="AN23:AS23"/>
    <mergeCell ref="AU23:AZ23"/>
    <mergeCell ref="CD25:CI25"/>
    <mergeCell ref="BW25:CB25"/>
    <mergeCell ref="BP25:BU25"/>
    <mergeCell ref="BI24:BN24"/>
    <mergeCell ref="BW24:CB24"/>
    <mergeCell ref="CD24:CI24"/>
    <mergeCell ref="BB23:BG23"/>
    <mergeCell ref="BI23:BN23"/>
    <mergeCell ref="BP23:BU23"/>
    <mergeCell ref="BW23:CB23"/>
    <mergeCell ref="CD23:CI23"/>
  </mergeCells>
  <conditionalFormatting sqref="C1:C2 C20:C22 D3:D19 C25:C1048576">
    <cfRule type="duplicateValues" dxfId="34" priority="25"/>
    <cfRule type="duplicateValues" dxfId="33" priority="12"/>
  </conditionalFormatting>
  <conditionalFormatting sqref="J1:J2 J20:J22 K3:K19 J25:J1048576">
    <cfRule type="duplicateValues" dxfId="32" priority="11"/>
  </conditionalFormatting>
  <conditionalFormatting sqref="J130:J142">
    <cfRule type="duplicateValues" dxfId="31" priority="27"/>
  </conditionalFormatting>
  <conditionalFormatting sqref="J143">
    <cfRule type="duplicateValues" dxfId="30" priority="24"/>
  </conditionalFormatting>
  <conditionalFormatting sqref="R128:R138">
    <cfRule type="duplicateValues" dxfId="29" priority="28"/>
  </conditionalFormatting>
  <conditionalFormatting sqref="Z129:Z141">
    <cfRule type="duplicateValues" dxfId="28" priority="29"/>
  </conditionalFormatting>
  <conditionalFormatting sqref="AG124:AG131">
    <cfRule type="duplicateValues" dxfId="27" priority="34"/>
  </conditionalFormatting>
  <conditionalFormatting sqref="AG132:AG137">
    <cfRule type="duplicateValues" dxfId="26" priority="33"/>
  </conditionalFormatting>
  <conditionalFormatting sqref="AG138:AG143 AA170">
    <cfRule type="duplicateValues" dxfId="25" priority="26"/>
  </conditionalFormatting>
  <conditionalFormatting sqref="AP125:AP127">
    <cfRule type="duplicateValues" dxfId="24" priority="23"/>
  </conditionalFormatting>
  <conditionalFormatting sqref="AP128">
    <cfRule type="duplicateValues" dxfId="23" priority="22"/>
  </conditionalFormatting>
  <conditionalFormatting sqref="AP129:AP144">
    <cfRule type="duplicateValues" dxfId="22" priority="30"/>
  </conditionalFormatting>
  <conditionalFormatting sqref="AW1:AW2 AW20:AW22 AX3:AX19 AW24:AW1048576">
    <cfRule type="duplicateValues" dxfId="21" priority="5"/>
  </conditionalFormatting>
  <conditionalFormatting sqref="AW131:AW149">
    <cfRule type="duplicateValues" dxfId="20" priority="31"/>
  </conditionalFormatting>
  <conditionalFormatting sqref="BD1:BD2 BD20:BD1048576 BE3:BE19">
    <cfRule type="duplicateValues" dxfId="19" priority="6"/>
  </conditionalFormatting>
  <conditionalFormatting sqref="BD131:BD145">
    <cfRule type="duplicateValues" dxfId="18" priority="35"/>
  </conditionalFormatting>
  <conditionalFormatting sqref="BK23">
    <cfRule type="duplicateValues" dxfId="17" priority="4"/>
  </conditionalFormatting>
  <conditionalFormatting sqref="BK134">
    <cfRule type="duplicateValues" dxfId="16" priority="21"/>
  </conditionalFormatting>
  <conditionalFormatting sqref="BK142:BK145">
    <cfRule type="duplicateValues" dxfId="15" priority="20"/>
  </conditionalFormatting>
  <conditionalFormatting sqref="BK148:BK1048576 BK1:BK2 BK20:BK22 BL3:BL19 BK24:BK146">
    <cfRule type="duplicateValues" dxfId="14" priority="7"/>
  </conditionalFormatting>
  <conditionalFormatting sqref="BR1:BR2 BR20:BR22 BS3:BS19 BR24:BR1048576">
    <cfRule type="duplicateValues" dxfId="13" priority="8"/>
  </conditionalFormatting>
  <conditionalFormatting sqref="BR23">
    <cfRule type="duplicateValues" dxfId="12" priority="3"/>
  </conditionalFormatting>
  <conditionalFormatting sqref="BY1:BY2 BY20:BY22 BZ3:BZ19 BY24:BY1048576">
    <cfRule type="duplicateValues" dxfId="11" priority="9"/>
  </conditionalFormatting>
  <conditionalFormatting sqref="BY23">
    <cfRule type="duplicateValues" dxfId="10" priority="2"/>
  </conditionalFormatting>
  <conditionalFormatting sqref="BY148">
    <cfRule type="duplicateValues" dxfId="9" priority="18"/>
  </conditionalFormatting>
  <conditionalFormatting sqref="BY150">
    <cfRule type="duplicateValues" dxfId="8" priority="32"/>
  </conditionalFormatting>
  <conditionalFormatting sqref="BY160">
    <cfRule type="duplicateValues" dxfId="7" priority="16"/>
  </conditionalFormatting>
  <conditionalFormatting sqref="CD175:CD180">
    <cfRule type="duplicateValues" dxfId="6" priority="15"/>
  </conditionalFormatting>
  <conditionalFormatting sqref="CF1:CF2 CF20:CF22 CG3:CG19 CF24:CF1048576">
    <cfRule type="duplicateValues" dxfId="5" priority="10"/>
  </conditionalFormatting>
  <conditionalFormatting sqref="CF23">
    <cfRule type="duplicateValues" dxfId="4" priority="1"/>
  </conditionalFormatting>
  <conditionalFormatting sqref="CF145:CF148">
    <cfRule type="duplicateValues" dxfId="3" priority="13"/>
  </conditionalFormatting>
  <conditionalFormatting sqref="CF156:CF160">
    <cfRule type="duplicateValues" dxfId="2" priority="14"/>
  </conditionalFormatting>
  <conditionalFormatting sqref="CF165">
    <cfRule type="duplicateValues" dxfId="1" priority="19"/>
  </conditionalFormatting>
  <conditionalFormatting sqref="CF166">
    <cfRule type="duplicateValues" dxfId="0" priority="17"/>
  </conditionalFormatting>
  <pageMargins left="0.7" right="0.7" top="0.75" bottom="0.75" header="0.3" footer="0.3"/>
  <pageSetup paperSize="5" scale="8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570B1-86CB-4325-B60B-3B6720A73D90}">
  <dimension ref="B1:E14"/>
  <sheetViews>
    <sheetView zoomScale="97" workbookViewId="0">
      <selection activeCell="E14" sqref="E14"/>
    </sheetView>
  </sheetViews>
  <sheetFormatPr defaultRowHeight="15" x14ac:dyDescent="0.25"/>
  <cols>
    <col min="3" max="3" width="31.28515625" bestFit="1" customWidth="1"/>
    <col min="4" max="4" width="12.85546875" bestFit="1" customWidth="1"/>
  </cols>
  <sheetData>
    <row r="1" spans="2:5" x14ac:dyDescent="0.25">
      <c r="B1" s="487" t="s">
        <v>710</v>
      </c>
      <c r="C1" s="487"/>
      <c r="D1" s="487"/>
      <c r="E1" s="487"/>
    </row>
    <row r="2" spans="2:5" x14ac:dyDescent="0.25">
      <c r="B2" s="87" t="s">
        <v>541</v>
      </c>
      <c r="C2" s="87" t="s">
        <v>76</v>
      </c>
      <c r="D2" s="87" t="s">
        <v>708</v>
      </c>
      <c r="E2" s="87" t="s">
        <v>709</v>
      </c>
    </row>
    <row r="3" spans="2:5" x14ac:dyDescent="0.25">
      <c r="B3" s="38" t="s">
        <v>133</v>
      </c>
      <c r="C3" s="38" t="s">
        <v>145</v>
      </c>
      <c r="D3" s="44">
        <v>5650000</v>
      </c>
      <c r="E3" s="52">
        <v>43375</v>
      </c>
    </row>
    <row r="4" spans="2:5" x14ac:dyDescent="0.25">
      <c r="B4" s="38" t="s">
        <v>133</v>
      </c>
      <c r="C4" s="38" t="s">
        <v>150</v>
      </c>
      <c r="D4" s="44">
        <v>5252392</v>
      </c>
      <c r="E4" s="52">
        <v>24487.5</v>
      </c>
    </row>
    <row r="5" spans="2:5" x14ac:dyDescent="0.25">
      <c r="B5" s="38" t="s">
        <v>135</v>
      </c>
      <c r="C5" s="38" t="s">
        <v>134</v>
      </c>
      <c r="D5" s="44">
        <v>6218500</v>
      </c>
      <c r="E5" s="52">
        <v>14125</v>
      </c>
    </row>
    <row r="6" spans="2:5" x14ac:dyDescent="0.25">
      <c r="B6" s="38" t="s">
        <v>135</v>
      </c>
      <c r="C6" s="38" t="s">
        <v>145</v>
      </c>
      <c r="D6" s="44">
        <v>5580000</v>
      </c>
      <c r="E6" s="52">
        <v>40050</v>
      </c>
    </row>
    <row r="7" spans="2:5" x14ac:dyDescent="0.25">
      <c r="B7" s="38" t="s">
        <v>135</v>
      </c>
      <c r="C7" s="38" t="s">
        <v>150</v>
      </c>
      <c r="D7" s="44">
        <v>5132392</v>
      </c>
      <c r="E7" s="52">
        <v>18787.5</v>
      </c>
    </row>
    <row r="8" spans="2:5" x14ac:dyDescent="0.25">
      <c r="B8" s="38" t="s">
        <v>138</v>
      </c>
      <c r="C8" s="38" t="s">
        <v>134</v>
      </c>
      <c r="D8" s="44">
        <v>6028500</v>
      </c>
      <c r="E8" s="52">
        <v>5100</v>
      </c>
    </row>
    <row r="9" spans="2:5" x14ac:dyDescent="0.25">
      <c r="B9" s="38" t="s">
        <v>138</v>
      </c>
      <c r="C9" s="38" t="s">
        <v>145</v>
      </c>
      <c r="D9" s="44">
        <v>5700000</v>
      </c>
      <c r="E9" s="52">
        <v>45750</v>
      </c>
    </row>
    <row r="10" spans="2:5" x14ac:dyDescent="0.25">
      <c r="B10" s="38" t="s">
        <v>138</v>
      </c>
      <c r="C10" s="38" t="s">
        <v>150</v>
      </c>
      <c r="D10" s="44">
        <v>5362392</v>
      </c>
      <c r="E10" s="52">
        <v>29712.5</v>
      </c>
    </row>
    <row r="11" spans="2:5" x14ac:dyDescent="0.25">
      <c r="B11" s="38" t="s">
        <v>139</v>
      </c>
      <c r="C11" s="38" t="s">
        <v>136</v>
      </c>
      <c r="D11" s="44">
        <v>6470750</v>
      </c>
      <c r="E11" s="52">
        <v>7358</v>
      </c>
    </row>
    <row r="12" spans="2:5" x14ac:dyDescent="0.25">
      <c r="B12" s="38" t="s">
        <v>139</v>
      </c>
      <c r="C12" s="38" t="s">
        <v>145</v>
      </c>
      <c r="D12" s="44">
        <v>5542500</v>
      </c>
      <c r="E12" s="52">
        <v>38267</v>
      </c>
    </row>
    <row r="13" spans="2:5" x14ac:dyDescent="0.25">
      <c r="B13" s="38" t="s">
        <v>139</v>
      </c>
      <c r="C13" s="38" t="s">
        <v>150</v>
      </c>
      <c r="D13" s="44">
        <v>5165892</v>
      </c>
      <c r="E13" s="52">
        <v>20380</v>
      </c>
    </row>
    <row r="14" spans="2:5" x14ac:dyDescent="0.25">
      <c r="B14" s="3" t="s">
        <v>22</v>
      </c>
      <c r="C14" s="181"/>
      <c r="D14" s="182"/>
      <c r="E14" s="101">
        <f ca="1">SUM(E3:E14)</f>
        <v>287392.5</v>
      </c>
    </row>
  </sheetData>
  <mergeCells count="1">
    <mergeCell ref="B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6539-274D-400F-BD57-E39143A4B1F8}">
  <dimension ref="A1:M60"/>
  <sheetViews>
    <sheetView topLeftCell="G16" zoomScale="102" zoomScaleNormal="132" workbookViewId="0">
      <selection activeCell="K7" sqref="K7"/>
    </sheetView>
  </sheetViews>
  <sheetFormatPr defaultRowHeight="15" x14ac:dyDescent="0.25"/>
  <cols>
    <col min="1" max="2" width="9.140625" hidden="1" customWidth="1"/>
    <col min="3" max="3" width="20.7109375" hidden="1" customWidth="1"/>
    <col min="4" max="4" width="18.85546875" hidden="1" customWidth="1"/>
    <col min="5" max="6" width="9.140625" hidden="1" customWidth="1"/>
    <col min="7" max="7" width="9.140625" customWidth="1"/>
    <col min="8" max="9" width="12.7109375" customWidth="1"/>
    <col min="10" max="10" width="22.140625" customWidth="1"/>
    <col min="11" max="11" width="19.140625" customWidth="1"/>
    <col min="13" max="13" width="19.5703125" customWidth="1"/>
  </cols>
  <sheetData>
    <row r="1" spans="1:11" x14ac:dyDescent="0.25">
      <c r="A1" s="20" t="s">
        <v>717</v>
      </c>
      <c r="H1" s="20" t="s">
        <v>717</v>
      </c>
    </row>
    <row r="2" spans="1:11" x14ac:dyDescent="0.25">
      <c r="A2" s="3" t="s">
        <v>75</v>
      </c>
      <c r="B2" s="181" t="s">
        <v>35</v>
      </c>
      <c r="C2" s="181" t="s">
        <v>711</v>
      </c>
      <c r="D2" s="182" t="s">
        <v>712</v>
      </c>
      <c r="H2" s="3" t="s">
        <v>75</v>
      </c>
      <c r="I2" s="181" t="s">
        <v>35</v>
      </c>
      <c r="J2" s="181" t="s">
        <v>711</v>
      </c>
      <c r="K2" s="182" t="s">
        <v>712</v>
      </c>
    </row>
    <row r="3" spans="1:11" x14ac:dyDescent="0.25">
      <c r="A3" s="488" t="s">
        <v>713</v>
      </c>
      <c r="B3" t="s">
        <v>36</v>
      </c>
      <c r="C3" s="10">
        <v>21142910</v>
      </c>
      <c r="D3" s="183">
        <v>2004758.3333333333</v>
      </c>
      <c r="H3" s="488" t="s">
        <v>713</v>
      </c>
      <c r="I3" t="s">
        <v>36</v>
      </c>
      <c r="J3" s="10">
        <v>21142910</v>
      </c>
      <c r="K3" s="183">
        <v>2004758.3333333333</v>
      </c>
    </row>
    <row r="4" spans="1:11" x14ac:dyDescent="0.25">
      <c r="A4" s="488"/>
      <c r="B4" t="s">
        <v>37</v>
      </c>
      <c r="C4" s="10">
        <v>21142910</v>
      </c>
      <c r="D4" s="183">
        <v>2004758.3333333333</v>
      </c>
      <c r="H4" s="488"/>
      <c r="I4" t="s">
        <v>37</v>
      </c>
      <c r="J4" s="10">
        <v>21142910</v>
      </c>
      <c r="K4" s="183">
        <v>2004758.3333333333</v>
      </c>
    </row>
    <row r="5" spans="1:11" x14ac:dyDescent="0.25">
      <c r="A5" s="488"/>
      <c r="B5" t="s">
        <v>38</v>
      </c>
      <c r="C5" s="10">
        <v>21142910</v>
      </c>
      <c r="D5" s="183">
        <v>2004758.3333333333</v>
      </c>
      <c r="H5" s="488"/>
      <c r="I5" t="s">
        <v>38</v>
      </c>
      <c r="J5" s="10">
        <v>21142910</v>
      </c>
      <c r="K5" s="183">
        <v>2004758.3333333333</v>
      </c>
    </row>
    <row r="6" spans="1:11" x14ac:dyDescent="0.25">
      <c r="A6" s="488"/>
      <c r="B6" t="s">
        <v>39</v>
      </c>
      <c r="C6" s="10">
        <v>21142910</v>
      </c>
      <c r="D6" s="183">
        <v>2004758.3333333333</v>
      </c>
      <c r="H6" s="488"/>
      <c r="I6" t="s">
        <v>39</v>
      </c>
      <c r="J6" s="10">
        <v>21142910</v>
      </c>
      <c r="K6" s="183">
        <v>2004758.3333333333</v>
      </c>
    </row>
    <row r="7" spans="1:11" x14ac:dyDescent="0.25">
      <c r="A7" s="488"/>
      <c r="B7" t="s">
        <v>40</v>
      </c>
      <c r="C7" s="184">
        <f>21142910*2</f>
        <v>42285820</v>
      </c>
      <c r="D7" s="183">
        <v>5176195.958333333</v>
      </c>
      <c r="H7" s="488"/>
      <c r="I7" t="s">
        <v>40</v>
      </c>
      <c r="J7" s="184">
        <f>21142910*2</f>
        <v>42285820</v>
      </c>
      <c r="K7" s="183">
        <v>5176195.958333333</v>
      </c>
    </row>
    <row r="8" spans="1:11" x14ac:dyDescent="0.25">
      <c r="A8" s="488"/>
      <c r="B8" t="s">
        <v>41</v>
      </c>
      <c r="C8" s="184">
        <v>21142910</v>
      </c>
      <c r="D8" s="183">
        <v>2004758.3333333333</v>
      </c>
      <c r="H8" s="488"/>
      <c r="I8" t="s">
        <v>41</v>
      </c>
      <c r="J8" s="184">
        <v>21142910</v>
      </c>
      <c r="K8" s="183">
        <v>2004758.3333333333</v>
      </c>
    </row>
    <row r="9" spans="1:11" x14ac:dyDescent="0.25">
      <c r="A9" s="488"/>
      <c r="B9" t="s">
        <v>42</v>
      </c>
      <c r="C9" s="184">
        <v>21142910</v>
      </c>
      <c r="D9" s="183">
        <v>2004758.3333333333</v>
      </c>
      <c r="H9" s="488"/>
      <c r="I9" t="s">
        <v>42</v>
      </c>
      <c r="J9" s="184">
        <v>21142910</v>
      </c>
      <c r="K9" s="183">
        <v>2004758.3333333333</v>
      </c>
    </row>
    <row r="10" spans="1:11" x14ac:dyDescent="0.25">
      <c r="A10" s="488"/>
      <c r="B10" t="s">
        <v>43</v>
      </c>
      <c r="C10" s="184">
        <v>21142910</v>
      </c>
      <c r="D10" s="183">
        <v>2004758.3333333333</v>
      </c>
      <c r="H10" s="488"/>
      <c r="I10" t="s">
        <v>43</v>
      </c>
      <c r="J10" s="184">
        <v>21142910</v>
      </c>
      <c r="K10" s="183">
        <v>2004758.3333333333</v>
      </c>
    </row>
    <row r="11" spans="1:11" x14ac:dyDescent="0.25">
      <c r="A11" s="488"/>
      <c r="B11" t="s">
        <v>44</v>
      </c>
      <c r="C11" s="184">
        <v>21142910</v>
      </c>
      <c r="D11" s="183">
        <v>2004758.3333333333</v>
      </c>
      <c r="H11" s="488"/>
      <c r="I11" t="s">
        <v>44</v>
      </c>
      <c r="J11" s="184">
        <v>21142910</v>
      </c>
      <c r="K11" s="183">
        <v>2004758.3333333333</v>
      </c>
    </row>
    <row r="12" spans="1:11" x14ac:dyDescent="0.25">
      <c r="A12" s="488"/>
      <c r="B12" t="s">
        <v>45</v>
      </c>
      <c r="C12" s="184">
        <v>21142910</v>
      </c>
      <c r="D12" s="183">
        <v>2004758.3333333333</v>
      </c>
      <c r="H12" s="488"/>
      <c r="I12" t="s">
        <v>45</v>
      </c>
      <c r="J12" s="184">
        <v>21142910</v>
      </c>
      <c r="K12" s="183">
        <v>2004758.3333333333</v>
      </c>
    </row>
    <row r="13" spans="1:11" x14ac:dyDescent="0.25">
      <c r="A13" s="488"/>
      <c r="B13" t="s">
        <v>46</v>
      </c>
      <c r="C13" s="184">
        <v>21142910</v>
      </c>
      <c r="D13" s="183">
        <v>2004758.3333333333</v>
      </c>
      <c r="H13" s="488"/>
      <c r="I13" t="s">
        <v>46</v>
      </c>
      <c r="J13" s="184">
        <v>21142910</v>
      </c>
      <c r="K13" s="183">
        <v>2004758.3333333333</v>
      </c>
    </row>
    <row r="14" spans="1:11" x14ac:dyDescent="0.25">
      <c r="A14" s="489"/>
      <c r="B14" s="22" t="s">
        <v>47</v>
      </c>
      <c r="C14" s="184">
        <v>21142910</v>
      </c>
      <c r="D14" s="185">
        <v>2004758.3333333333</v>
      </c>
      <c r="H14" s="489"/>
      <c r="I14" s="22" t="s">
        <v>47</v>
      </c>
      <c r="J14" s="184">
        <v>21142910</v>
      </c>
      <c r="K14" s="185">
        <v>2004758.3333333333</v>
      </c>
    </row>
    <row r="15" spans="1:11" x14ac:dyDescent="0.25">
      <c r="A15" s="186"/>
      <c r="B15" s="187" t="s">
        <v>22</v>
      </c>
      <c r="C15" s="188">
        <f>SUM(C3:C14)</f>
        <v>274857830</v>
      </c>
      <c r="D15" s="188">
        <f>SUM(D3:D14)</f>
        <v>27228537.624999993</v>
      </c>
      <c r="H15" s="186"/>
      <c r="I15" s="187" t="s">
        <v>22</v>
      </c>
      <c r="J15" s="188">
        <f>SUM(J3:J14)</f>
        <v>274857830</v>
      </c>
      <c r="K15" s="188">
        <f>SUM(K3:K14)</f>
        <v>27228537.624999993</v>
      </c>
    </row>
    <row r="16" spans="1:11" x14ac:dyDescent="0.25">
      <c r="A16" s="488" t="s">
        <v>714</v>
      </c>
      <c r="B16" t="s">
        <v>36</v>
      </c>
      <c r="C16" s="189">
        <v>11488307</v>
      </c>
      <c r="D16" s="183">
        <v>556570.83333333337</v>
      </c>
      <c r="H16" s="488" t="s">
        <v>714</v>
      </c>
      <c r="I16" t="s">
        <v>36</v>
      </c>
      <c r="J16" s="189">
        <v>11488307</v>
      </c>
      <c r="K16" s="183">
        <v>556570.83333333337</v>
      </c>
    </row>
    <row r="17" spans="1:11" x14ac:dyDescent="0.25">
      <c r="A17" s="488"/>
      <c r="B17" t="s">
        <v>37</v>
      </c>
      <c r="C17" s="189">
        <v>11488307</v>
      </c>
      <c r="D17" s="183">
        <v>556570.83333333337</v>
      </c>
      <c r="H17" s="488"/>
      <c r="I17" t="s">
        <v>37</v>
      </c>
      <c r="J17" s="189">
        <v>11488307</v>
      </c>
      <c r="K17" s="183">
        <v>556570.83333333337</v>
      </c>
    </row>
    <row r="18" spans="1:11" x14ac:dyDescent="0.25">
      <c r="A18" s="488"/>
      <c r="B18" t="s">
        <v>38</v>
      </c>
      <c r="C18" s="189">
        <v>11488307</v>
      </c>
      <c r="D18" s="183">
        <v>556570.83333333337</v>
      </c>
      <c r="H18" s="488"/>
      <c r="I18" t="s">
        <v>38</v>
      </c>
      <c r="J18" s="189">
        <v>11488307</v>
      </c>
      <c r="K18" s="183">
        <v>556570.83333333337</v>
      </c>
    </row>
    <row r="19" spans="1:11" x14ac:dyDescent="0.25">
      <c r="A19" s="488"/>
      <c r="B19" t="s">
        <v>39</v>
      </c>
      <c r="C19" s="189">
        <v>11488307</v>
      </c>
      <c r="D19" s="183">
        <v>556570.83333333337</v>
      </c>
      <c r="H19" s="488"/>
      <c r="I19" t="s">
        <v>39</v>
      </c>
      <c r="J19" s="189">
        <v>11488307</v>
      </c>
      <c r="K19" s="183">
        <v>556570.83333333337</v>
      </c>
    </row>
    <row r="20" spans="1:11" x14ac:dyDescent="0.25">
      <c r="A20" s="488"/>
      <c r="B20" t="s">
        <v>40</v>
      </c>
      <c r="C20" s="189">
        <f>11488307*2</f>
        <v>22976614</v>
      </c>
      <c r="D20" s="183">
        <v>2279825.641025641</v>
      </c>
      <c r="H20" s="488"/>
      <c r="I20" t="s">
        <v>40</v>
      </c>
      <c r="J20" s="189">
        <f>11488307*2</f>
        <v>22976614</v>
      </c>
      <c r="K20" s="183">
        <v>2279825.641025641</v>
      </c>
    </row>
    <row r="21" spans="1:11" x14ac:dyDescent="0.25">
      <c r="A21" s="488"/>
      <c r="B21" t="s">
        <v>41</v>
      </c>
      <c r="C21" s="189">
        <v>11488307</v>
      </c>
      <c r="D21" s="183">
        <v>556570.83333333337</v>
      </c>
      <c r="H21" s="488"/>
      <c r="I21" t="s">
        <v>41</v>
      </c>
      <c r="J21" s="189">
        <v>11488307</v>
      </c>
      <c r="K21" s="183">
        <v>556570.83333333337</v>
      </c>
    </row>
    <row r="22" spans="1:11" x14ac:dyDescent="0.25">
      <c r="A22" s="488"/>
      <c r="B22" t="s">
        <v>42</v>
      </c>
      <c r="C22" s="189">
        <v>11488307</v>
      </c>
      <c r="D22" s="183">
        <v>556570.83333333337</v>
      </c>
      <c r="H22" s="488"/>
      <c r="I22" t="s">
        <v>42</v>
      </c>
      <c r="J22" s="189">
        <v>11488307</v>
      </c>
      <c r="K22" s="183">
        <v>556570.83333333337</v>
      </c>
    </row>
    <row r="23" spans="1:11" x14ac:dyDescent="0.25">
      <c r="A23" s="488"/>
      <c r="B23" t="s">
        <v>43</v>
      </c>
      <c r="C23" s="189">
        <v>11488307</v>
      </c>
      <c r="D23" s="183">
        <v>556570.83333333337</v>
      </c>
      <c r="H23" s="488"/>
      <c r="I23" t="s">
        <v>43</v>
      </c>
      <c r="J23" s="189">
        <v>11488307</v>
      </c>
      <c r="K23" s="183">
        <v>556570.83333333337</v>
      </c>
    </row>
    <row r="24" spans="1:11" x14ac:dyDescent="0.25">
      <c r="A24" s="488"/>
      <c r="B24" t="s">
        <v>44</v>
      </c>
      <c r="C24" s="189">
        <v>11488307</v>
      </c>
      <c r="D24" s="183">
        <v>556570.83333333337</v>
      </c>
      <c r="H24" s="488"/>
      <c r="I24" t="s">
        <v>44</v>
      </c>
      <c r="J24" s="189">
        <v>11488307</v>
      </c>
      <c r="K24" s="183">
        <v>556570.83333333337</v>
      </c>
    </row>
    <row r="25" spans="1:11" x14ac:dyDescent="0.25">
      <c r="A25" s="488"/>
      <c r="B25" t="s">
        <v>45</v>
      </c>
      <c r="C25" s="189">
        <v>11488307</v>
      </c>
      <c r="D25" s="183">
        <v>556570.83333333337</v>
      </c>
      <c r="H25" s="488"/>
      <c r="I25" t="s">
        <v>45</v>
      </c>
      <c r="J25" s="189">
        <v>11488307</v>
      </c>
      <c r="K25" s="183">
        <v>556570.83333333337</v>
      </c>
    </row>
    <row r="26" spans="1:11" x14ac:dyDescent="0.25">
      <c r="A26" s="488"/>
      <c r="B26" t="s">
        <v>46</v>
      </c>
      <c r="C26" s="189">
        <v>11488307</v>
      </c>
      <c r="D26" s="183">
        <v>556570.83333333337</v>
      </c>
      <c r="H26" s="488"/>
      <c r="I26" t="s">
        <v>46</v>
      </c>
      <c r="J26" s="189">
        <v>11488307</v>
      </c>
      <c r="K26" s="183">
        <v>556570.83333333337</v>
      </c>
    </row>
    <row r="27" spans="1:11" x14ac:dyDescent="0.25">
      <c r="A27" s="488"/>
      <c r="B27" t="s">
        <v>47</v>
      </c>
      <c r="C27" s="189">
        <v>11488307</v>
      </c>
      <c r="D27" s="183">
        <v>556570.83333333337</v>
      </c>
      <c r="H27" s="488"/>
      <c r="I27" t="s">
        <v>47</v>
      </c>
      <c r="J27" s="189">
        <v>11488307</v>
      </c>
      <c r="K27" s="183">
        <v>556570.83333333337</v>
      </c>
    </row>
    <row r="28" spans="1:11" x14ac:dyDescent="0.25">
      <c r="A28" s="186"/>
      <c r="B28" s="187" t="s">
        <v>22</v>
      </c>
      <c r="C28" s="188">
        <f>SUM(C16:C27)</f>
        <v>149347991</v>
      </c>
      <c r="D28" s="188">
        <f>SUM(D16:D27)</f>
        <v>8402104.8076923061</v>
      </c>
      <c r="H28" s="186"/>
      <c r="I28" s="187" t="s">
        <v>22</v>
      </c>
      <c r="J28" s="188">
        <f>SUM(J16:J27)</f>
        <v>149347991</v>
      </c>
      <c r="K28" s="188">
        <f>SUM(K16:K27)</f>
        <v>8402104.8076923061</v>
      </c>
    </row>
    <row r="29" spans="1:11" x14ac:dyDescent="0.25">
      <c r="A29" s="490" t="s">
        <v>715</v>
      </c>
      <c r="B29" s="93" t="s">
        <v>36</v>
      </c>
      <c r="C29" s="190">
        <v>11488308</v>
      </c>
      <c r="D29" s="191">
        <v>556570.83333333337</v>
      </c>
      <c r="H29" s="490" t="s">
        <v>715</v>
      </c>
      <c r="I29" s="93" t="s">
        <v>36</v>
      </c>
      <c r="J29" s="189">
        <v>9230769.2307692301</v>
      </c>
      <c r="K29" s="191">
        <v>223708.33333333334</v>
      </c>
    </row>
    <row r="30" spans="1:11" x14ac:dyDescent="0.25">
      <c r="A30" s="488"/>
      <c r="B30" t="s">
        <v>37</v>
      </c>
      <c r="C30" s="189">
        <v>11488308</v>
      </c>
      <c r="D30" s="183">
        <v>556570.83333333337</v>
      </c>
      <c r="H30" s="488"/>
      <c r="I30" t="s">
        <v>37</v>
      </c>
      <c r="J30" s="189">
        <v>9230769.2307692301</v>
      </c>
      <c r="K30" s="183">
        <v>223708.33333333334</v>
      </c>
    </row>
    <row r="31" spans="1:11" x14ac:dyDescent="0.25">
      <c r="A31" s="488"/>
      <c r="B31" t="s">
        <v>38</v>
      </c>
      <c r="C31" s="189">
        <v>11488308</v>
      </c>
      <c r="D31" s="183">
        <v>556570.83333333337</v>
      </c>
      <c r="H31" s="488"/>
      <c r="I31" t="s">
        <v>38</v>
      </c>
      <c r="J31" s="189">
        <v>9230769.2307692301</v>
      </c>
      <c r="K31" s="183">
        <v>223708.33333333334</v>
      </c>
    </row>
    <row r="32" spans="1:11" x14ac:dyDescent="0.25">
      <c r="A32" s="488"/>
      <c r="B32" t="s">
        <v>39</v>
      </c>
      <c r="C32" s="189">
        <v>11488308</v>
      </c>
      <c r="D32" s="183">
        <v>556570.83333333337</v>
      </c>
      <c r="H32" s="488"/>
      <c r="I32" t="s">
        <v>39</v>
      </c>
      <c r="J32" s="189">
        <v>9230769.2307692301</v>
      </c>
      <c r="K32" s="183">
        <v>223708.33333333334</v>
      </c>
    </row>
    <row r="33" spans="1:13" x14ac:dyDescent="0.25">
      <c r="A33" s="488"/>
      <c r="B33" t="s">
        <v>40</v>
      </c>
      <c r="C33" s="189">
        <f>11488308*2</f>
        <v>22976616</v>
      </c>
      <c r="D33" s="183">
        <v>2279825.641025641</v>
      </c>
      <c r="H33" s="488"/>
      <c r="I33" t="s">
        <v>40</v>
      </c>
      <c r="J33" s="189">
        <v>18461538.46153846</v>
      </c>
      <c r="K33" s="183">
        <v>1602564</v>
      </c>
    </row>
    <row r="34" spans="1:13" x14ac:dyDescent="0.25">
      <c r="A34" s="488"/>
      <c r="B34" t="s">
        <v>41</v>
      </c>
      <c r="C34" s="189">
        <v>11488308</v>
      </c>
      <c r="D34" s="183">
        <v>556570.83333333337</v>
      </c>
      <c r="H34" s="488"/>
      <c r="I34" t="s">
        <v>41</v>
      </c>
      <c r="J34" s="189">
        <v>9230769.2307692301</v>
      </c>
      <c r="K34" s="183">
        <v>223708.33333333334</v>
      </c>
      <c r="M34" s="10"/>
    </row>
    <row r="35" spans="1:13" x14ac:dyDescent="0.25">
      <c r="A35" s="488"/>
      <c r="B35" t="s">
        <v>42</v>
      </c>
      <c r="C35" s="189">
        <v>11488308</v>
      </c>
      <c r="D35" s="183">
        <v>556570.83333333337</v>
      </c>
      <c r="H35" s="488"/>
      <c r="I35" t="s">
        <v>42</v>
      </c>
      <c r="J35" s="189">
        <v>9230769.2307692301</v>
      </c>
      <c r="K35" s="183">
        <v>223708.33333333334</v>
      </c>
    </row>
    <row r="36" spans="1:13" x14ac:dyDescent="0.25">
      <c r="A36" s="488"/>
      <c r="B36" t="s">
        <v>43</v>
      </c>
      <c r="C36" s="189">
        <v>11488308</v>
      </c>
      <c r="D36" s="183">
        <v>556570.83333333337</v>
      </c>
      <c r="H36" s="488"/>
      <c r="I36" t="s">
        <v>43</v>
      </c>
      <c r="J36" s="189">
        <v>9230769.2307692301</v>
      </c>
      <c r="K36" s="183">
        <v>223708.33333333334</v>
      </c>
    </row>
    <row r="37" spans="1:13" x14ac:dyDescent="0.25">
      <c r="A37" s="488"/>
      <c r="B37" t="s">
        <v>44</v>
      </c>
      <c r="C37" s="189">
        <v>11488308</v>
      </c>
      <c r="D37" s="183">
        <v>556570.83333333337</v>
      </c>
      <c r="H37" s="488"/>
      <c r="I37" t="s">
        <v>44</v>
      </c>
      <c r="J37" s="189">
        <v>9230769.2307692301</v>
      </c>
      <c r="K37" s="183">
        <v>223708.33333333334</v>
      </c>
    </row>
    <row r="38" spans="1:13" x14ac:dyDescent="0.25">
      <c r="A38" s="488"/>
      <c r="B38" t="s">
        <v>45</v>
      </c>
      <c r="C38" s="189">
        <v>11488308</v>
      </c>
      <c r="D38" s="183">
        <v>556570.83333333337</v>
      </c>
      <c r="H38" s="488"/>
      <c r="I38" t="s">
        <v>45</v>
      </c>
      <c r="J38" s="189">
        <v>9230769.2307692301</v>
      </c>
      <c r="K38" s="183">
        <v>223708.33333333334</v>
      </c>
    </row>
    <row r="39" spans="1:13" x14ac:dyDescent="0.25">
      <c r="A39" s="488"/>
      <c r="B39" t="s">
        <v>46</v>
      </c>
      <c r="C39" s="189">
        <v>11488308</v>
      </c>
      <c r="D39" s="183">
        <v>556570.83333333337</v>
      </c>
      <c r="H39" s="488"/>
      <c r="I39" t="s">
        <v>46</v>
      </c>
      <c r="J39" s="189">
        <v>9230769.2307692301</v>
      </c>
      <c r="K39" s="183">
        <v>223708.33333333334</v>
      </c>
    </row>
    <row r="40" spans="1:13" x14ac:dyDescent="0.25">
      <c r="A40" s="489"/>
      <c r="B40" s="22" t="s">
        <v>47</v>
      </c>
      <c r="C40" s="189">
        <v>11488308</v>
      </c>
      <c r="D40" s="185">
        <v>556570.83333333337</v>
      </c>
      <c r="H40" s="489"/>
      <c r="I40" s="22" t="s">
        <v>47</v>
      </c>
      <c r="J40" s="189">
        <v>9230769.2307692301</v>
      </c>
      <c r="K40" s="183">
        <v>223708.33333333334</v>
      </c>
      <c r="M40" s="300"/>
    </row>
    <row r="41" spans="1:13" x14ac:dyDescent="0.25">
      <c r="A41" s="186"/>
      <c r="B41" s="187" t="s">
        <v>22</v>
      </c>
      <c r="C41" s="188">
        <f>SUM(C29:C40)</f>
        <v>149348004</v>
      </c>
      <c r="D41" s="188">
        <f>SUM(D29:D40)</f>
        <v>8402104.8076923061</v>
      </c>
      <c r="H41" s="186"/>
      <c r="I41" s="187" t="s">
        <v>22</v>
      </c>
      <c r="J41" s="188">
        <f>SUM(J29:J40)</f>
        <v>120000000</v>
      </c>
      <c r="K41" s="188">
        <f>SUM(K29:K40)</f>
        <v>4063355.6666666679</v>
      </c>
      <c r="M41" s="207"/>
    </row>
    <row r="42" spans="1:13" x14ac:dyDescent="0.25">
      <c r="A42" s="488" t="s">
        <v>716</v>
      </c>
      <c r="B42" t="s">
        <v>36</v>
      </c>
      <c r="C42" s="189">
        <v>9492000</v>
      </c>
      <c r="D42" s="183">
        <v>450760</v>
      </c>
      <c r="H42" s="488" t="s">
        <v>716</v>
      </c>
      <c r="I42" t="s">
        <v>36</v>
      </c>
      <c r="J42" s="189">
        <v>11749538.76923077</v>
      </c>
      <c r="K42" s="183">
        <v>714910</v>
      </c>
    </row>
    <row r="43" spans="1:13" x14ac:dyDescent="0.25">
      <c r="A43" s="488"/>
      <c r="B43" t="s">
        <v>37</v>
      </c>
      <c r="C43" s="189">
        <v>9492000</v>
      </c>
      <c r="D43" s="183">
        <v>450760</v>
      </c>
      <c r="H43" s="488"/>
      <c r="I43" t="s">
        <v>37</v>
      </c>
      <c r="J43" s="189">
        <v>11749538.76923077</v>
      </c>
      <c r="K43" s="183">
        <v>714910</v>
      </c>
    </row>
    <row r="44" spans="1:13" x14ac:dyDescent="0.25">
      <c r="A44" s="488"/>
      <c r="B44" t="s">
        <v>38</v>
      </c>
      <c r="C44" s="189">
        <v>9492000</v>
      </c>
      <c r="D44" s="183">
        <v>450760</v>
      </c>
      <c r="H44" s="488"/>
      <c r="I44" t="s">
        <v>38</v>
      </c>
      <c r="J44" s="189">
        <v>11749538.76923077</v>
      </c>
      <c r="K44" s="183">
        <v>714910</v>
      </c>
    </row>
    <row r="45" spans="1:13" x14ac:dyDescent="0.25">
      <c r="A45" s="488"/>
      <c r="B45" t="s">
        <v>39</v>
      </c>
      <c r="C45" s="189">
        <v>9492000</v>
      </c>
      <c r="D45" s="183">
        <v>450760</v>
      </c>
      <c r="H45" s="488"/>
      <c r="I45" t="s">
        <v>39</v>
      </c>
      <c r="J45" s="189">
        <v>11749538.76923077</v>
      </c>
      <c r="K45" s="183">
        <v>714910</v>
      </c>
    </row>
    <row r="46" spans="1:13" x14ac:dyDescent="0.25">
      <c r="A46" s="488"/>
      <c r="B46" t="s">
        <v>40</v>
      </c>
      <c r="C46" s="189">
        <f>9492000*2</f>
        <v>18984000</v>
      </c>
      <c r="D46" s="183">
        <v>1993060</v>
      </c>
      <c r="H46" s="488"/>
      <c r="I46" t="s">
        <v>40</v>
      </c>
      <c r="J46" s="189">
        <v>23499077.538461529</v>
      </c>
      <c r="K46" s="183">
        <v>2477347.7338461536</v>
      </c>
    </row>
    <row r="47" spans="1:13" x14ac:dyDescent="0.25">
      <c r="A47" s="488"/>
      <c r="B47" t="s">
        <v>41</v>
      </c>
      <c r="C47" s="189">
        <v>9492000</v>
      </c>
      <c r="D47" s="183">
        <v>450760</v>
      </c>
      <c r="H47" s="488"/>
      <c r="I47" t="s">
        <v>41</v>
      </c>
      <c r="J47" s="189">
        <v>11749538.76923077</v>
      </c>
      <c r="K47" s="183">
        <v>714910</v>
      </c>
    </row>
    <row r="48" spans="1:13" x14ac:dyDescent="0.25">
      <c r="A48" s="488"/>
      <c r="B48" t="s">
        <v>42</v>
      </c>
      <c r="C48" s="189">
        <v>9492000</v>
      </c>
      <c r="D48" s="183">
        <v>450760</v>
      </c>
      <c r="H48" s="488"/>
      <c r="I48" t="s">
        <v>42</v>
      </c>
      <c r="J48" s="189">
        <v>11749538.76923077</v>
      </c>
      <c r="K48" s="183">
        <v>714910</v>
      </c>
    </row>
    <row r="49" spans="1:11" x14ac:dyDescent="0.25">
      <c r="A49" s="488"/>
      <c r="B49" t="s">
        <v>43</v>
      </c>
      <c r="C49" s="189">
        <v>9492000</v>
      </c>
      <c r="D49" s="183">
        <v>450760</v>
      </c>
      <c r="H49" s="488"/>
      <c r="I49" t="s">
        <v>43</v>
      </c>
      <c r="J49" s="189">
        <v>11749538.76923077</v>
      </c>
      <c r="K49" s="183">
        <v>714910</v>
      </c>
    </row>
    <row r="50" spans="1:11" x14ac:dyDescent="0.25">
      <c r="A50" s="488"/>
      <c r="B50" t="s">
        <v>44</v>
      </c>
      <c r="C50" s="189">
        <v>9492000</v>
      </c>
      <c r="D50" s="183">
        <v>450760</v>
      </c>
      <c r="H50" s="488"/>
      <c r="I50" t="s">
        <v>44</v>
      </c>
      <c r="J50" s="189">
        <v>11749538.76923077</v>
      </c>
      <c r="K50" s="183">
        <v>714910</v>
      </c>
    </row>
    <row r="51" spans="1:11" x14ac:dyDescent="0.25">
      <c r="A51" s="488"/>
      <c r="B51" t="s">
        <v>45</v>
      </c>
      <c r="C51" s="189">
        <v>9492000</v>
      </c>
      <c r="D51" s="183">
        <v>450760</v>
      </c>
      <c r="H51" s="488"/>
      <c r="I51" t="s">
        <v>45</v>
      </c>
      <c r="J51" s="189">
        <v>11749538.76923077</v>
      </c>
      <c r="K51" s="183">
        <v>714910</v>
      </c>
    </row>
    <row r="52" spans="1:11" x14ac:dyDescent="0.25">
      <c r="A52" s="488"/>
      <c r="B52" t="s">
        <v>46</v>
      </c>
      <c r="C52" s="189">
        <v>9492000</v>
      </c>
      <c r="D52" s="183">
        <v>450760</v>
      </c>
      <c r="H52" s="488"/>
      <c r="I52" t="s">
        <v>46</v>
      </c>
      <c r="J52" s="189">
        <v>11749538.76923077</v>
      </c>
      <c r="K52" s="183">
        <v>714910</v>
      </c>
    </row>
    <row r="53" spans="1:11" x14ac:dyDescent="0.25">
      <c r="A53" s="489"/>
      <c r="B53" s="22" t="s">
        <v>47</v>
      </c>
      <c r="C53" s="189">
        <v>9492000</v>
      </c>
      <c r="D53" s="185">
        <v>450760</v>
      </c>
      <c r="H53" s="489"/>
      <c r="I53" s="22" t="s">
        <v>47</v>
      </c>
      <c r="J53" s="189">
        <v>11749538.76923077</v>
      </c>
      <c r="K53" s="183">
        <v>714910</v>
      </c>
    </row>
    <row r="54" spans="1:11" x14ac:dyDescent="0.25">
      <c r="A54" s="192"/>
      <c r="B54" s="187" t="s">
        <v>22</v>
      </c>
      <c r="C54" s="188">
        <f>SUM(C42:C53)</f>
        <v>123396000</v>
      </c>
      <c r="D54" s="188">
        <f>SUM(D42:D53)</f>
        <v>6951420</v>
      </c>
      <c r="H54" s="192"/>
      <c r="I54" s="187" t="s">
        <v>22</v>
      </c>
      <c r="J54" s="188">
        <f>SUM(J42:J53)</f>
        <v>152744004</v>
      </c>
      <c r="K54" s="188">
        <f>SUM(K42:K53)</f>
        <v>10341357.733846154</v>
      </c>
    </row>
    <row r="55" spans="1:11" x14ac:dyDescent="0.25">
      <c r="A55" s="193" t="s">
        <v>74</v>
      </c>
      <c r="B55" s="22"/>
      <c r="C55" s="101">
        <f>SUM(C54,C41,C28,C15)</f>
        <v>696949825</v>
      </c>
      <c r="D55" s="101">
        <f>SUM(D54,D41,D28,D15)</f>
        <v>50984167.240384609</v>
      </c>
      <c r="H55" s="193" t="s">
        <v>74</v>
      </c>
      <c r="I55" s="22"/>
      <c r="J55" s="101">
        <f>SUM(J54,J41,J28,J15)</f>
        <v>696949825</v>
      </c>
      <c r="K55" s="101">
        <f>SUM(K54,K41,K28,K15)</f>
        <v>50035355.833205119</v>
      </c>
    </row>
    <row r="57" spans="1:11" x14ac:dyDescent="0.25">
      <c r="J57" s="10"/>
      <c r="K57" s="10"/>
    </row>
    <row r="58" spans="1:11" x14ac:dyDescent="0.25">
      <c r="K58" s="10"/>
    </row>
    <row r="60" spans="1:11" x14ac:dyDescent="0.25">
      <c r="K60" s="10"/>
    </row>
  </sheetData>
  <mergeCells count="8">
    <mergeCell ref="A3:A14"/>
    <mergeCell ref="A16:A27"/>
    <mergeCell ref="A29:A40"/>
    <mergeCell ref="A42:A53"/>
    <mergeCell ref="H3:H14"/>
    <mergeCell ref="H16:H27"/>
    <mergeCell ref="H29:H40"/>
    <mergeCell ref="H42:H5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EFFFD-E0D6-4C0A-AB5B-5C14AC99D2B9}">
  <dimension ref="B3:I260"/>
  <sheetViews>
    <sheetView workbookViewId="0">
      <selection activeCell="C6" sqref="C6"/>
    </sheetView>
  </sheetViews>
  <sheetFormatPr defaultRowHeight="15" x14ac:dyDescent="0.25"/>
  <cols>
    <col min="1" max="1" width="4.5703125" customWidth="1"/>
    <col min="2" max="2" width="10.140625" bestFit="1" customWidth="1"/>
    <col min="3" max="3" width="24.28515625" bestFit="1" customWidth="1"/>
    <col min="4" max="4" width="12.140625" customWidth="1"/>
    <col min="5" max="5" width="13.85546875" bestFit="1" customWidth="1"/>
    <col min="6" max="6" width="19.7109375" customWidth="1"/>
    <col min="8" max="8" width="10.5703125" bestFit="1" customWidth="1"/>
    <col min="9" max="9" width="14.28515625" bestFit="1" customWidth="1"/>
  </cols>
  <sheetData>
    <row r="3" spans="2:9" x14ac:dyDescent="0.25">
      <c r="B3" s="492" t="s">
        <v>726</v>
      </c>
      <c r="C3" s="493"/>
      <c r="D3" s="493"/>
      <c r="E3" s="493"/>
      <c r="F3" s="494"/>
    </row>
    <row r="4" spans="2:9" x14ac:dyDescent="0.25">
      <c r="B4" s="495"/>
      <c r="C4" s="496"/>
      <c r="D4" s="496"/>
      <c r="E4" s="496"/>
      <c r="F4" s="497"/>
    </row>
    <row r="5" spans="2:9" ht="25.5" x14ac:dyDescent="0.25">
      <c r="B5" s="201" t="s">
        <v>541</v>
      </c>
      <c r="C5" s="201" t="s">
        <v>75</v>
      </c>
      <c r="D5" s="202" t="s">
        <v>727</v>
      </c>
      <c r="E5" s="201" t="s">
        <v>728</v>
      </c>
      <c r="F5" s="201" t="s">
        <v>544</v>
      </c>
    </row>
    <row r="6" spans="2:9" x14ac:dyDescent="0.25">
      <c r="B6" s="198">
        <v>43470</v>
      </c>
      <c r="C6" s="197" t="s">
        <v>731</v>
      </c>
      <c r="D6" s="197">
        <v>3</v>
      </c>
      <c r="E6" s="199">
        <v>1380000</v>
      </c>
      <c r="F6" s="197" t="s">
        <v>766</v>
      </c>
    </row>
    <row r="7" spans="2:9" x14ac:dyDescent="0.25">
      <c r="B7" s="198">
        <v>43470</v>
      </c>
      <c r="C7" s="197" t="s">
        <v>749</v>
      </c>
      <c r="D7" s="197">
        <v>16</v>
      </c>
      <c r="E7" s="199">
        <v>1600000</v>
      </c>
      <c r="F7" s="197" t="s">
        <v>766</v>
      </c>
    </row>
    <row r="8" spans="2:9" x14ac:dyDescent="0.25">
      <c r="B8" s="198">
        <v>43487</v>
      </c>
      <c r="C8" s="197" t="s">
        <v>771</v>
      </c>
      <c r="D8" s="197">
        <v>4</v>
      </c>
      <c r="E8" s="199">
        <v>1200000</v>
      </c>
      <c r="F8" s="197" t="s">
        <v>766</v>
      </c>
    </row>
    <row r="9" spans="2:9" x14ac:dyDescent="0.25">
      <c r="B9" s="198">
        <v>43487</v>
      </c>
      <c r="C9" s="197" t="s">
        <v>740</v>
      </c>
      <c r="D9" s="197">
        <v>3</v>
      </c>
      <c r="E9" s="199">
        <v>690000</v>
      </c>
      <c r="F9" s="197" t="s">
        <v>766</v>
      </c>
    </row>
    <row r="10" spans="2:9" x14ac:dyDescent="0.25">
      <c r="B10" s="198">
        <v>43487</v>
      </c>
      <c r="C10" s="197" t="s">
        <v>736</v>
      </c>
      <c r="D10" s="197">
        <v>3</v>
      </c>
      <c r="E10" s="199">
        <v>450000</v>
      </c>
      <c r="F10" s="197" t="s">
        <v>766</v>
      </c>
    </row>
    <row r="11" spans="2:9" x14ac:dyDescent="0.25">
      <c r="B11" s="198">
        <v>43487</v>
      </c>
      <c r="C11" s="197" t="s">
        <v>736</v>
      </c>
      <c r="D11" s="197">
        <v>3</v>
      </c>
      <c r="E11" s="199">
        <v>450000</v>
      </c>
      <c r="F11" s="197" t="s">
        <v>766</v>
      </c>
    </row>
    <row r="12" spans="2:9" x14ac:dyDescent="0.25">
      <c r="B12" s="198">
        <v>43487</v>
      </c>
      <c r="C12" s="197" t="s">
        <v>752</v>
      </c>
      <c r="D12" s="197">
        <v>16</v>
      </c>
      <c r="E12" s="199">
        <v>4260000</v>
      </c>
      <c r="F12" s="197" t="s">
        <v>766</v>
      </c>
    </row>
    <row r="13" spans="2:9" x14ac:dyDescent="0.25">
      <c r="B13" s="198">
        <v>43487</v>
      </c>
      <c r="C13" s="197" t="s">
        <v>753</v>
      </c>
      <c r="D13" s="197">
        <v>16</v>
      </c>
      <c r="E13" s="199">
        <v>2880000</v>
      </c>
      <c r="F13" s="197" t="s">
        <v>766</v>
      </c>
    </row>
    <row r="14" spans="2:9" x14ac:dyDescent="0.25">
      <c r="B14" s="198">
        <v>43487</v>
      </c>
      <c r="C14" s="197" t="s">
        <v>732</v>
      </c>
      <c r="D14" s="197">
        <v>7</v>
      </c>
      <c r="E14" s="199">
        <v>1050000</v>
      </c>
      <c r="F14" s="197" t="s">
        <v>766</v>
      </c>
      <c r="H14" s="10"/>
    </row>
    <row r="15" spans="2:9" x14ac:dyDescent="0.25">
      <c r="B15" s="198">
        <v>43487</v>
      </c>
      <c r="C15" s="197" t="s">
        <v>736</v>
      </c>
      <c r="D15" s="197">
        <v>3</v>
      </c>
      <c r="E15" s="199">
        <v>460000</v>
      </c>
      <c r="F15" s="197" t="s">
        <v>766</v>
      </c>
      <c r="I15" s="10"/>
    </row>
    <row r="16" spans="2:9" x14ac:dyDescent="0.25">
      <c r="B16" s="198"/>
      <c r="C16" s="197"/>
      <c r="D16" s="197"/>
      <c r="E16" s="199"/>
      <c r="F16" s="197"/>
    </row>
    <row r="17" spans="2:9" x14ac:dyDescent="0.25">
      <c r="B17" s="198"/>
      <c r="C17" s="197"/>
      <c r="D17" s="197"/>
      <c r="E17" s="199"/>
      <c r="F17" s="197"/>
    </row>
    <row r="18" spans="2:9" x14ac:dyDescent="0.25">
      <c r="B18" s="198">
        <v>43501</v>
      </c>
      <c r="C18" s="197" t="s">
        <v>729</v>
      </c>
      <c r="D18" s="197">
        <v>8</v>
      </c>
      <c r="E18" s="199">
        <v>1520000</v>
      </c>
      <c r="F18" s="197" t="s">
        <v>766</v>
      </c>
    </row>
    <row r="19" spans="2:9" x14ac:dyDescent="0.25">
      <c r="B19" s="198">
        <v>43501</v>
      </c>
      <c r="C19" s="197" t="s">
        <v>730</v>
      </c>
      <c r="D19" s="197">
        <v>8</v>
      </c>
      <c r="E19" s="199">
        <v>2440000</v>
      </c>
      <c r="F19" s="197" t="s">
        <v>766</v>
      </c>
    </row>
    <row r="20" spans="2:9" x14ac:dyDescent="0.25">
      <c r="B20" s="198">
        <v>43505</v>
      </c>
      <c r="C20" s="197" t="s">
        <v>770</v>
      </c>
      <c r="D20" s="197">
        <v>19</v>
      </c>
      <c r="E20" s="199">
        <v>1900000</v>
      </c>
      <c r="F20" s="197" t="s">
        <v>766</v>
      </c>
    </row>
    <row r="21" spans="2:9" x14ac:dyDescent="0.25">
      <c r="B21" s="198">
        <v>43507</v>
      </c>
      <c r="C21" s="197" t="s">
        <v>769</v>
      </c>
      <c r="D21" s="197">
        <v>11</v>
      </c>
      <c r="E21" s="199">
        <v>1100000</v>
      </c>
      <c r="F21" s="197" t="s">
        <v>766</v>
      </c>
    </row>
    <row r="22" spans="2:9" x14ac:dyDescent="0.25">
      <c r="B22" s="198"/>
      <c r="C22" s="197"/>
      <c r="D22" s="197"/>
      <c r="E22" s="199"/>
      <c r="F22" s="197"/>
    </row>
    <row r="23" spans="2:9" x14ac:dyDescent="0.25">
      <c r="B23" s="198"/>
      <c r="C23" s="197"/>
      <c r="D23" s="197"/>
      <c r="E23" s="199"/>
      <c r="F23" s="197"/>
    </row>
    <row r="24" spans="2:9" x14ac:dyDescent="0.25">
      <c r="B24" s="198">
        <v>43526</v>
      </c>
      <c r="C24" s="197" t="s">
        <v>241</v>
      </c>
      <c r="D24" s="197">
        <v>9</v>
      </c>
      <c r="E24" s="199">
        <v>400000</v>
      </c>
      <c r="F24" s="197" t="s">
        <v>766</v>
      </c>
    </row>
    <row r="25" spans="2:9" x14ac:dyDescent="0.25">
      <c r="B25" s="198">
        <v>43526</v>
      </c>
      <c r="C25" s="197" t="s">
        <v>241</v>
      </c>
      <c r="D25" s="197">
        <v>9</v>
      </c>
      <c r="E25" s="199">
        <v>400000</v>
      </c>
      <c r="F25" s="197" t="s">
        <v>766</v>
      </c>
    </row>
    <row r="26" spans="2:9" x14ac:dyDescent="0.25">
      <c r="B26" s="198">
        <v>43526</v>
      </c>
      <c r="C26" s="197" t="s">
        <v>241</v>
      </c>
      <c r="D26" s="197">
        <v>16</v>
      </c>
      <c r="E26" s="199">
        <v>800000</v>
      </c>
      <c r="F26" s="197" t="s">
        <v>766</v>
      </c>
    </row>
    <row r="27" spans="2:9" x14ac:dyDescent="0.25">
      <c r="B27" s="198">
        <v>43526</v>
      </c>
      <c r="C27" s="205" t="s">
        <v>249</v>
      </c>
      <c r="D27" s="205">
        <v>16</v>
      </c>
      <c r="E27" s="206">
        <v>1920000</v>
      </c>
      <c r="F27" s="197" t="s">
        <v>766</v>
      </c>
    </row>
    <row r="28" spans="2:9" x14ac:dyDescent="0.25">
      <c r="B28" s="198">
        <v>43526</v>
      </c>
      <c r="C28" s="205" t="s">
        <v>249</v>
      </c>
      <c r="D28" s="205">
        <v>16</v>
      </c>
      <c r="E28" s="206">
        <v>1920000</v>
      </c>
      <c r="F28" s="197" t="s">
        <v>766</v>
      </c>
    </row>
    <row r="29" spans="2:9" x14ac:dyDescent="0.25">
      <c r="B29" s="198">
        <v>43526</v>
      </c>
      <c r="C29" s="197" t="s">
        <v>760</v>
      </c>
      <c r="D29" s="197">
        <v>17</v>
      </c>
      <c r="E29" s="199">
        <v>2370000</v>
      </c>
      <c r="F29" s="197" t="s">
        <v>766</v>
      </c>
    </row>
    <row r="30" spans="2:9" x14ac:dyDescent="0.25">
      <c r="B30" s="198">
        <v>43526</v>
      </c>
      <c r="C30" s="197" t="s">
        <v>764</v>
      </c>
      <c r="D30" s="197">
        <v>3</v>
      </c>
      <c r="E30" s="199">
        <v>830000</v>
      </c>
      <c r="F30" s="197" t="s">
        <v>766</v>
      </c>
      <c r="H30" s="10"/>
      <c r="I30" s="2"/>
    </row>
    <row r="31" spans="2:9" x14ac:dyDescent="0.25">
      <c r="B31" s="198">
        <v>43526</v>
      </c>
      <c r="C31" s="197" t="s">
        <v>744</v>
      </c>
      <c r="D31" s="197">
        <v>5</v>
      </c>
      <c r="E31" s="199">
        <v>650000</v>
      </c>
      <c r="F31" s="197" t="s">
        <v>766</v>
      </c>
      <c r="I31" s="10"/>
    </row>
    <row r="32" spans="2:9" x14ac:dyDescent="0.25">
      <c r="B32" s="198">
        <v>43526</v>
      </c>
      <c r="C32" s="197" t="s">
        <v>740</v>
      </c>
      <c r="D32" s="197">
        <v>3</v>
      </c>
      <c r="E32" s="199">
        <v>350000</v>
      </c>
      <c r="F32" s="197" t="s">
        <v>766</v>
      </c>
      <c r="I32" s="10"/>
    </row>
    <row r="33" spans="2:9" x14ac:dyDescent="0.25">
      <c r="B33" s="198">
        <v>43529</v>
      </c>
      <c r="C33" s="197" t="s">
        <v>770</v>
      </c>
      <c r="D33" s="197">
        <v>14</v>
      </c>
      <c r="E33" s="199">
        <v>1400000</v>
      </c>
      <c r="F33" s="197" t="s">
        <v>766</v>
      </c>
    </row>
    <row r="34" spans="2:9" x14ac:dyDescent="0.25">
      <c r="B34" s="198">
        <v>43530</v>
      </c>
      <c r="C34" s="197" t="s">
        <v>769</v>
      </c>
      <c r="D34" s="197">
        <v>6</v>
      </c>
      <c r="E34" s="199">
        <v>600000</v>
      </c>
      <c r="F34" s="197" t="s">
        <v>766</v>
      </c>
    </row>
    <row r="35" spans="2:9" x14ac:dyDescent="0.25">
      <c r="B35" s="198"/>
      <c r="C35" s="197"/>
      <c r="D35" s="197"/>
      <c r="E35" s="199"/>
      <c r="F35" s="197"/>
    </row>
    <row r="36" spans="2:9" x14ac:dyDescent="0.25">
      <c r="B36" s="198"/>
      <c r="C36" s="197"/>
      <c r="D36" s="197"/>
      <c r="E36" s="199"/>
      <c r="F36" s="197"/>
    </row>
    <row r="37" spans="2:9" x14ac:dyDescent="0.25">
      <c r="B37" s="198">
        <v>43564</v>
      </c>
      <c r="C37" s="197" t="s">
        <v>769</v>
      </c>
      <c r="D37" s="197">
        <v>8</v>
      </c>
      <c r="E37" s="199">
        <v>800000</v>
      </c>
      <c r="F37" s="197" t="s">
        <v>766</v>
      </c>
    </row>
    <row r="38" spans="2:9" x14ac:dyDescent="0.25">
      <c r="B38" s="198">
        <v>43566</v>
      </c>
      <c r="C38" s="197" t="s">
        <v>770</v>
      </c>
      <c r="D38" s="197">
        <v>15</v>
      </c>
      <c r="E38" s="199">
        <v>1500000</v>
      </c>
      <c r="F38" s="197" t="s">
        <v>766</v>
      </c>
    </row>
    <row r="39" spans="2:9" x14ac:dyDescent="0.25">
      <c r="B39" s="198">
        <v>43578</v>
      </c>
      <c r="C39" s="197" t="s">
        <v>735</v>
      </c>
      <c r="D39" s="197">
        <v>4</v>
      </c>
      <c r="E39" s="199">
        <v>560000</v>
      </c>
      <c r="F39" s="197" t="s">
        <v>766</v>
      </c>
    </row>
    <row r="40" spans="2:9" x14ac:dyDescent="0.25">
      <c r="B40" s="198">
        <v>43578</v>
      </c>
      <c r="C40" s="197" t="s">
        <v>743</v>
      </c>
      <c r="D40" s="197">
        <v>3</v>
      </c>
      <c r="E40" s="199">
        <v>550000</v>
      </c>
      <c r="F40" s="197" t="s">
        <v>766</v>
      </c>
    </row>
    <row r="41" spans="2:9" x14ac:dyDescent="0.25">
      <c r="B41" s="198">
        <v>43578</v>
      </c>
      <c r="C41" s="197" t="s">
        <v>743</v>
      </c>
      <c r="D41" s="197">
        <v>3</v>
      </c>
      <c r="E41" s="199">
        <v>400000</v>
      </c>
      <c r="F41" s="197" t="s">
        <v>766</v>
      </c>
    </row>
    <row r="42" spans="2:9" x14ac:dyDescent="0.25">
      <c r="B42" s="198">
        <v>43578</v>
      </c>
      <c r="C42" s="197" t="s">
        <v>743</v>
      </c>
      <c r="D42" s="197">
        <v>3</v>
      </c>
      <c r="E42" s="199">
        <v>410000</v>
      </c>
      <c r="F42" s="197" t="s">
        <v>766</v>
      </c>
    </row>
    <row r="43" spans="2:9" x14ac:dyDescent="0.25">
      <c r="B43" s="198">
        <v>43578</v>
      </c>
      <c r="C43" s="197" t="s">
        <v>741</v>
      </c>
      <c r="D43" s="197">
        <v>7</v>
      </c>
      <c r="E43" s="199">
        <v>1260000</v>
      </c>
      <c r="F43" s="197" t="s">
        <v>766</v>
      </c>
    </row>
    <row r="44" spans="2:9" x14ac:dyDescent="0.25">
      <c r="B44" s="198">
        <v>43578</v>
      </c>
      <c r="C44" s="197" t="s">
        <v>741</v>
      </c>
      <c r="D44" s="197">
        <v>7</v>
      </c>
      <c r="E44" s="199">
        <v>1260000</v>
      </c>
      <c r="F44" s="197" t="s">
        <v>766</v>
      </c>
    </row>
    <row r="45" spans="2:9" x14ac:dyDescent="0.25">
      <c r="B45" s="198">
        <v>43578</v>
      </c>
      <c r="C45" s="197" t="s">
        <v>736</v>
      </c>
      <c r="D45" s="197">
        <v>5</v>
      </c>
      <c r="E45" s="199">
        <v>750000</v>
      </c>
      <c r="F45" s="197" t="s">
        <v>766</v>
      </c>
      <c r="H45" s="10"/>
      <c r="I45" s="2"/>
    </row>
    <row r="46" spans="2:9" x14ac:dyDescent="0.25">
      <c r="B46" s="198">
        <v>43578</v>
      </c>
      <c r="C46" s="197" t="s">
        <v>735</v>
      </c>
      <c r="D46" s="197">
        <v>5</v>
      </c>
      <c r="E46" s="199">
        <v>650000</v>
      </c>
      <c r="F46" s="197" t="s">
        <v>766</v>
      </c>
      <c r="I46" s="10"/>
    </row>
    <row r="47" spans="2:9" x14ac:dyDescent="0.25">
      <c r="B47" s="198">
        <v>43578</v>
      </c>
      <c r="C47" s="197" t="s">
        <v>738</v>
      </c>
      <c r="D47" s="197">
        <v>2</v>
      </c>
      <c r="E47" s="199">
        <v>310000</v>
      </c>
      <c r="F47" s="197" t="s">
        <v>766</v>
      </c>
    </row>
    <row r="48" spans="2:9" x14ac:dyDescent="0.25">
      <c r="B48" s="198"/>
      <c r="C48" s="197"/>
      <c r="D48" s="197"/>
      <c r="E48" s="199"/>
      <c r="F48" s="197"/>
    </row>
    <row r="49" spans="2:6" x14ac:dyDescent="0.25">
      <c r="B49" s="198"/>
      <c r="C49" s="197"/>
      <c r="D49" s="197"/>
      <c r="E49" s="199"/>
      <c r="F49" s="197"/>
    </row>
    <row r="50" spans="2:6" x14ac:dyDescent="0.25">
      <c r="B50" s="198">
        <v>43594</v>
      </c>
      <c r="C50" s="197" t="s">
        <v>770</v>
      </c>
      <c r="D50" s="197">
        <v>8</v>
      </c>
      <c r="E50" s="199">
        <v>800000</v>
      </c>
      <c r="F50" s="197" t="s">
        <v>766</v>
      </c>
    </row>
    <row r="51" spans="2:6" x14ac:dyDescent="0.25">
      <c r="B51" s="198">
        <v>43599</v>
      </c>
      <c r="C51" s="197" t="s">
        <v>769</v>
      </c>
      <c r="D51" s="197">
        <v>8</v>
      </c>
      <c r="E51" s="199">
        <v>800000</v>
      </c>
      <c r="F51" s="197" t="s">
        <v>766</v>
      </c>
    </row>
    <row r="52" spans="2:6" x14ac:dyDescent="0.25">
      <c r="B52" s="198">
        <v>43600</v>
      </c>
      <c r="C52" s="197" t="s">
        <v>749</v>
      </c>
      <c r="D52" s="197">
        <v>9</v>
      </c>
      <c r="E52" s="199">
        <v>400000</v>
      </c>
      <c r="F52" s="197" t="s">
        <v>766</v>
      </c>
    </row>
    <row r="53" spans="2:6" x14ac:dyDescent="0.25">
      <c r="B53" s="198">
        <v>43600</v>
      </c>
      <c r="C53" s="197" t="s">
        <v>241</v>
      </c>
      <c r="D53" s="197">
        <v>9</v>
      </c>
      <c r="E53" s="199">
        <v>400000</v>
      </c>
      <c r="F53" s="197" t="s">
        <v>766</v>
      </c>
    </row>
    <row r="54" spans="2:6" x14ac:dyDescent="0.25">
      <c r="B54" s="198">
        <v>43600</v>
      </c>
      <c r="C54" s="197" t="s">
        <v>749</v>
      </c>
      <c r="D54" s="197">
        <v>16</v>
      </c>
      <c r="E54" s="199">
        <v>800000</v>
      </c>
      <c r="F54" s="197" t="s">
        <v>766</v>
      </c>
    </row>
    <row r="55" spans="2:6" x14ac:dyDescent="0.25">
      <c r="B55" s="198">
        <v>43600</v>
      </c>
      <c r="C55" s="197" t="s">
        <v>241</v>
      </c>
      <c r="D55" s="197">
        <v>16</v>
      </c>
      <c r="E55" s="199">
        <v>800000</v>
      </c>
      <c r="F55" s="197" t="s">
        <v>766</v>
      </c>
    </row>
    <row r="56" spans="2:6" x14ac:dyDescent="0.25">
      <c r="B56" s="198">
        <v>43600</v>
      </c>
      <c r="C56" s="197" t="s">
        <v>750</v>
      </c>
      <c r="D56" s="197">
        <v>16</v>
      </c>
      <c r="E56" s="199">
        <v>1920000</v>
      </c>
      <c r="F56" s="197" t="s">
        <v>766</v>
      </c>
    </row>
    <row r="57" spans="2:6" x14ac:dyDescent="0.25">
      <c r="B57" s="198">
        <v>43600</v>
      </c>
      <c r="C57" s="197" t="s">
        <v>751</v>
      </c>
      <c r="D57" s="197">
        <v>16</v>
      </c>
      <c r="E57" s="199">
        <v>1600000</v>
      </c>
      <c r="F57" s="197" t="s">
        <v>766</v>
      </c>
    </row>
    <row r="58" spans="2:6" x14ac:dyDescent="0.25">
      <c r="B58" s="198">
        <v>43600</v>
      </c>
      <c r="C58" s="197" t="s">
        <v>249</v>
      </c>
      <c r="D58" s="197">
        <v>16</v>
      </c>
      <c r="E58" s="199">
        <v>1920000</v>
      </c>
      <c r="F58" s="197" t="s">
        <v>766</v>
      </c>
    </row>
    <row r="59" spans="2:6" x14ac:dyDescent="0.25">
      <c r="B59" s="198">
        <v>43600</v>
      </c>
      <c r="C59" s="197" t="s">
        <v>752</v>
      </c>
      <c r="D59" s="197">
        <v>16</v>
      </c>
      <c r="E59" s="199">
        <v>4260000</v>
      </c>
      <c r="F59" s="197" t="s">
        <v>766</v>
      </c>
    </row>
    <row r="60" spans="2:6" x14ac:dyDescent="0.25">
      <c r="B60" s="198">
        <v>43600</v>
      </c>
      <c r="C60" s="197" t="s">
        <v>753</v>
      </c>
      <c r="D60" s="197">
        <v>16</v>
      </c>
      <c r="E60" s="199">
        <v>2880000</v>
      </c>
      <c r="F60" s="197" t="s">
        <v>766</v>
      </c>
    </row>
    <row r="61" spans="2:6" x14ac:dyDescent="0.25">
      <c r="B61" s="198">
        <v>43600</v>
      </c>
      <c r="C61" s="197" t="s">
        <v>227</v>
      </c>
      <c r="D61" s="197">
        <v>16</v>
      </c>
      <c r="E61" s="199">
        <v>2880000</v>
      </c>
      <c r="F61" s="197" t="s">
        <v>766</v>
      </c>
    </row>
    <row r="62" spans="2:6" x14ac:dyDescent="0.25">
      <c r="B62" s="198">
        <v>43600</v>
      </c>
      <c r="C62" s="197" t="s">
        <v>754</v>
      </c>
      <c r="D62" s="197">
        <v>16</v>
      </c>
      <c r="E62" s="199">
        <v>1920000</v>
      </c>
      <c r="F62" s="197" t="s">
        <v>766</v>
      </c>
    </row>
    <row r="63" spans="2:6" x14ac:dyDescent="0.25">
      <c r="B63" s="198">
        <v>43600</v>
      </c>
      <c r="C63" s="197" t="s">
        <v>185</v>
      </c>
      <c r="D63" s="197">
        <v>16</v>
      </c>
      <c r="E63" s="199">
        <v>1920000</v>
      </c>
      <c r="F63" s="197" t="s">
        <v>766</v>
      </c>
    </row>
    <row r="64" spans="2:6" x14ac:dyDescent="0.25">
      <c r="B64" s="198">
        <v>43600</v>
      </c>
      <c r="C64" s="197" t="s">
        <v>755</v>
      </c>
      <c r="D64" s="197">
        <v>16</v>
      </c>
      <c r="E64" s="199">
        <v>1920000</v>
      </c>
      <c r="F64" s="197" t="s">
        <v>766</v>
      </c>
    </row>
    <row r="65" spans="2:9" x14ac:dyDescent="0.25">
      <c r="B65" s="198">
        <v>43600</v>
      </c>
      <c r="C65" s="197" t="s">
        <v>756</v>
      </c>
      <c r="D65" s="197">
        <v>16</v>
      </c>
      <c r="E65" s="199">
        <v>2880000</v>
      </c>
      <c r="F65" s="197" t="s">
        <v>766</v>
      </c>
    </row>
    <row r="66" spans="2:9" x14ac:dyDescent="0.25">
      <c r="B66" s="198">
        <v>43600</v>
      </c>
      <c r="C66" s="197" t="s">
        <v>216</v>
      </c>
      <c r="D66" s="197">
        <v>16</v>
      </c>
      <c r="E66" s="199">
        <v>2880000</v>
      </c>
      <c r="F66" s="197" t="s">
        <v>766</v>
      </c>
    </row>
    <row r="67" spans="2:9" x14ac:dyDescent="0.25">
      <c r="B67" s="198">
        <v>43600</v>
      </c>
      <c r="C67" s="197" t="s">
        <v>757</v>
      </c>
      <c r="D67" s="197">
        <v>16</v>
      </c>
      <c r="E67" s="199">
        <v>2880000</v>
      </c>
      <c r="F67" s="197" t="s">
        <v>766</v>
      </c>
    </row>
    <row r="68" spans="2:9" x14ac:dyDescent="0.25">
      <c r="B68" s="198">
        <v>43605</v>
      </c>
      <c r="C68" s="197" t="s">
        <v>740</v>
      </c>
      <c r="D68" s="197">
        <v>3</v>
      </c>
      <c r="E68" s="199">
        <v>680000</v>
      </c>
      <c r="F68" s="197" t="s">
        <v>766</v>
      </c>
    </row>
    <row r="69" spans="2:9" x14ac:dyDescent="0.25">
      <c r="B69" s="198">
        <v>43605</v>
      </c>
      <c r="C69" s="197" t="s">
        <v>736</v>
      </c>
      <c r="D69" s="197">
        <v>3</v>
      </c>
      <c r="E69" s="199">
        <v>450000</v>
      </c>
      <c r="F69" s="197" t="s">
        <v>766</v>
      </c>
    </row>
    <row r="70" spans="2:9" x14ac:dyDescent="0.25">
      <c r="B70" s="198">
        <v>43605</v>
      </c>
      <c r="C70" s="197" t="s">
        <v>736</v>
      </c>
      <c r="D70" s="197">
        <v>3</v>
      </c>
      <c r="E70" s="199">
        <v>450000</v>
      </c>
      <c r="F70" s="197" t="s">
        <v>766</v>
      </c>
    </row>
    <row r="71" spans="2:9" x14ac:dyDescent="0.25">
      <c r="B71" s="198">
        <v>43605</v>
      </c>
      <c r="C71" s="197" t="s">
        <v>741</v>
      </c>
      <c r="D71" s="197">
        <v>7</v>
      </c>
      <c r="E71" s="199">
        <v>1260000</v>
      </c>
      <c r="F71" s="197" t="s">
        <v>766</v>
      </c>
    </row>
    <row r="72" spans="2:9" x14ac:dyDescent="0.25">
      <c r="B72" s="198">
        <v>43605</v>
      </c>
      <c r="C72" s="197" t="s">
        <v>740</v>
      </c>
      <c r="D72" s="197">
        <v>4</v>
      </c>
      <c r="E72" s="199">
        <v>800000</v>
      </c>
      <c r="F72" s="197" t="s">
        <v>766</v>
      </c>
    </row>
    <row r="73" spans="2:9" x14ac:dyDescent="0.25">
      <c r="B73" s="198">
        <v>43605</v>
      </c>
      <c r="C73" s="197" t="s">
        <v>740</v>
      </c>
      <c r="D73" s="197">
        <v>3</v>
      </c>
      <c r="E73" s="199">
        <v>400000</v>
      </c>
      <c r="F73" s="197" t="s">
        <v>766</v>
      </c>
    </row>
    <row r="74" spans="2:9" x14ac:dyDescent="0.25">
      <c r="B74" s="198">
        <v>43605</v>
      </c>
      <c r="C74" s="197" t="s">
        <v>763</v>
      </c>
      <c r="D74" s="197">
        <v>11</v>
      </c>
      <c r="E74" s="199">
        <v>1280000</v>
      </c>
      <c r="F74" s="197" t="s">
        <v>766</v>
      </c>
    </row>
    <row r="75" spans="2:9" x14ac:dyDescent="0.25">
      <c r="B75" s="198">
        <v>43605</v>
      </c>
      <c r="C75" s="197" t="s">
        <v>765</v>
      </c>
      <c r="D75" s="197">
        <v>12</v>
      </c>
      <c r="E75" s="199">
        <v>2280000</v>
      </c>
      <c r="F75" s="197" t="s">
        <v>766</v>
      </c>
      <c r="H75" s="10"/>
    </row>
    <row r="76" spans="2:9" x14ac:dyDescent="0.25">
      <c r="B76" s="198">
        <v>43605</v>
      </c>
      <c r="C76" s="197" t="s">
        <v>761</v>
      </c>
      <c r="D76" s="197">
        <v>8</v>
      </c>
      <c r="E76" s="199">
        <v>1070000</v>
      </c>
      <c r="F76" s="197" t="s">
        <v>766</v>
      </c>
      <c r="I76" s="10"/>
    </row>
    <row r="77" spans="2:9" x14ac:dyDescent="0.25">
      <c r="B77" s="198">
        <v>43605</v>
      </c>
      <c r="C77" s="197" t="s">
        <v>740</v>
      </c>
      <c r="D77" s="197">
        <v>3</v>
      </c>
      <c r="E77" s="199">
        <v>360000</v>
      </c>
      <c r="F77" s="197" t="s">
        <v>766</v>
      </c>
    </row>
    <row r="78" spans="2:9" x14ac:dyDescent="0.25">
      <c r="B78" s="198">
        <v>43605</v>
      </c>
      <c r="C78" s="197" t="s">
        <v>749</v>
      </c>
      <c r="D78" s="197">
        <v>7</v>
      </c>
      <c r="E78" s="199">
        <v>1260000</v>
      </c>
      <c r="F78" s="197" t="s">
        <v>766</v>
      </c>
    </row>
    <row r="79" spans="2:9" x14ac:dyDescent="0.25">
      <c r="B79" s="198">
        <v>43605</v>
      </c>
      <c r="C79" s="197" t="s">
        <v>241</v>
      </c>
      <c r="D79" s="197">
        <v>7</v>
      </c>
      <c r="E79" s="199">
        <v>1260000</v>
      </c>
      <c r="F79" s="197" t="s">
        <v>766</v>
      </c>
    </row>
    <row r="80" spans="2:9" x14ac:dyDescent="0.25">
      <c r="B80" s="198">
        <v>43605</v>
      </c>
      <c r="C80" s="197" t="s">
        <v>185</v>
      </c>
      <c r="D80" s="197">
        <v>7</v>
      </c>
      <c r="E80" s="199">
        <v>1260000</v>
      </c>
      <c r="F80" s="197" t="s">
        <v>766</v>
      </c>
    </row>
    <row r="81" spans="2:6" x14ac:dyDescent="0.25">
      <c r="B81" s="198">
        <v>43605</v>
      </c>
      <c r="C81" s="197" t="s">
        <v>755</v>
      </c>
      <c r="D81" s="197">
        <v>7</v>
      </c>
      <c r="E81" s="199">
        <v>1260000</v>
      </c>
      <c r="F81" s="197" t="s">
        <v>766</v>
      </c>
    </row>
    <row r="82" spans="2:6" x14ac:dyDescent="0.25">
      <c r="B82" s="198">
        <v>43605</v>
      </c>
      <c r="C82" s="197" t="s">
        <v>756</v>
      </c>
      <c r="D82" s="197">
        <v>7</v>
      </c>
      <c r="E82" s="199">
        <v>1260000</v>
      </c>
      <c r="F82" s="197" t="s">
        <v>766</v>
      </c>
    </row>
    <row r="83" spans="2:6" x14ac:dyDescent="0.25">
      <c r="B83" s="198">
        <v>43605</v>
      </c>
      <c r="C83" s="197" t="s">
        <v>216</v>
      </c>
      <c r="D83" s="197">
        <v>7</v>
      </c>
      <c r="E83" s="199">
        <v>1260000</v>
      </c>
      <c r="F83" s="197" t="s">
        <v>766</v>
      </c>
    </row>
    <row r="84" spans="2:6" x14ac:dyDescent="0.25">
      <c r="B84" s="198">
        <v>43605</v>
      </c>
      <c r="C84" s="197" t="s">
        <v>764</v>
      </c>
      <c r="D84" s="197">
        <v>12</v>
      </c>
      <c r="E84" s="199">
        <v>2280000</v>
      </c>
      <c r="F84" s="197" t="s">
        <v>766</v>
      </c>
    </row>
    <row r="85" spans="2:6" x14ac:dyDescent="0.25">
      <c r="B85" s="198">
        <v>43605</v>
      </c>
      <c r="C85" s="197" t="s">
        <v>763</v>
      </c>
      <c r="D85" s="197">
        <v>12</v>
      </c>
      <c r="E85" s="199">
        <v>2280000</v>
      </c>
      <c r="F85" s="197" t="s">
        <v>766</v>
      </c>
    </row>
    <row r="86" spans="2:6" x14ac:dyDescent="0.25">
      <c r="B86" s="198">
        <v>43605</v>
      </c>
      <c r="C86" s="197" t="s">
        <v>227</v>
      </c>
      <c r="D86" s="197">
        <v>7</v>
      </c>
      <c r="E86" s="199">
        <v>1260000</v>
      </c>
      <c r="F86" s="197" t="s">
        <v>766</v>
      </c>
    </row>
    <row r="87" spans="2:6" x14ac:dyDescent="0.25">
      <c r="B87" s="198">
        <v>43605</v>
      </c>
      <c r="C87" s="197" t="s">
        <v>754</v>
      </c>
      <c r="D87" s="197">
        <v>7</v>
      </c>
      <c r="E87" s="199">
        <v>1260000</v>
      </c>
      <c r="F87" s="197" t="s">
        <v>766</v>
      </c>
    </row>
    <row r="88" spans="2:6" x14ac:dyDescent="0.25">
      <c r="B88" s="198"/>
      <c r="C88" s="197"/>
      <c r="D88" s="197"/>
      <c r="E88" s="199"/>
      <c r="F88" s="197"/>
    </row>
    <row r="89" spans="2:6" x14ac:dyDescent="0.25">
      <c r="B89" s="198"/>
      <c r="C89" s="197"/>
      <c r="D89" s="197"/>
      <c r="E89" s="199"/>
      <c r="F89" s="197"/>
    </row>
    <row r="90" spans="2:6" x14ac:dyDescent="0.25">
      <c r="B90" s="198">
        <v>43656</v>
      </c>
      <c r="C90" s="197" t="s">
        <v>769</v>
      </c>
      <c r="D90" s="197">
        <v>6</v>
      </c>
      <c r="E90" s="199">
        <v>600000</v>
      </c>
      <c r="F90" s="197" t="s">
        <v>766</v>
      </c>
    </row>
    <row r="91" spans="2:6" x14ac:dyDescent="0.25">
      <c r="B91" s="198">
        <v>43656</v>
      </c>
      <c r="C91" s="197" t="s">
        <v>763</v>
      </c>
      <c r="D91" s="197">
        <v>11</v>
      </c>
      <c r="E91" s="199">
        <v>1280000</v>
      </c>
      <c r="F91" s="197" t="s">
        <v>766</v>
      </c>
    </row>
    <row r="92" spans="2:6" x14ac:dyDescent="0.25">
      <c r="B92" s="198">
        <v>43656</v>
      </c>
      <c r="C92" s="197" t="s">
        <v>764</v>
      </c>
      <c r="D92" s="197">
        <v>3</v>
      </c>
      <c r="E92" s="199">
        <v>830000</v>
      </c>
      <c r="F92" s="197" t="s">
        <v>766</v>
      </c>
    </row>
    <row r="93" spans="2:6" x14ac:dyDescent="0.25">
      <c r="B93" s="198">
        <v>43656</v>
      </c>
      <c r="C93" s="197" t="s">
        <v>765</v>
      </c>
      <c r="D93" s="197">
        <v>12</v>
      </c>
      <c r="E93" s="199">
        <v>2280000</v>
      </c>
      <c r="F93" s="197" t="s">
        <v>766</v>
      </c>
    </row>
    <row r="94" spans="2:6" x14ac:dyDescent="0.25">
      <c r="B94" s="198">
        <v>43656</v>
      </c>
      <c r="C94" s="197" t="s">
        <v>729</v>
      </c>
      <c r="D94" s="197">
        <v>12</v>
      </c>
      <c r="E94" s="199">
        <v>2280000</v>
      </c>
      <c r="F94" s="197" t="s">
        <v>766</v>
      </c>
    </row>
    <row r="95" spans="2:6" x14ac:dyDescent="0.25">
      <c r="B95" s="198">
        <v>43657</v>
      </c>
      <c r="C95" s="197" t="s">
        <v>770</v>
      </c>
      <c r="D95" s="197">
        <v>8</v>
      </c>
      <c r="E95" s="199">
        <v>800000</v>
      </c>
      <c r="F95" s="197" t="s">
        <v>766</v>
      </c>
    </row>
    <row r="96" spans="2:6" x14ac:dyDescent="0.25">
      <c r="B96" s="198">
        <v>43668</v>
      </c>
      <c r="C96" s="197" t="s">
        <v>738</v>
      </c>
      <c r="D96" s="197">
        <v>8</v>
      </c>
      <c r="E96" s="199">
        <v>1150000</v>
      </c>
      <c r="F96" s="197" t="s">
        <v>766</v>
      </c>
    </row>
    <row r="97" spans="2:9" x14ac:dyDescent="0.25">
      <c r="B97" s="198">
        <v>43668</v>
      </c>
      <c r="C97" s="197" t="s">
        <v>739</v>
      </c>
      <c r="D97" s="197">
        <v>8</v>
      </c>
      <c r="E97" s="199">
        <v>1150000</v>
      </c>
      <c r="F97" s="197" t="s">
        <v>766</v>
      </c>
    </row>
    <row r="98" spans="2:9" x14ac:dyDescent="0.25">
      <c r="B98" s="198">
        <v>43668</v>
      </c>
      <c r="C98" s="197" t="s">
        <v>747</v>
      </c>
      <c r="D98" s="197">
        <v>4</v>
      </c>
      <c r="E98" s="199">
        <v>520000</v>
      </c>
      <c r="F98" s="197" t="s">
        <v>766</v>
      </c>
    </row>
    <row r="99" spans="2:9" x14ac:dyDescent="0.25">
      <c r="B99" s="198">
        <v>43668</v>
      </c>
      <c r="C99" s="197" t="s">
        <v>748</v>
      </c>
      <c r="D99" s="197">
        <v>6</v>
      </c>
      <c r="E99" s="199">
        <v>600000</v>
      </c>
      <c r="F99" s="197" t="s">
        <v>766</v>
      </c>
    </row>
    <row r="100" spans="2:9" x14ac:dyDescent="0.25">
      <c r="B100" s="198">
        <v>43668</v>
      </c>
      <c r="C100" s="197" t="s">
        <v>732</v>
      </c>
      <c r="D100" s="197">
        <v>7</v>
      </c>
      <c r="E100" s="199">
        <v>1050000</v>
      </c>
      <c r="F100" s="197" t="s">
        <v>766</v>
      </c>
    </row>
    <row r="101" spans="2:9" x14ac:dyDescent="0.25">
      <c r="B101" s="198">
        <v>43668</v>
      </c>
      <c r="C101" s="197" t="s">
        <v>743</v>
      </c>
      <c r="D101" s="197">
        <v>4</v>
      </c>
      <c r="E101" s="199">
        <v>800000</v>
      </c>
      <c r="F101" s="197" t="s">
        <v>766</v>
      </c>
    </row>
    <row r="102" spans="2:9" x14ac:dyDescent="0.25">
      <c r="B102" s="198">
        <v>43668</v>
      </c>
      <c r="C102" s="197" t="s">
        <v>743</v>
      </c>
      <c r="D102" s="197">
        <v>4</v>
      </c>
      <c r="E102" s="199">
        <v>600000</v>
      </c>
      <c r="F102" s="197" t="s">
        <v>766</v>
      </c>
    </row>
    <row r="103" spans="2:9" x14ac:dyDescent="0.25">
      <c r="B103" s="198">
        <v>43668</v>
      </c>
      <c r="C103" s="197" t="s">
        <v>740</v>
      </c>
      <c r="D103" s="197">
        <v>4</v>
      </c>
      <c r="E103" s="199">
        <v>800000</v>
      </c>
      <c r="F103" s="197" t="s">
        <v>766</v>
      </c>
    </row>
    <row r="104" spans="2:9" x14ac:dyDescent="0.25">
      <c r="B104" s="198">
        <v>43672</v>
      </c>
      <c r="C104" s="197" t="s">
        <v>760</v>
      </c>
      <c r="D104" s="197">
        <v>17</v>
      </c>
      <c r="E104" s="199">
        <v>2370000</v>
      </c>
      <c r="F104" s="197" t="s">
        <v>766</v>
      </c>
    </row>
    <row r="105" spans="2:9" x14ac:dyDescent="0.25">
      <c r="B105" s="198">
        <v>43672</v>
      </c>
      <c r="C105" s="197" t="s">
        <v>761</v>
      </c>
      <c r="D105" s="197">
        <v>8</v>
      </c>
      <c r="E105" s="199">
        <v>1070000</v>
      </c>
      <c r="F105" s="197" t="s">
        <v>766</v>
      </c>
    </row>
    <row r="106" spans="2:9" x14ac:dyDescent="0.25">
      <c r="B106" s="198">
        <v>43672</v>
      </c>
      <c r="C106" s="197" t="s">
        <v>762</v>
      </c>
      <c r="D106" s="197">
        <v>8</v>
      </c>
      <c r="E106" s="199">
        <v>1150000</v>
      </c>
      <c r="F106" s="197" t="s">
        <v>766</v>
      </c>
      <c r="H106" s="10"/>
    </row>
    <row r="107" spans="2:9" x14ac:dyDescent="0.25">
      <c r="B107" s="198"/>
      <c r="C107" s="197"/>
      <c r="D107" s="197"/>
      <c r="E107" s="199"/>
      <c r="F107" s="197"/>
      <c r="I107" s="10"/>
    </row>
    <row r="108" spans="2:9" x14ac:dyDescent="0.25">
      <c r="B108" s="198"/>
      <c r="C108" s="197"/>
      <c r="D108" s="197"/>
      <c r="E108" s="199"/>
      <c r="F108" s="197"/>
    </row>
    <row r="109" spans="2:9" x14ac:dyDescent="0.25">
      <c r="B109" s="198">
        <v>43683</v>
      </c>
      <c r="C109" s="197" t="s">
        <v>769</v>
      </c>
      <c r="D109" s="197">
        <v>7</v>
      </c>
      <c r="E109" s="199">
        <v>700000</v>
      </c>
      <c r="F109" s="197" t="s">
        <v>766</v>
      </c>
    </row>
    <row r="110" spans="2:9" x14ac:dyDescent="0.25">
      <c r="B110" s="198">
        <v>43692</v>
      </c>
      <c r="C110" s="197" t="s">
        <v>770</v>
      </c>
      <c r="D110" s="197">
        <v>13</v>
      </c>
      <c r="E110" s="199">
        <v>1300000</v>
      </c>
      <c r="F110" s="197" t="s">
        <v>766</v>
      </c>
    </row>
    <row r="111" spans="2:9" x14ac:dyDescent="0.25">
      <c r="B111" s="198"/>
      <c r="C111" s="197"/>
      <c r="D111" s="197"/>
      <c r="E111" s="199"/>
      <c r="F111" s="197"/>
    </row>
    <row r="112" spans="2:9" x14ac:dyDescent="0.25">
      <c r="B112" s="198"/>
      <c r="C112" s="197"/>
      <c r="D112" s="197"/>
      <c r="E112" s="199"/>
      <c r="F112" s="197"/>
    </row>
    <row r="113" spans="2:6" x14ac:dyDescent="0.25">
      <c r="B113" s="198">
        <v>43711</v>
      </c>
      <c r="C113" s="197" t="s">
        <v>769</v>
      </c>
      <c r="D113" s="197">
        <v>6</v>
      </c>
      <c r="E113" s="199">
        <v>600000</v>
      </c>
      <c r="F113" s="197" t="s">
        <v>766</v>
      </c>
    </row>
    <row r="114" spans="2:6" x14ac:dyDescent="0.25">
      <c r="B114" s="198">
        <v>43732</v>
      </c>
      <c r="C114" s="197" t="s">
        <v>736</v>
      </c>
      <c r="D114" s="197">
        <v>4</v>
      </c>
      <c r="E114" s="199">
        <v>450000</v>
      </c>
      <c r="F114" s="197" t="s">
        <v>766</v>
      </c>
    </row>
    <row r="115" spans="2:6" x14ac:dyDescent="0.25">
      <c r="B115" s="198">
        <v>43732</v>
      </c>
      <c r="C115" s="197" t="s">
        <v>736</v>
      </c>
      <c r="D115" s="197">
        <v>4</v>
      </c>
      <c r="E115" s="199">
        <v>470000</v>
      </c>
      <c r="F115" s="197" t="s">
        <v>766</v>
      </c>
    </row>
    <row r="116" spans="2:6" x14ac:dyDescent="0.25">
      <c r="B116" s="198">
        <v>43732</v>
      </c>
      <c r="C116" s="197" t="s">
        <v>736</v>
      </c>
      <c r="D116" s="197">
        <v>4</v>
      </c>
      <c r="E116" s="199">
        <v>460000</v>
      </c>
      <c r="F116" s="197" t="s">
        <v>766</v>
      </c>
    </row>
    <row r="117" spans="2:6" x14ac:dyDescent="0.25">
      <c r="B117" s="198">
        <v>43720</v>
      </c>
      <c r="C117" s="197" t="s">
        <v>758</v>
      </c>
      <c r="D117" s="197">
        <v>4</v>
      </c>
      <c r="E117" s="199">
        <v>460000</v>
      </c>
      <c r="F117" s="197" t="s">
        <v>766</v>
      </c>
    </row>
    <row r="118" spans="2:6" x14ac:dyDescent="0.25">
      <c r="B118" s="198">
        <v>43720</v>
      </c>
      <c r="C118" s="197" t="s">
        <v>758</v>
      </c>
      <c r="D118" s="197">
        <v>4</v>
      </c>
      <c r="E118" s="199">
        <v>460000</v>
      </c>
      <c r="F118" s="197" t="s">
        <v>766</v>
      </c>
    </row>
    <row r="119" spans="2:6" x14ac:dyDescent="0.25">
      <c r="B119" s="198">
        <v>43720</v>
      </c>
      <c r="C119" s="197" t="s">
        <v>759</v>
      </c>
      <c r="D119" s="197">
        <v>4</v>
      </c>
      <c r="E119" s="199">
        <v>460000</v>
      </c>
      <c r="F119" s="197" t="s">
        <v>766</v>
      </c>
    </row>
    <row r="120" spans="2:6" x14ac:dyDescent="0.25">
      <c r="B120" s="198">
        <v>43734</v>
      </c>
      <c r="C120" s="197" t="s">
        <v>770</v>
      </c>
      <c r="D120" s="197">
        <v>22</v>
      </c>
      <c r="E120" s="199">
        <v>2200000</v>
      </c>
      <c r="F120" s="197" t="s">
        <v>766</v>
      </c>
    </row>
    <row r="121" spans="2:6" x14ac:dyDescent="0.25">
      <c r="B121" s="198"/>
      <c r="C121" s="197"/>
      <c r="D121" s="197"/>
      <c r="E121" s="199"/>
      <c r="F121" s="197"/>
    </row>
    <row r="122" spans="2:6" x14ac:dyDescent="0.25">
      <c r="B122" s="198"/>
      <c r="C122" s="197"/>
      <c r="D122" s="197"/>
      <c r="E122" s="199"/>
      <c r="F122" s="197"/>
    </row>
    <row r="123" spans="2:6" x14ac:dyDescent="0.25">
      <c r="B123" s="198">
        <v>43743</v>
      </c>
      <c r="C123" s="197" t="s">
        <v>732</v>
      </c>
      <c r="D123" s="197">
        <v>7</v>
      </c>
      <c r="E123" s="199">
        <v>1050000</v>
      </c>
      <c r="F123" s="197" t="s">
        <v>766</v>
      </c>
    </row>
    <row r="124" spans="2:6" x14ac:dyDescent="0.25">
      <c r="B124" s="198">
        <v>43743</v>
      </c>
      <c r="C124" s="197" t="s">
        <v>733</v>
      </c>
      <c r="D124" s="197">
        <v>3</v>
      </c>
      <c r="E124" s="199">
        <v>390000</v>
      </c>
      <c r="F124" s="197" t="s">
        <v>766</v>
      </c>
    </row>
    <row r="125" spans="2:6" x14ac:dyDescent="0.25">
      <c r="B125" s="198">
        <v>43743</v>
      </c>
      <c r="C125" s="197" t="s">
        <v>734</v>
      </c>
      <c r="D125" s="197">
        <v>3</v>
      </c>
      <c r="E125" s="199">
        <v>300000</v>
      </c>
      <c r="F125" s="197" t="s">
        <v>766</v>
      </c>
    </row>
    <row r="126" spans="2:6" x14ac:dyDescent="0.25">
      <c r="B126" s="198">
        <v>43743</v>
      </c>
      <c r="C126" s="197" t="s">
        <v>734</v>
      </c>
      <c r="D126" s="197">
        <v>3</v>
      </c>
      <c r="E126" s="199">
        <v>300000</v>
      </c>
      <c r="F126" s="197" t="s">
        <v>766</v>
      </c>
    </row>
    <row r="127" spans="2:6" x14ac:dyDescent="0.25">
      <c r="B127" s="198">
        <v>43743</v>
      </c>
      <c r="C127" s="197" t="s">
        <v>734</v>
      </c>
      <c r="D127" s="197">
        <v>3</v>
      </c>
      <c r="E127" s="199">
        <v>300000</v>
      </c>
      <c r="F127" s="197" t="s">
        <v>766</v>
      </c>
    </row>
    <row r="128" spans="2:6" x14ac:dyDescent="0.25">
      <c r="B128" s="198">
        <v>43743</v>
      </c>
      <c r="C128" s="197" t="s">
        <v>735</v>
      </c>
      <c r="D128" s="197">
        <v>3</v>
      </c>
      <c r="E128" s="199">
        <v>390000</v>
      </c>
      <c r="F128" s="197" t="s">
        <v>766</v>
      </c>
    </row>
    <row r="129" spans="2:6" x14ac:dyDescent="0.25">
      <c r="B129" s="198">
        <v>43743</v>
      </c>
      <c r="C129" s="197" t="s">
        <v>736</v>
      </c>
      <c r="D129" s="197">
        <v>3</v>
      </c>
      <c r="E129" s="199">
        <v>450000</v>
      </c>
      <c r="F129" s="197" t="s">
        <v>766</v>
      </c>
    </row>
    <row r="130" spans="2:6" x14ac:dyDescent="0.25">
      <c r="B130" s="198">
        <v>43743</v>
      </c>
      <c r="C130" s="197" t="s">
        <v>736</v>
      </c>
      <c r="D130" s="197">
        <v>4</v>
      </c>
      <c r="E130" s="199">
        <v>300000</v>
      </c>
      <c r="F130" s="197" t="s">
        <v>766</v>
      </c>
    </row>
    <row r="131" spans="2:6" x14ac:dyDescent="0.25">
      <c r="B131" s="198">
        <v>43743</v>
      </c>
      <c r="C131" s="197" t="s">
        <v>736</v>
      </c>
      <c r="D131" s="197">
        <v>4</v>
      </c>
      <c r="E131" s="199">
        <v>450000</v>
      </c>
      <c r="F131" s="197" t="s">
        <v>766</v>
      </c>
    </row>
    <row r="132" spans="2:6" x14ac:dyDescent="0.25">
      <c r="B132" s="198">
        <v>43743</v>
      </c>
      <c r="C132" s="197" t="s">
        <v>736</v>
      </c>
      <c r="D132" s="197">
        <v>4</v>
      </c>
      <c r="E132" s="199">
        <v>450000</v>
      </c>
      <c r="F132" s="197" t="s">
        <v>766</v>
      </c>
    </row>
    <row r="133" spans="2:6" x14ac:dyDescent="0.25">
      <c r="B133" s="198">
        <v>43743</v>
      </c>
      <c r="C133" s="197" t="s">
        <v>735</v>
      </c>
      <c r="D133" s="197">
        <v>3</v>
      </c>
      <c r="E133" s="199">
        <v>390000</v>
      </c>
      <c r="F133" s="197" t="s">
        <v>766</v>
      </c>
    </row>
    <row r="134" spans="2:6" x14ac:dyDescent="0.25">
      <c r="B134" s="198">
        <v>43743</v>
      </c>
      <c r="C134" s="197" t="s">
        <v>737</v>
      </c>
      <c r="D134" s="197">
        <v>2</v>
      </c>
      <c r="E134" s="199">
        <v>860000</v>
      </c>
      <c r="F134" s="197" t="s">
        <v>766</v>
      </c>
    </row>
    <row r="135" spans="2:6" x14ac:dyDescent="0.25">
      <c r="B135" s="198">
        <v>43743</v>
      </c>
      <c r="C135" s="197" t="s">
        <v>736</v>
      </c>
      <c r="D135" s="197">
        <v>4</v>
      </c>
      <c r="E135" s="199">
        <v>600000</v>
      </c>
      <c r="F135" s="197" t="s">
        <v>766</v>
      </c>
    </row>
    <row r="136" spans="2:6" x14ac:dyDescent="0.25">
      <c r="B136" s="198">
        <v>43743</v>
      </c>
      <c r="C136" s="197" t="s">
        <v>735</v>
      </c>
      <c r="D136" s="197">
        <v>4</v>
      </c>
      <c r="E136" s="199">
        <v>520000</v>
      </c>
      <c r="F136" s="197" t="s">
        <v>766</v>
      </c>
    </row>
    <row r="137" spans="2:6" x14ac:dyDescent="0.25">
      <c r="B137" s="198">
        <v>43743</v>
      </c>
      <c r="C137" s="197" t="s">
        <v>738</v>
      </c>
      <c r="D137" s="197">
        <v>2</v>
      </c>
      <c r="E137" s="199">
        <v>340000</v>
      </c>
      <c r="F137" s="197" t="s">
        <v>766</v>
      </c>
    </row>
    <row r="138" spans="2:6" x14ac:dyDescent="0.25">
      <c r="B138" s="198">
        <v>43743</v>
      </c>
      <c r="C138" s="197" t="s">
        <v>739</v>
      </c>
      <c r="D138" s="197">
        <v>1</v>
      </c>
      <c r="E138" s="199">
        <v>120000</v>
      </c>
      <c r="F138" s="197" t="s">
        <v>766</v>
      </c>
    </row>
    <row r="139" spans="2:6" x14ac:dyDescent="0.25">
      <c r="B139" s="198">
        <v>43743</v>
      </c>
      <c r="C139" s="197" t="s">
        <v>737</v>
      </c>
      <c r="D139" s="197">
        <v>4</v>
      </c>
      <c r="E139" s="199">
        <v>920000</v>
      </c>
      <c r="F139" s="197" t="s">
        <v>766</v>
      </c>
    </row>
    <row r="140" spans="2:6" x14ac:dyDescent="0.25">
      <c r="B140" s="198">
        <v>43743</v>
      </c>
      <c r="C140" s="197" t="s">
        <v>740</v>
      </c>
      <c r="D140" s="197">
        <v>3</v>
      </c>
      <c r="E140" s="199">
        <v>660000</v>
      </c>
      <c r="F140" s="197" t="s">
        <v>766</v>
      </c>
    </row>
    <row r="141" spans="2:6" x14ac:dyDescent="0.25">
      <c r="B141" s="198">
        <v>43743</v>
      </c>
      <c r="C141" s="197" t="s">
        <v>740</v>
      </c>
      <c r="D141" s="197">
        <v>3</v>
      </c>
      <c r="E141" s="199">
        <v>360000</v>
      </c>
      <c r="F141" s="197" t="s">
        <v>766</v>
      </c>
    </row>
    <row r="142" spans="2:6" x14ac:dyDescent="0.25">
      <c r="B142" s="198">
        <v>43743</v>
      </c>
      <c r="C142" s="197" t="s">
        <v>740</v>
      </c>
      <c r="D142" s="197">
        <v>3</v>
      </c>
      <c r="E142" s="199">
        <v>660000</v>
      </c>
      <c r="F142" s="197" t="s">
        <v>766</v>
      </c>
    </row>
    <row r="143" spans="2:6" x14ac:dyDescent="0.25">
      <c r="B143" s="198">
        <v>43743</v>
      </c>
      <c r="C143" s="197" t="s">
        <v>740</v>
      </c>
      <c r="D143" s="197">
        <v>3</v>
      </c>
      <c r="E143" s="199">
        <v>360000</v>
      </c>
      <c r="F143" s="197" t="s">
        <v>766</v>
      </c>
    </row>
    <row r="144" spans="2:6" x14ac:dyDescent="0.25">
      <c r="B144" s="198">
        <v>43743</v>
      </c>
      <c r="C144" s="197" t="s">
        <v>741</v>
      </c>
      <c r="D144" s="197">
        <v>4</v>
      </c>
      <c r="E144" s="199">
        <v>840000</v>
      </c>
      <c r="F144" s="197" t="s">
        <v>766</v>
      </c>
    </row>
    <row r="145" spans="2:6" x14ac:dyDescent="0.25">
      <c r="B145" s="198">
        <v>43743</v>
      </c>
      <c r="C145" s="197" t="s">
        <v>741</v>
      </c>
      <c r="D145" s="197">
        <v>2</v>
      </c>
      <c r="E145" s="199">
        <v>420000</v>
      </c>
      <c r="F145" s="197" t="s">
        <v>766</v>
      </c>
    </row>
    <row r="146" spans="2:6" x14ac:dyDescent="0.25">
      <c r="B146" s="198">
        <v>43743</v>
      </c>
      <c r="C146" s="197" t="s">
        <v>736</v>
      </c>
      <c r="D146" s="197">
        <v>3</v>
      </c>
      <c r="E146" s="199">
        <v>450000</v>
      </c>
      <c r="F146" s="197" t="s">
        <v>766</v>
      </c>
    </row>
    <row r="147" spans="2:6" x14ac:dyDescent="0.25">
      <c r="B147" s="198">
        <v>43743</v>
      </c>
      <c r="C147" s="197" t="s">
        <v>736</v>
      </c>
      <c r="D147" s="197">
        <v>3</v>
      </c>
      <c r="E147" s="199">
        <v>450000</v>
      </c>
      <c r="F147" s="197" t="s">
        <v>766</v>
      </c>
    </row>
    <row r="148" spans="2:6" x14ac:dyDescent="0.25">
      <c r="B148" s="198">
        <v>43743</v>
      </c>
      <c r="C148" s="197" t="s">
        <v>742</v>
      </c>
      <c r="D148" s="197">
        <v>2</v>
      </c>
      <c r="E148" s="199">
        <v>330000</v>
      </c>
      <c r="F148" s="197" t="s">
        <v>766</v>
      </c>
    </row>
    <row r="149" spans="2:6" x14ac:dyDescent="0.25">
      <c r="B149" s="198">
        <v>43743</v>
      </c>
      <c r="C149" s="197" t="s">
        <v>742</v>
      </c>
      <c r="D149" s="197">
        <v>2</v>
      </c>
      <c r="E149" s="199">
        <v>270000</v>
      </c>
      <c r="F149" s="197" t="s">
        <v>766</v>
      </c>
    </row>
    <row r="150" spans="2:6" x14ac:dyDescent="0.25">
      <c r="B150" s="198">
        <v>43743</v>
      </c>
      <c r="C150" s="197" t="s">
        <v>743</v>
      </c>
      <c r="D150" s="197">
        <v>3</v>
      </c>
      <c r="E150" s="199">
        <v>555000</v>
      </c>
      <c r="F150" s="197" t="s">
        <v>766</v>
      </c>
    </row>
    <row r="151" spans="2:6" x14ac:dyDescent="0.25">
      <c r="B151" s="198">
        <v>43743</v>
      </c>
      <c r="C151" s="197" t="s">
        <v>743</v>
      </c>
      <c r="D151" s="197">
        <v>3</v>
      </c>
      <c r="E151" s="199">
        <v>405000</v>
      </c>
      <c r="F151" s="197" t="s">
        <v>766</v>
      </c>
    </row>
    <row r="152" spans="2:6" x14ac:dyDescent="0.25">
      <c r="B152" s="198">
        <v>43743</v>
      </c>
      <c r="C152" s="197" t="s">
        <v>743</v>
      </c>
      <c r="D152" s="197">
        <v>3</v>
      </c>
      <c r="E152" s="199">
        <v>420000</v>
      </c>
      <c r="F152" s="197" t="s">
        <v>766</v>
      </c>
    </row>
    <row r="153" spans="2:6" x14ac:dyDescent="0.25">
      <c r="B153" s="198">
        <v>43743</v>
      </c>
      <c r="C153" s="197" t="s">
        <v>743</v>
      </c>
      <c r="D153" s="197">
        <v>3</v>
      </c>
      <c r="E153" s="199">
        <v>270000</v>
      </c>
      <c r="F153" s="197" t="s">
        <v>766</v>
      </c>
    </row>
    <row r="154" spans="2:6" x14ac:dyDescent="0.25">
      <c r="B154" s="198">
        <v>43743</v>
      </c>
      <c r="C154" s="197" t="s">
        <v>744</v>
      </c>
      <c r="D154" s="197">
        <v>2</v>
      </c>
      <c r="E154" s="199">
        <v>260000</v>
      </c>
      <c r="F154" s="197" t="s">
        <v>766</v>
      </c>
    </row>
    <row r="155" spans="2:6" x14ac:dyDescent="0.25">
      <c r="B155" s="198">
        <v>43743</v>
      </c>
      <c r="C155" s="197" t="s">
        <v>744</v>
      </c>
      <c r="D155" s="197">
        <v>2</v>
      </c>
      <c r="E155" s="199">
        <v>200000</v>
      </c>
      <c r="F155" s="197" t="s">
        <v>766</v>
      </c>
    </row>
    <row r="156" spans="2:6" x14ac:dyDescent="0.25">
      <c r="B156" s="198">
        <v>43743</v>
      </c>
      <c r="C156" s="197" t="s">
        <v>736</v>
      </c>
      <c r="D156" s="197">
        <v>3</v>
      </c>
      <c r="E156" s="199">
        <v>450000</v>
      </c>
      <c r="F156" s="197" t="s">
        <v>766</v>
      </c>
    </row>
    <row r="157" spans="2:6" x14ac:dyDescent="0.25">
      <c r="B157" s="198">
        <v>43743</v>
      </c>
      <c r="C157" s="197" t="s">
        <v>745</v>
      </c>
      <c r="D157" s="197">
        <v>3</v>
      </c>
      <c r="E157" s="199">
        <v>600000</v>
      </c>
      <c r="F157" s="197" t="s">
        <v>766</v>
      </c>
    </row>
    <row r="158" spans="2:6" x14ac:dyDescent="0.25">
      <c r="B158" s="198">
        <v>43743</v>
      </c>
      <c r="C158" s="197" t="s">
        <v>746</v>
      </c>
      <c r="D158" s="197">
        <v>2</v>
      </c>
      <c r="E158" s="199">
        <v>260000</v>
      </c>
      <c r="F158" s="197" t="s">
        <v>766</v>
      </c>
    </row>
    <row r="159" spans="2:6" x14ac:dyDescent="0.25">
      <c r="B159" s="198">
        <v>43743</v>
      </c>
      <c r="C159" s="197" t="s">
        <v>746</v>
      </c>
      <c r="D159" s="197">
        <v>2</v>
      </c>
      <c r="E159" s="199">
        <v>260000</v>
      </c>
      <c r="F159" s="197" t="s">
        <v>766</v>
      </c>
    </row>
    <row r="160" spans="2:6" x14ac:dyDescent="0.25">
      <c r="B160" s="198">
        <v>43743</v>
      </c>
      <c r="C160" s="197" t="s">
        <v>735</v>
      </c>
      <c r="D160" s="197">
        <v>3</v>
      </c>
      <c r="E160" s="199">
        <v>390000</v>
      </c>
      <c r="F160" s="197" t="s">
        <v>766</v>
      </c>
    </row>
    <row r="161" spans="2:6" x14ac:dyDescent="0.25">
      <c r="B161" s="198">
        <v>43753</v>
      </c>
      <c r="C161" s="197" t="s">
        <v>769</v>
      </c>
      <c r="D161" s="197">
        <v>6</v>
      </c>
      <c r="E161" s="199">
        <v>600000</v>
      </c>
      <c r="F161" s="197" t="s">
        <v>766</v>
      </c>
    </row>
    <row r="162" spans="2:6" x14ac:dyDescent="0.25">
      <c r="B162" s="198">
        <v>43757</v>
      </c>
      <c r="C162" s="197" t="s">
        <v>770</v>
      </c>
      <c r="D162" s="197">
        <v>12</v>
      </c>
      <c r="E162" s="199">
        <v>1200000</v>
      </c>
      <c r="F162" s="197" t="s">
        <v>766</v>
      </c>
    </row>
    <row r="163" spans="2:6" x14ac:dyDescent="0.25">
      <c r="B163" s="198"/>
      <c r="C163" s="197"/>
      <c r="D163" s="197"/>
      <c r="E163" s="199"/>
      <c r="F163" s="197"/>
    </row>
    <row r="164" spans="2:6" x14ac:dyDescent="0.25">
      <c r="B164" s="198"/>
      <c r="C164" s="197"/>
      <c r="D164" s="197"/>
      <c r="E164" s="199"/>
      <c r="F164" s="197"/>
    </row>
    <row r="165" spans="2:6" x14ac:dyDescent="0.25">
      <c r="B165" s="198">
        <v>43774</v>
      </c>
      <c r="C165" s="197" t="s">
        <v>736</v>
      </c>
      <c r="D165" s="197">
        <v>3</v>
      </c>
      <c r="E165" s="199">
        <v>450000</v>
      </c>
      <c r="F165" s="197" t="s">
        <v>766</v>
      </c>
    </row>
    <row r="166" spans="2:6" x14ac:dyDescent="0.25">
      <c r="B166" s="198">
        <v>43774</v>
      </c>
      <c r="C166" s="197" t="s">
        <v>735</v>
      </c>
      <c r="D166" s="197">
        <v>3</v>
      </c>
      <c r="E166" s="199">
        <v>390000</v>
      </c>
      <c r="F166" s="197" t="s">
        <v>766</v>
      </c>
    </row>
    <row r="167" spans="2:6" x14ac:dyDescent="0.25">
      <c r="B167" s="198">
        <v>43774</v>
      </c>
      <c r="C167" s="197" t="s">
        <v>738</v>
      </c>
      <c r="D167" s="197">
        <v>1</v>
      </c>
      <c r="E167" s="199">
        <v>170000</v>
      </c>
      <c r="F167" s="197" t="s">
        <v>766</v>
      </c>
    </row>
    <row r="168" spans="2:6" x14ac:dyDescent="0.25">
      <c r="B168" s="198">
        <v>43774</v>
      </c>
      <c r="C168" s="197" t="s">
        <v>739</v>
      </c>
      <c r="D168" s="197">
        <v>2</v>
      </c>
      <c r="E168" s="199">
        <v>240000</v>
      </c>
      <c r="F168" s="197" t="s">
        <v>766</v>
      </c>
    </row>
    <row r="169" spans="2:6" x14ac:dyDescent="0.25">
      <c r="B169" s="198">
        <v>43774</v>
      </c>
      <c r="C169" s="197" t="s">
        <v>737</v>
      </c>
      <c r="D169" s="197">
        <v>2</v>
      </c>
      <c r="E169" s="199">
        <v>460000</v>
      </c>
      <c r="F169" s="197" t="s">
        <v>766</v>
      </c>
    </row>
    <row r="170" spans="2:6" x14ac:dyDescent="0.25">
      <c r="B170" s="198">
        <v>43774</v>
      </c>
      <c r="C170" s="197" t="s">
        <v>740</v>
      </c>
      <c r="D170" s="197">
        <v>4</v>
      </c>
      <c r="E170" s="199">
        <v>800000</v>
      </c>
      <c r="F170" s="197" t="s">
        <v>766</v>
      </c>
    </row>
    <row r="171" spans="2:6" x14ac:dyDescent="0.25">
      <c r="B171" s="198">
        <v>43774</v>
      </c>
      <c r="C171" s="197" t="s">
        <v>740</v>
      </c>
      <c r="D171" s="197">
        <v>3</v>
      </c>
      <c r="E171" s="199">
        <v>400000</v>
      </c>
      <c r="F171" s="197" t="s">
        <v>766</v>
      </c>
    </row>
    <row r="172" spans="2:6" x14ac:dyDescent="0.25">
      <c r="B172" s="198">
        <v>43774</v>
      </c>
      <c r="C172" s="197" t="s">
        <v>740</v>
      </c>
      <c r="D172" s="197">
        <v>3</v>
      </c>
      <c r="E172" s="199">
        <v>800000</v>
      </c>
      <c r="F172" s="197" t="s">
        <v>766</v>
      </c>
    </row>
    <row r="173" spans="2:6" x14ac:dyDescent="0.25">
      <c r="B173" s="198">
        <v>43774</v>
      </c>
      <c r="C173" s="197" t="s">
        <v>740</v>
      </c>
      <c r="D173" s="197">
        <v>3</v>
      </c>
      <c r="E173" s="199">
        <v>400000</v>
      </c>
      <c r="F173" s="197" t="s">
        <v>766</v>
      </c>
    </row>
    <row r="174" spans="2:6" x14ac:dyDescent="0.25">
      <c r="B174" s="198">
        <v>43774</v>
      </c>
      <c r="C174" s="197" t="s">
        <v>741</v>
      </c>
      <c r="D174" s="197">
        <v>3</v>
      </c>
      <c r="E174" s="199">
        <v>630000</v>
      </c>
      <c r="F174" s="197" t="s">
        <v>766</v>
      </c>
    </row>
    <row r="175" spans="2:6" x14ac:dyDescent="0.25">
      <c r="B175" s="198">
        <v>43774</v>
      </c>
      <c r="C175" s="197" t="s">
        <v>741</v>
      </c>
      <c r="D175" s="197">
        <v>4</v>
      </c>
      <c r="E175" s="199">
        <v>810000</v>
      </c>
      <c r="F175" s="197" t="s">
        <v>766</v>
      </c>
    </row>
    <row r="176" spans="2:6" x14ac:dyDescent="0.25">
      <c r="B176" s="198">
        <v>43774</v>
      </c>
      <c r="C176" s="197" t="s">
        <v>736</v>
      </c>
      <c r="D176" s="197">
        <v>4</v>
      </c>
      <c r="E176" s="199">
        <v>600000</v>
      </c>
      <c r="F176" s="197" t="s">
        <v>766</v>
      </c>
    </row>
    <row r="177" spans="2:6" x14ac:dyDescent="0.25">
      <c r="B177" s="198">
        <v>43774</v>
      </c>
      <c r="C177" s="197" t="s">
        <v>736</v>
      </c>
      <c r="D177" s="197">
        <v>4</v>
      </c>
      <c r="E177" s="199">
        <v>600000</v>
      </c>
      <c r="F177" s="197" t="s">
        <v>766</v>
      </c>
    </row>
    <row r="178" spans="2:6" x14ac:dyDescent="0.25">
      <c r="B178" s="198">
        <v>43774</v>
      </c>
      <c r="C178" s="197" t="s">
        <v>742</v>
      </c>
      <c r="D178" s="197">
        <v>4</v>
      </c>
      <c r="E178" s="199">
        <v>660000</v>
      </c>
      <c r="F178" s="197" t="s">
        <v>766</v>
      </c>
    </row>
    <row r="179" spans="2:6" x14ac:dyDescent="0.25">
      <c r="B179" s="198">
        <v>43774</v>
      </c>
      <c r="C179" s="197" t="s">
        <v>742</v>
      </c>
      <c r="D179" s="197">
        <v>4</v>
      </c>
      <c r="E179" s="199">
        <v>540000</v>
      </c>
      <c r="F179" s="197" t="s">
        <v>766</v>
      </c>
    </row>
    <row r="180" spans="2:6" x14ac:dyDescent="0.25">
      <c r="B180" s="198">
        <v>43774</v>
      </c>
      <c r="C180" s="197" t="s">
        <v>743</v>
      </c>
      <c r="D180" s="197">
        <v>3</v>
      </c>
      <c r="E180" s="199">
        <v>555000</v>
      </c>
      <c r="F180" s="197" t="s">
        <v>766</v>
      </c>
    </row>
    <row r="181" spans="2:6" x14ac:dyDescent="0.25">
      <c r="B181" s="198">
        <v>43774</v>
      </c>
      <c r="C181" s="197" t="s">
        <v>743</v>
      </c>
      <c r="D181" s="197">
        <v>3</v>
      </c>
      <c r="E181" s="199">
        <v>405000</v>
      </c>
      <c r="F181" s="197" t="s">
        <v>766</v>
      </c>
    </row>
    <row r="182" spans="2:6" x14ac:dyDescent="0.25">
      <c r="B182" s="198">
        <v>43774</v>
      </c>
      <c r="C182" s="197" t="s">
        <v>743</v>
      </c>
      <c r="D182" s="197">
        <v>3</v>
      </c>
      <c r="E182" s="199">
        <v>420000</v>
      </c>
      <c r="F182" s="197" t="s">
        <v>766</v>
      </c>
    </row>
    <row r="183" spans="2:6" x14ac:dyDescent="0.25">
      <c r="B183" s="198">
        <v>43774</v>
      </c>
      <c r="C183" s="197" t="s">
        <v>743</v>
      </c>
      <c r="D183" s="197">
        <v>3</v>
      </c>
      <c r="E183" s="199">
        <v>270000</v>
      </c>
      <c r="F183" s="197" t="s">
        <v>766</v>
      </c>
    </row>
    <row r="184" spans="2:6" x14ac:dyDescent="0.25">
      <c r="B184" s="198">
        <v>43774</v>
      </c>
      <c r="C184" s="197" t="s">
        <v>744</v>
      </c>
      <c r="D184" s="197">
        <v>5</v>
      </c>
      <c r="E184" s="199">
        <v>650000</v>
      </c>
      <c r="F184" s="197" t="s">
        <v>766</v>
      </c>
    </row>
    <row r="185" spans="2:6" x14ac:dyDescent="0.25">
      <c r="B185" s="198">
        <v>43774</v>
      </c>
      <c r="C185" s="197" t="s">
        <v>744</v>
      </c>
      <c r="D185" s="197">
        <v>2</v>
      </c>
      <c r="E185" s="199">
        <v>500000</v>
      </c>
      <c r="F185" s="197" t="s">
        <v>766</v>
      </c>
    </row>
    <row r="186" spans="2:6" x14ac:dyDescent="0.25">
      <c r="B186" s="198">
        <v>43774</v>
      </c>
      <c r="C186" s="197" t="s">
        <v>736</v>
      </c>
      <c r="D186" s="197">
        <v>4</v>
      </c>
      <c r="E186" s="199">
        <v>600000</v>
      </c>
      <c r="F186" s="197" t="s">
        <v>766</v>
      </c>
    </row>
    <row r="187" spans="2:6" x14ac:dyDescent="0.25">
      <c r="B187" s="198">
        <v>43774</v>
      </c>
      <c r="C187" s="197" t="s">
        <v>745</v>
      </c>
      <c r="D187" s="197">
        <v>4</v>
      </c>
      <c r="E187" s="199">
        <v>800000</v>
      </c>
      <c r="F187" s="197" t="s">
        <v>766</v>
      </c>
    </row>
    <row r="188" spans="2:6" x14ac:dyDescent="0.25">
      <c r="B188" s="198">
        <v>43774</v>
      </c>
      <c r="C188" s="197" t="s">
        <v>746</v>
      </c>
      <c r="D188" s="197">
        <v>4</v>
      </c>
      <c r="E188" s="199">
        <v>520000</v>
      </c>
      <c r="F188" s="197" t="s">
        <v>766</v>
      </c>
    </row>
    <row r="189" spans="2:6" x14ac:dyDescent="0.25">
      <c r="B189" s="198">
        <v>43774</v>
      </c>
      <c r="C189" s="197" t="s">
        <v>746</v>
      </c>
      <c r="D189" s="197">
        <v>4</v>
      </c>
      <c r="E189" s="199">
        <v>520000</v>
      </c>
      <c r="F189" s="197" t="s">
        <v>766</v>
      </c>
    </row>
    <row r="190" spans="2:6" x14ac:dyDescent="0.25">
      <c r="B190" s="198">
        <v>43774</v>
      </c>
      <c r="C190" s="197" t="s">
        <v>735</v>
      </c>
      <c r="D190" s="197">
        <v>4</v>
      </c>
      <c r="E190" s="199">
        <v>520000</v>
      </c>
      <c r="F190" s="197" t="s">
        <v>766</v>
      </c>
    </row>
    <row r="191" spans="2:6" x14ac:dyDescent="0.25">
      <c r="B191" s="198">
        <v>43777</v>
      </c>
      <c r="C191" s="197" t="s">
        <v>760</v>
      </c>
      <c r="D191" s="197">
        <v>7</v>
      </c>
      <c r="E191" s="199">
        <v>1260000</v>
      </c>
      <c r="F191" s="197" t="s">
        <v>766</v>
      </c>
    </row>
    <row r="192" spans="2:6" x14ac:dyDescent="0.25">
      <c r="B192" s="198">
        <v>43777</v>
      </c>
      <c r="C192" s="197" t="s">
        <v>760</v>
      </c>
      <c r="D192" s="197">
        <v>3</v>
      </c>
      <c r="E192" s="199">
        <v>450000</v>
      </c>
      <c r="F192" s="197" t="s">
        <v>766</v>
      </c>
    </row>
    <row r="193" spans="2:9" x14ac:dyDescent="0.25">
      <c r="B193" s="198">
        <v>43777</v>
      </c>
      <c r="C193" s="197" t="s">
        <v>761</v>
      </c>
      <c r="D193" s="197">
        <v>8</v>
      </c>
      <c r="E193" s="199">
        <v>1060000</v>
      </c>
      <c r="F193" s="197" t="s">
        <v>766</v>
      </c>
    </row>
    <row r="194" spans="2:9" x14ac:dyDescent="0.25">
      <c r="B194" s="198">
        <v>43777</v>
      </c>
      <c r="C194" s="197" t="s">
        <v>762</v>
      </c>
      <c r="D194" s="197">
        <v>8</v>
      </c>
      <c r="E194" s="199">
        <v>1150000</v>
      </c>
      <c r="F194" s="197" t="s">
        <v>766</v>
      </c>
    </row>
    <row r="195" spans="2:9" x14ac:dyDescent="0.25">
      <c r="B195" s="198">
        <v>43777</v>
      </c>
      <c r="C195" s="197" t="s">
        <v>739</v>
      </c>
      <c r="D195" s="197">
        <v>5</v>
      </c>
      <c r="E195" s="199">
        <v>1050000</v>
      </c>
      <c r="F195" s="197" t="s">
        <v>766</v>
      </c>
    </row>
    <row r="196" spans="2:9" x14ac:dyDescent="0.25">
      <c r="B196" s="198">
        <v>43777</v>
      </c>
      <c r="C196" s="197" t="s">
        <v>747</v>
      </c>
      <c r="D196" s="197">
        <v>5</v>
      </c>
      <c r="E196" s="199">
        <v>1050000</v>
      </c>
      <c r="F196" s="197" t="s">
        <v>766</v>
      </c>
    </row>
    <row r="197" spans="2:9" x14ac:dyDescent="0.25">
      <c r="B197" s="198">
        <v>43777</v>
      </c>
      <c r="C197" s="197" t="s">
        <v>748</v>
      </c>
      <c r="D197" s="197">
        <v>3</v>
      </c>
      <c r="E197" s="199">
        <v>450000</v>
      </c>
      <c r="F197" s="197" t="s">
        <v>766</v>
      </c>
      <c r="H197" s="10"/>
      <c r="I197" s="2"/>
    </row>
    <row r="198" spans="2:9" x14ac:dyDescent="0.25">
      <c r="B198" s="198">
        <v>43777</v>
      </c>
      <c r="C198" s="197" t="s">
        <v>748</v>
      </c>
      <c r="D198" s="197">
        <v>5</v>
      </c>
      <c r="E198" s="199">
        <v>1050000</v>
      </c>
      <c r="F198" s="197" t="s">
        <v>766</v>
      </c>
      <c r="I198" s="10"/>
    </row>
    <row r="199" spans="2:9" x14ac:dyDescent="0.25">
      <c r="B199" s="198">
        <v>43777</v>
      </c>
      <c r="C199" s="197" t="s">
        <v>748</v>
      </c>
      <c r="D199" s="197">
        <v>3</v>
      </c>
      <c r="E199" s="199">
        <v>450000</v>
      </c>
      <c r="F199" s="197" t="s">
        <v>766</v>
      </c>
    </row>
    <row r="200" spans="2:9" x14ac:dyDescent="0.25">
      <c r="B200" s="198">
        <v>43777</v>
      </c>
      <c r="C200" s="197" t="s">
        <v>748</v>
      </c>
      <c r="D200" s="197">
        <v>4</v>
      </c>
      <c r="E200" s="199">
        <v>680000</v>
      </c>
      <c r="F200" s="197" t="s">
        <v>766</v>
      </c>
    </row>
    <row r="201" spans="2:9" x14ac:dyDescent="0.25">
      <c r="B201" s="198">
        <v>43777</v>
      </c>
      <c r="C201" s="197" t="s">
        <v>735</v>
      </c>
      <c r="D201" s="197">
        <v>5</v>
      </c>
      <c r="E201" s="199">
        <v>1050000</v>
      </c>
      <c r="F201" s="197" t="s">
        <v>766</v>
      </c>
    </row>
    <row r="202" spans="2:9" x14ac:dyDescent="0.25">
      <c r="B202" s="198">
        <v>43777</v>
      </c>
      <c r="C202" s="197" t="s">
        <v>735</v>
      </c>
      <c r="D202" s="197">
        <v>5</v>
      </c>
      <c r="E202" s="199">
        <v>1050000</v>
      </c>
      <c r="F202" s="197" t="s">
        <v>766</v>
      </c>
    </row>
    <row r="203" spans="2:9" x14ac:dyDescent="0.25">
      <c r="B203" s="198">
        <v>43777</v>
      </c>
      <c r="C203" s="197" t="s">
        <v>738</v>
      </c>
      <c r="D203" s="197">
        <v>5</v>
      </c>
      <c r="E203" s="199">
        <v>1050000</v>
      </c>
      <c r="F203" s="197" t="s">
        <v>766</v>
      </c>
    </row>
    <row r="204" spans="2:9" x14ac:dyDescent="0.25">
      <c r="B204" s="198">
        <v>43777</v>
      </c>
      <c r="C204" s="197" t="s">
        <v>738</v>
      </c>
      <c r="D204" s="197">
        <v>3</v>
      </c>
      <c r="E204" s="199">
        <v>710000</v>
      </c>
      <c r="F204" s="197" t="s">
        <v>766</v>
      </c>
    </row>
    <row r="205" spans="2:9" x14ac:dyDescent="0.25">
      <c r="B205" s="198">
        <v>43777</v>
      </c>
      <c r="C205" s="197" t="s">
        <v>737</v>
      </c>
      <c r="D205" s="197">
        <v>7</v>
      </c>
      <c r="E205" s="199">
        <v>1260000</v>
      </c>
      <c r="F205" s="197" t="s">
        <v>766</v>
      </c>
      <c r="H205" s="10"/>
    </row>
    <row r="206" spans="2:9" x14ac:dyDescent="0.25">
      <c r="B206" s="198">
        <v>43777</v>
      </c>
      <c r="C206" s="197" t="s">
        <v>737</v>
      </c>
      <c r="D206" s="197">
        <v>3</v>
      </c>
      <c r="E206" s="199">
        <v>590000</v>
      </c>
      <c r="F206" s="197" t="s">
        <v>766</v>
      </c>
    </row>
    <row r="207" spans="2:9" x14ac:dyDescent="0.25">
      <c r="B207" s="198"/>
      <c r="C207" s="197"/>
      <c r="D207" s="197"/>
      <c r="E207" s="199"/>
      <c r="F207" s="197"/>
    </row>
    <row r="208" spans="2:9" x14ac:dyDescent="0.25">
      <c r="B208" s="198"/>
      <c r="C208" s="197"/>
      <c r="D208" s="197"/>
      <c r="E208" s="199"/>
      <c r="F208" s="197"/>
    </row>
    <row r="209" spans="2:6" x14ac:dyDescent="0.25">
      <c r="B209" s="198">
        <v>43802</v>
      </c>
      <c r="C209" s="197" t="s">
        <v>769</v>
      </c>
      <c r="D209" s="197">
        <v>12</v>
      </c>
      <c r="E209" s="199">
        <v>1200000</v>
      </c>
      <c r="F209" s="197" t="s">
        <v>766</v>
      </c>
    </row>
    <row r="210" spans="2:6" x14ac:dyDescent="0.25">
      <c r="B210" s="198">
        <v>43804</v>
      </c>
      <c r="C210" s="197" t="s">
        <v>734</v>
      </c>
      <c r="D210" s="197">
        <v>3</v>
      </c>
      <c r="E210" s="199">
        <v>300000</v>
      </c>
      <c r="F210" s="197" t="s">
        <v>766</v>
      </c>
    </row>
    <row r="211" spans="2:6" x14ac:dyDescent="0.25">
      <c r="B211" s="198">
        <v>43804</v>
      </c>
      <c r="C211" s="197" t="s">
        <v>734</v>
      </c>
      <c r="D211" s="197">
        <v>3</v>
      </c>
      <c r="E211" s="199">
        <v>300000</v>
      </c>
      <c r="F211" s="197" t="s">
        <v>766</v>
      </c>
    </row>
    <row r="212" spans="2:6" x14ac:dyDescent="0.25">
      <c r="B212" s="198">
        <v>43804</v>
      </c>
      <c r="C212" s="197" t="s">
        <v>734</v>
      </c>
      <c r="D212" s="197">
        <v>3</v>
      </c>
      <c r="E212" s="199">
        <v>300000</v>
      </c>
      <c r="F212" s="197" t="s">
        <v>766</v>
      </c>
    </row>
    <row r="213" spans="2:6" x14ac:dyDescent="0.25">
      <c r="B213" s="198">
        <v>43804</v>
      </c>
      <c r="C213" s="197" t="s">
        <v>735</v>
      </c>
      <c r="D213" s="197">
        <v>5</v>
      </c>
      <c r="E213" s="199">
        <v>650000</v>
      </c>
      <c r="F213" s="197" t="s">
        <v>766</v>
      </c>
    </row>
    <row r="214" spans="2:6" x14ac:dyDescent="0.25">
      <c r="B214" s="198">
        <v>43804</v>
      </c>
      <c r="C214" s="197" t="s">
        <v>736</v>
      </c>
      <c r="D214" s="197">
        <v>5</v>
      </c>
      <c r="E214" s="199">
        <v>750000</v>
      </c>
      <c r="F214" s="197" t="s">
        <v>766</v>
      </c>
    </row>
    <row r="215" spans="2:6" x14ac:dyDescent="0.25">
      <c r="B215" s="198">
        <v>43804</v>
      </c>
      <c r="C215" s="197" t="s">
        <v>735</v>
      </c>
      <c r="D215" s="197">
        <v>5</v>
      </c>
      <c r="E215" s="199">
        <v>650000</v>
      </c>
      <c r="F215" s="197" t="s">
        <v>766</v>
      </c>
    </row>
    <row r="216" spans="2:6" x14ac:dyDescent="0.25">
      <c r="B216" s="198">
        <v>43804</v>
      </c>
      <c r="C216" s="197" t="s">
        <v>738</v>
      </c>
      <c r="D216" s="197">
        <v>2</v>
      </c>
      <c r="E216" s="199">
        <v>340000</v>
      </c>
      <c r="F216" s="197" t="s">
        <v>766</v>
      </c>
    </row>
    <row r="217" spans="2:6" x14ac:dyDescent="0.25">
      <c r="B217" s="198">
        <v>43804</v>
      </c>
      <c r="C217" s="197" t="s">
        <v>739</v>
      </c>
      <c r="D217" s="197">
        <v>3</v>
      </c>
      <c r="E217" s="199">
        <v>360000</v>
      </c>
      <c r="F217" s="197" t="s">
        <v>766</v>
      </c>
    </row>
    <row r="218" spans="2:6" x14ac:dyDescent="0.25">
      <c r="B218" s="198">
        <v>43804</v>
      </c>
      <c r="C218" s="197" t="s">
        <v>747</v>
      </c>
      <c r="D218" s="197">
        <v>4</v>
      </c>
      <c r="E218" s="199">
        <v>520000</v>
      </c>
      <c r="F218" s="197" t="s">
        <v>766</v>
      </c>
    </row>
    <row r="219" spans="2:6" x14ac:dyDescent="0.25">
      <c r="B219" s="198">
        <v>43804</v>
      </c>
      <c r="C219" s="197" t="s">
        <v>748</v>
      </c>
      <c r="D219" s="197">
        <v>3</v>
      </c>
      <c r="E219" s="199">
        <v>450000</v>
      </c>
      <c r="F219" s="197" t="s">
        <v>766</v>
      </c>
    </row>
    <row r="220" spans="2:6" x14ac:dyDescent="0.25">
      <c r="B220" s="198">
        <v>43804</v>
      </c>
      <c r="C220" s="197" t="s">
        <v>732</v>
      </c>
      <c r="D220" s="197">
        <v>10</v>
      </c>
      <c r="E220" s="199">
        <v>1650000</v>
      </c>
      <c r="F220" s="197" t="s">
        <v>766</v>
      </c>
    </row>
    <row r="221" spans="2:6" x14ac:dyDescent="0.25">
      <c r="B221" s="198">
        <v>43804</v>
      </c>
      <c r="C221" s="197" t="s">
        <v>733</v>
      </c>
      <c r="D221" s="197">
        <v>2</v>
      </c>
      <c r="E221" s="199">
        <v>450000</v>
      </c>
      <c r="F221" s="197" t="s">
        <v>766</v>
      </c>
    </row>
    <row r="222" spans="2:6" x14ac:dyDescent="0.25">
      <c r="B222" s="198">
        <v>43804</v>
      </c>
      <c r="C222" s="197" t="s">
        <v>736</v>
      </c>
      <c r="D222" s="197">
        <v>4</v>
      </c>
      <c r="E222" s="199">
        <v>600000</v>
      </c>
      <c r="F222" s="197" t="s">
        <v>766</v>
      </c>
    </row>
    <row r="223" spans="2:6" x14ac:dyDescent="0.25">
      <c r="B223" s="198">
        <v>43804</v>
      </c>
      <c r="C223" s="197" t="s">
        <v>736</v>
      </c>
      <c r="D223" s="197">
        <v>4</v>
      </c>
      <c r="E223" s="199">
        <v>400000</v>
      </c>
      <c r="F223" s="197" t="s">
        <v>766</v>
      </c>
    </row>
    <row r="224" spans="2:6" x14ac:dyDescent="0.25">
      <c r="B224" s="198">
        <v>43804</v>
      </c>
      <c r="C224" s="197" t="s">
        <v>736</v>
      </c>
      <c r="D224" s="197">
        <v>4</v>
      </c>
      <c r="E224" s="199">
        <v>600000</v>
      </c>
      <c r="F224" s="197" t="s">
        <v>766</v>
      </c>
    </row>
    <row r="225" spans="2:6" x14ac:dyDescent="0.25">
      <c r="B225" s="198">
        <v>43804</v>
      </c>
      <c r="C225" s="197" t="s">
        <v>736</v>
      </c>
      <c r="D225" s="197">
        <v>4</v>
      </c>
      <c r="E225" s="199">
        <v>400000</v>
      </c>
      <c r="F225" s="197" t="s">
        <v>766</v>
      </c>
    </row>
    <row r="226" spans="2:6" x14ac:dyDescent="0.25">
      <c r="B226" s="198">
        <v>43804</v>
      </c>
      <c r="C226" s="197" t="s">
        <v>735</v>
      </c>
      <c r="D226" s="197">
        <v>4</v>
      </c>
      <c r="E226" s="199">
        <v>520000</v>
      </c>
      <c r="F226" s="197" t="s">
        <v>766</v>
      </c>
    </row>
    <row r="227" spans="2:6" x14ac:dyDescent="0.25">
      <c r="B227" s="198">
        <v>43804</v>
      </c>
      <c r="C227" s="197" t="s">
        <v>737</v>
      </c>
      <c r="D227" s="197">
        <v>1</v>
      </c>
      <c r="E227" s="199">
        <v>430000</v>
      </c>
      <c r="F227" s="197" t="s">
        <v>766</v>
      </c>
    </row>
    <row r="228" spans="2:6" x14ac:dyDescent="0.25">
      <c r="B228" s="198">
        <v>43804</v>
      </c>
      <c r="C228" s="197" t="s">
        <v>737</v>
      </c>
      <c r="D228" s="197">
        <v>1</v>
      </c>
      <c r="E228" s="199">
        <v>400000</v>
      </c>
      <c r="F228" s="197" t="s">
        <v>766</v>
      </c>
    </row>
    <row r="229" spans="2:6" x14ac:dyDescent="0.25">
      <c r="B229" s="198">
        <v>43804</v>
      </c>
      <c r="C229" s="197" t="s">
        <v>740</v>
      </c>
      <c r="D229" s="197">
        <v>4</v>
      </c>
      <c r="E229" s="199">
        <v>800000</v>
      </c>
      <c r="F229" s="197" t="s">
        <v>766</v>
      </c>
    </row>
    <row r="230" spans="2:6" x14ac:dyDescent="0.25">
      <c r="B230" s="198">
        <v>43804</v>
      </c>
      <c r="C230" s="197" t="s">
        <v>740</v>
      </c>
      <c r="D230" s="197">
        <v>3</v>
      </c>
      <c r="E230" s="199">
        <v>400000</v>
      </c>
      <c r="F230" s="197" t="s">
        <v>766</v>
      </c>
    </row>
    <row r="231" spans="2:6" x14ac:dyDescent="0.25">
      <c r="B231" s="198">
        <v>43804</v>
      </c>
      <c r="C231" s="197" t="s">
        <v>740</v>
      </c>
      <c r="D231" s="197">
        <v>3</v>
      </c>
      <c r="E231" s="199">
        <v>800000</v>
      </c>
      <c r="F231" s="197" t="s">
        <v>766</v>
      </c>
    </row>
    <row r="232" spans="2:6" x14ac:dyDescent="0.25">
      <c r="B232" s="198">
        <v>43804</v>
      </c>
      <c r="C232" s="197" t="s">
        <v>740</v>
      </c>
      <c r="D232" s="197">
        <v>3</v>
      </c>
      <c r="E232" s="199">
        <v>400000</v>
      </c>
      <c r="F232" s="197" t="s">
        <v>766</v>
      </c>
    </row>
    <row r="233" spans="2:6" x14ac:dyDescent="0.25">
      <c r="B233" s="198">
        <v>43804</v>
      </c>
      <c r="C233" s="197" t="s">
        <v>741</v>
      </c>
      <c r="D233" s="197">
        <v>7</v>
      </c>
      <c r="E233" s="199">
        <v>1260000</v>
      </c>
      <c r="F233" s="197" t="s">
        <v>766</v>
      </c>
    </row>
    <row r="234" spans="2:6" x14ac:dyDescent="0.25">
      <c r="B234" s="198">
        <v>43804</v>
      </c>
      <c r="C234" s="197" t="s">
        <v>741</v>
      </c>
      <c r="D234" s="197">
        <v>7</v>
      </c>
      <c r="E234" s="199">
        <v>1260000</v>
      </c>
      <c r="F234" s="197" t="s">
        <v>766</v>
      </c>
    </row>
    <row r="235" spans="2:6" x14ac:dyDescent="0.25">
      <c r="B235" s="198">
        <v>43804</v>
      </c>
      <c r="C235" s="197" t="s">
        <v>736</v>
      </c>
      <c r="D235" s="197">
        <v>4</v>
      </c>
      <c r="E235" s="199">
        <v>600000</v>
      </c>
      <c r="F235" s="197" t="s">
        <v>766</v>
      </c>
    </row>
    <row r="236" spans="2:6" x14ac:dyDescent="0.25">
      <c r="B236" s="198">
        <v>43804</v>
      </c>
      <c r="C236" s="197" t="s">
        <v>736</v>
      </c>
      <c r="D236" s="197">
        <v>4</v>
      </c>
      <c r="E236" s="199">
        <v>600000</v>
      </c>
      <c r="F236" s="197" t="s">
        <v>766</v>
      </c>
    </row>
    <row r="237" spans="2:6" x14ac:dyDescent="0.25">
      <c r="B237" s="198">
        <v>43804</v>
      </c>
      <c r="C237" s="197" t="s">
        <v>742</v>
      </c>
      <c r="D237" s="197">
        <v>2</v>
      </c>
      <c r="E237" s="199">
        <v>330000</v>
      </c>
      <c r="F237" s="197" t="s">
        <v>766</v>
      </c>
    </row>
    <row r="238" spans="2:6" x14ac:dyDescent="0.25">
      <c r="B238" s="198">
        <v>43804</v>
      </c>
      <c r="C238" s="197" t="s">
        <v>742</v>
      </c>
      <c r="D238" s="197">
        <v>2</v>
      </c>
      <c r="E238" s="199">
        <v>270000</v>
      </c>
      <c r="F238" s="197" t="s">
        <v>766</v>
      </c>
    </row>
    <row r="239" spans="2:6" x14ac:dyDescent="0.25">
      <c r="B239" s="198">
        <v>43804</v>
      </c>
      <c r="C239" s="197" t="s">
        <v>743</v>
      </c>
      <c r="D239" s="197">
        <v>4</v>
      </c>
      <c r="E239" s="199">
        <v>800000</v>
      </c>
      <c r="F239" s="197" t="s">
        <v>766</v>
      </c>
    </row>
    <row r="240" spans="2:6" x14ac:dyDescent="0.25">
      <c r="B240" s="198">
        <v>43804</v>
      </c>
      <c r="C240" s="197" t="s">
        <v>743</v>
      </c>
      <c r="D240" s="197">
        <v>4</v>
      </c>
      <c r="E240" s="199">
        <v>600000</v>
      </c>
      <c r="F240" s="197" t="s">
        <v>766</v>
      </c>
    </row>
    <row r="241" spans="2:6" x14ac:dyDescent="0.25">
      <c r="B241" s="198">
        <v>43804</v>
      </c>
      <c r="C241" s="197" t="s">
        <v>743</v>
      </c>
      <c r="D241" s="197">
        <v>4</v>
      </c>
      <c r="E241" s="199">
        <v>600000</v>
      </c>
      <c r="F241" s="197" t="s">
        <v>766</v>
      </c>
    </row>
    <row r="242" spans="2:6" x14ac:dyDescent="0.25">
      <c r="B242" s="198">
        <v>43804</v>
      </c>
      <c r="C242" s="197" t="s">
        <v>743</v>
      </c>
      <c r="D242" s="197">
        <v>4</v>
      </c>
      <c r="E242" s="199">
        <v>400000</v>
      </c>
      <c r="F242" s="197" t="s">
        <v>766</v>
      </c>
    </row>
    <row r="243" spans="2:6" x14ac:dyDescent="0.25">
      <c r="B243" s="198">
        <v>43804</v>
      </c>
      <c r="C243" s="197" t="s">
        <v>744</v>
      </c>
      <c r="D243" s="197">
        <v>3</v>
      </c>
      <c r="E243" s="199">
        <v>390000</v>
      </c>
      <c r="F243" s="197" t="s">
        <v>766</v>
      </c>
    </row>
    <row r="244" spans="2:6" x14ac:dyDescent="0.25">
      <c r="B244" s="198">
        <v>43804</v>
      </c>
      <c r="C244" s="197" t="s">
        <v>744</v>
      </c>
      <c r="D244" s="197">
        <v>3</v>
      </c>
      <c r="E244" s="199">
        <v>300000</v>
      </c>
      <c r="F244" s="197" t="s">
        <v>766</v>
      </c>
    </row>
    <row r="245" spans="2:6" x14ac:dyDescent="0.25">
      <c r="B245" s="198">
        <v>43804</v>
      </c>
      <c r="C245" s="197" t="s">
        <v>736</v>
      </c>
      <c r="D245" s="197">
        <v>4</v>
      </c>
      <c r="E245" s="199">
        <v>600000</v>
      </c>
      <c r="F245" s="197" t="s">
        <v>766</v>
      </c>
    </row>
    <row r="246" spans="2:6" x14ac:dyDescent="0.25">
      <c r="B246" s="198">
        <v>43804</v>
      </c>
      <c r="C246" s="197" t="s">
        <v>745</v>
      </c>
      <c r="D246" s="197">
        <v>3</v>
      </c>
      <c r="E246" s="199">
        <v>600000</v>
      </c>
      <c r="F246" s="197" t="s">
        <v>766</v>
      </c>
    </row>
    <row r="247" spans="2:6" x14ac:dyDescent="0.25">
      <c r="B247" s="198">
        <v>43804</v>
      </c>
      <c r="C247" s="197" t="s">
        <v>746</v>
      </c>
      <c r="D247" s="197">
        <v>4</v>
      </c>
      <c r="E247" s="199">
        <v>490000</v>
      </c>
      <c r="F247" s="197" t="s">
        <v>766</v>
      </c>
    </row>
    <row r="248" spans="2:6" x14ac:dyDescent="0.25">
      <c r="B248" s="198">
        <v>43804</v>
      </c>
      <c r="C248" s="197" t="s">
        <v>746</v>
      </c>
      <c r="D248" s="197">
        <v>4</v>
      </c>
      <c r="E248" s="199">
        <v>400000</v>
      </c>
      <c r="F248" s="197" t="s">
        <v>766</v>
      </c>
    </row>
    <row r="249" spans="2:6" x14ac:dyDescent="0.25">
      <c r="B249" s="198">
        <v>43804</v>
      </c>
      <c r="C249" s="197" t="s">
        <v>735</v>
      </c>
      <c r="D249" s="197">
        <v>4</v>
      </c>
      <c r="E249" s="199">
        <v>520000</v>
      </c>
      <c r="F249" s="197" t="s">
        <v>766</v>
      </c>
    </row>
    <row r="250" spans="2:6" x14ac:dyDescent="0.25">
      <c r="B250" s="198">
        <v>43806</v>
      </c>
      <c r="C250" s="197" t="s">
        <v>770</v>
      </c>
      <c r="D250" s="197">
        <v>23</v>
      </c>
      <c r="E250" s="199">
        <v>2300000</v>
      </c>
      <c r="F250" s="197" t="s">
        <v>766</v>
      </c>
    </row>
    <row r="251" spans="2:6" x14ac:dyDescent="0.25">
      <c r="B251" s="198">
        <v>43820</v>
      </c>
      <c r="C251" s="197" t="s">
        <v>748</v>
      </c>
      <c r="D251" s="197">
        <v>7</v>
      </c>
      <c r="E251" s="199">
        <v>1260000</v>
      </c>
      <c r="F251" s="197" t="s">
        <v>766</v>
      </c>
    </row>
    <row r="252" spans="2:6" x14ac:dyDescent="0.25">
      <c r="B252" s="198">
        <v>43820</v>
      </c>
      <c r="C252" s="197" t="s">
        <v>748</v>
      </c>
      <c r="D252" s="197">
        <v>7</v>
      </c>
      <c r="E252" s="199">
        <v>1260000</v>
      </c>
      <c r="F252" s="197" t="s">
        <v>766</v>
      </c>
    </row>
    <row r="253" spans="2:6" x14ac:dyDescent="0.25">
      <c r="B253" s="198">
        <v>43820</v>
      </c>
      <c r="C253" s="197" t="s">
        <v>738</v>
      </c>
      <c r="D253" s="197">
        <v>3</v>
      </c>
      <c r="E253" s="199">
        <v>690000</v>
      </c>
      <c r="F253" s="197" t="s">
        <v>766</v>
      </c>
    </row>
    <row r="254" spans="2:6" x14ac:dyDescent="0.25">
      <c r="B254" s="198"/>
      <c r="C254" s="197"/>
      <c r="D254" s="197"/>
      <c r="E254" s="199"/>
      <c r="F254" s="197"/>
    </row>
    <row r="255" spans="2:6" x14ac:dyDescent="0.25">
      <c r="B255" s="198"/>
      <c r="C255" s="197"/>
      <c r="D255" s="197"/>
      <c r="E255" s="199"/>
      <c r="F255" s="197"/>
    </row>
    <row r="256" spans="2:6" x14ac:dyDescent="0.25">
      <c r="B256" s="491" t="s">
        <v>656</v>
      </c>
      <c r="C256" s="491"/>
      <c r="D256" s="491"/>
      <c r="E256" s="199">
        <f>SUM(E6:E255)</f>
        <v>201960000</v>
      </c>
      <c r="F256" s="200"/>
    </row>
    <row r="257" spans="2:6" x14ac:dyDescent="0.25">
      <c r="B257" s="196"/>
      <c r="C257" s="195"/>
      <c r="D257" s="195"/>
      <c r="E257" s="195"/>
      <c r="F257" s="195"/>
    </row>
    <row r="258" spans="2:6" x14ac:dyDescent="0.25">
      <c r="B258" s="196"/>
      <c r="C258" s="195"/>
      <c r="D258" s="195"/>
      <c r="E258" s="203"/>
      <c r="F258" s="195"/>
    </row>
    <row r="259" spans="2:6" x14ac:dyDescent="0.25">
      <c r="B259" s="196"/>
      <c r="C259" s="195"/>
      <c r="D259" s="195"/>
      <c r="E259" s="195"/>
      <c r="F259" s="195"/>
    </row>
    <row r="260" spans="2:6" x14ac:dyDescent="0.25">
      <c r="B260" s="196"/>
      <c r="C260" s="195"/>
      <c r="D260" s="195"/>
      <c r="E260" s="204"/>
      <c r="F260" s="195"/>
    </row>
  </sheetData>
  <mergeCells count="2">
    <mergeCell ref="B256:D256"/>
    <mergeCell ref="B3:F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03B4F-5CE4-4A23-BF8C-7FB2C6158A88}">
  <dimension ref="B2:F1770"/>
  <sheetViews>
    <sheetView topLeftCell="B1" zoomScale="88" workbookViewId="0">
      <selection activeCell="A129" sqref="A129:XFD129"/>
    </sheetView>
  </sheetViews>
  <sheetFormatPr defaultRowHeight="15" x14ac:dyDescent="0.25"/>
  <cols>
    <col min="1" max="1" width="9.140625" style="94"/>
    <col min="2" max="2" width="16.85546875" style="94" customWidth="1"/>
    <col min="3" max="3" width="18" style="94" customWidth="1"/>
    <col min="4" max="4" width="15.5703125" style="94" customWidth="1"/>
    <col min="5" max="5" width="19.140625" style="94" customWidth="1"/>
    <col min="6" max="6" width="19.5703125" style="94" bestFit="1" customWidth="1"/>
    <col min="7" max="16384" width="9.140625" style="94"/>
  </cols>
  <sheetData>
    <row r="2" spans="2:6" x14ac:dyDescent="0.25">
      <c r="B2" s="498" t="s">
        <v>767</v>
      </c>
      <c r="C2" s="499"/>
      <c r="D2" s="499"/>
      <c r="E2" s="499"/>
      <c r="F2" s="500"/>
    </row>
    <row r="3" spans="2:6" x14ac:dyDescent="0.25">
      <c r="B3" s="501"/>
      <c r="C3" s="502"/>
      <c r="D3" s="502"/>
      <c r="E3" s="502"/>
      <c r="F3" s="503"/>
    </row>
    <row r="4" spans="2:6" x14ac:dyDescent="0.25">
      <c r="B4" s="95" t="s">
        <v>541</v>
      </c>
      <c r="C4" s="95" t="s">
        <v>75</v>
      </c>
      <c r="D4" s="95" t="s">
        <v>542</v>
      </c>
      <c r="E4" s="95" t="s">
        <v>543</v>
      </c>
      <c r="F4" s="95" t="s">
        <v>544</v>
      </c>
    </row>
    <row r="5" spans="2:6" x14ac:dyDescent="0.25">
      <c r="B5" s="96">
        <v>43470</v>
      </c>
      <c r="C5" s="97" t="s">
        <v>545</v>
      </c>
      <c r="D5" s="97">
        <v>4</v>
      </c>
      <c r="E5" s="98">
        <v>400000</v>
      </c>
      <c r="F5" s="97" t="s">
        <v>766</v>
      </c>
    </row>
    <row r="6" spans="2:6" x14ac:dyDescent="0.25">
      <c r="B6" s="96">
        <v>43470</v>
      </c>
      <c r="C6" s="97" t="s">
        <v>547</v>
      </c>
      <c r="D6" s="97">
        <v>4</v>
      </c>
      <c r="E6" s="98">
        <v>380000</v>
      </c>
      <c r="F6" s="97" t="s">
        <v>766</v>
      </c>
    </row>
    <row r="7" spans="2:6" x14ac:dyDescent="0.25">
      <c r="B7" s="96">
        <v>43470</v>
      </c>
      <c r="C7" s="97" t="s">
        <v>548</v>
      </c>
      <c r="D7" s="97">
        <v>4</v>
      </c>
      <c r="E7" s="98">
        <v>360000</v>
      </c>
      <c r="F7" s="97" t="s">
        <v>766</v>
      </c>
    </row>
    <row r="8" spans="2:6" x14ac:dyDescent="0.25">
      <c r="B8" s="96">
        <v>43470</v>
      </c>
      <c r="C8" s="97" t="s">
        <v>549</v>
      </c>
      <c r="D8" s="97">
        <v>4</v>
      </c>
      <c r="E8" s="98">
        <v>360000</v>
      </c>
      <c r="F8" s="97" t="s">
        <v>766</v>
      </c>
    </row>
    <row r="9" spans="2:6" x14ac:dyDescent="0.25">
      <c r="B9" s="96">
        <v>43470</v>
      </c>
      <c r="C9" s="97" t="s">
        <v>550</v>
      </c>
      <c r="D9" s="97">
        <v>4</v>
      </c>
      <c r="E9" s="98">
        <v>360000</v>
      </c>
      <c r="F9" s="97" t="s">
        <v>766</v>
      </c>
    </row>
    <row r="10" spans="2:6" x14ac:dyDescent="0.25">
      <c r="B10" s="96">
        <v>43470</v>
      </c>
      <c r="C10" s="97" t="s">
        <v>551</v>
      </c>
      <c r="D10" s="97">
        <v>4</v>
      </c>
      <c r="E10" s="98">
        <v>360000</v>
      </c>
      <c r="F10" s="97" t="s">
        <v>766</v>
      </c>
    </row>
    <row r="11" spans="2:6" x14ac:dyDescent="0.25">
      <c r="B11" s="96">
        <v>43470</v>
      </c>
      <c r="C11" s="97" t="s">
        <v>552</v>
      </c>
      <c r="D11" s="97">
        <v>4</v>
      </c>
      <c r="E11" s="98">
        <v>360000</v>
      </c>
      <c r="F11" s="97" t="s">
        <v>766</v>
      </c>
    </row>
    <row r="12" spans="2:6" x14ac:dyDescent="0.25">
      <c r="B12" s="96">
        <v>43470</v>
      </c>
      <c r="C12" s="97" t="s">
        <v>553</v>
      </c>
      <c r="D12" s="97">
        <v>4</v>
      </c>
      <c r="E12" s="98">
        <v>360000</v>
      </c>
      <c r="F12" s="97" t="s">
        <v>766</v>
      </c>
    </row>
    <row r="13" spans="2:6" x14ac:dyDescent="0.25">
      <c r="B13" s="96">
        <v>43470</v>
      </c>
      <c r="C13" s="97" t="s">
        <v>42</v>
      </c>
      <c r="D13" s="97">
        <v>0</v>
      </c>
      <c r="E13" s="98">
        <v>0</v>
      </c>
      <c r="F13" s="97" t="s">
        <v>766</v>
      </c>
    </row>
    <row r="14" spans="2:6" x14ac:dyDescent="0.25">
      <c r="B14" s="96">
        <v>43470</v>
      </c>
      <c r="C14" s="97" t="s">
        <v>554</v>
      </c>
      <c r="D14" s="97">
        <v>4</v>
      </c>
      <c r="E14" s="98">
        <v>260000</v>
      </c>
      <c r="F14" s="97" t="s">
        <v>766</v>
      </c>
    </row>
    <row r="15" spans="2:6" x14ac:dyDescent="0.25">
      <c r="B15" s="96">
        <v>43470</v>
      </c>
      <c r="C15" s="97" t="s">
        <v>555</v>
      </c>
      <c r="D15" s="97">
        <v>4</v>
      </c>
      <c r="E15" s="98">
        <v>300000</v>
      </c>
      <c r="F15" s="97" t="s">
        <v>766</v>
      </c>
    </row>
    <row r="16" spans="2:6" x14ac:dyDescent="0.25">
      <c r="B16" s="96">
        <v>43470</v>
      </c>
      <c r="C16" s="97" t="s">
        <v>556</v>
      </c>
      <c r="D16" s="97">
        <v>4</v>
      </c>
      <c r="E16" s="98">
        <v>260000</v>
      </c>
      <c r="F16" s="97" t="s">
        <v>766</v>
      </c>
    </row>
    <row r="17" spans="2:6" x14ac:dyDescent="0.25">
      <c r="B17" s="96">
        <v>43470</v>
      </c>
      <c r="C17" s="97" t="s">
        <v>557</v>
      </c>
      <c r="D17" s="97">
        <v>3</v>
      </c>
      <c r="E17" s="98">
        <v>260000</v>
      </c>
      <c r="F17" s="97" t="s">
        <v>766</v>
      </c>
    </row>
    <row r="18" spans="2:6" x14ac:dyDescent="0.25">
      <c r="B18" s="96">
        <v>43470</v>
      </c>
      <c r="C18" s="97" t="s">
        <v>558</v>
      </c>
      <c r="D18" s="97">
        <v>4</v>
      </c>
      <c r="E18" s="98">
        <v>280000</v>
      </c>
      <c r="F18" s="97" t="s">
        <v>766</v>
      </c>
    </row>
    <row r="19" spans="2:6" x14ac:dyDescent="0.25">
      <c r="B19" s="96">
        <v>43470</v>
      </c>
      <c r="C19" s="97" t="s">
        <v>559</v>
      </c>
      <c r="D19" s="97">
        <v>4</v>
      </c>
      <c r="E19" s="98">
        <v>260000</v>
      </c>
      <c r="F19" s="97" t="s">
        <v>766</v>
      </c>
    </row>
    <row r="20" spans="2:6" x14ac:dyDescent="0.25">
      <c r="B20" s="96">
        <v>43470</v>
      </c>
      <c r="C20" s="97" t="s">
        <v>560</v>
      </c>
      <c r="D20" s="97">
        <v>4</v>
      </c>
      <c r="E20" s="98">
        <v>260000</v>
      </c>
      <c r="F20" s="97" t="s">
        <v>766</v>
      </c>
    </row>
    <row r="21" spans="2:6" x14ac:dyDescent="0.25">
      <c r="B21" s="96">
        <v>43470</v>
      </c>
      <c r="C21" s="97" t="s">
        <v>561</v>
      </c>
      <c r="D21" s="97">
        <v>3</v>
      </c>
      <c r="E21" s="98">
        <v>225000</v>
      </c>
      <c r="F21" s="97" t="s">
        <v>766</v>
      </c>
    </row>
    <row r="22" spans="2:6" x14ac:dyDescent="0.25">
      <c r="B22" s="96">
        <v>43470</v>
      </c>
      <c r="C22" s="97" t="s">
        <v>562</v>
      </c>
      <c r="D22" s="97">
        <v>4</v>
      </c>
      <c r="E22" s="98">
        <v>260000</v>
      </c>
      <c r="F22" s="97" t="s">
        <v>766</v>
      </c>
    </row>
    <row r="23" spans="2:6" x14ac:dyDescent="0.25">
      <c r="B23" s="96">
        <v>43470</v>
      </c>
      <c r="C23" s="97" t="s">
        <v>563</v>
      </c>
      <c r="D23" s="97">
        <v>4</v>
      </c>
      <c r="E23" s="98">
        <v>360000</v>
      </c>
      <c r="F23" s="97" t="s">
        <v>766</v>
      </c>
    </row>
    <row r="24" spans="2:6" x14ac:dyDescent="0.25">
      <c r="B24" s="96">
        <v>43470</v>
      </c>
      <c r="C24" s="97" t="s">
        <v>564</v>
      </c>
      <c r="D24" s="97">
        <v>4</v>
      </c>
      <c r="E24" s="98">
        <v>360000</v>
      </c>
      <c r="F24" s="97" t="s">
        <v>766</v>
      </c>
    </row>
    <row r="25" spans="2:6" x14ac:dyDescent="0.25">
      <c r="B25" s="96">
        <v>43470</v>
      </c>
      <c r="C25" s="97" t="s">
        <v>565</v>
      </c>
      <c r="D25" s="97">
        <v>2</v>
      </c>
      <c r="E25" s="98">
        <v>160000</v>
      </c>
      <c r="F25" s="97" t="s">
        <v>766</v>
      </c>
    </row>
    <row r="26" spans="2:6" x14ac:dyDescent="0.25">
      <c r="B26" s="96">
        <v>43470</v>
      </c>
      <c r="C26" s="97" t="s">
        <v>566</v>
      </c>
      <c r="D26" s="97">
        <v>6</v>
      </c>
      <c r="E26" s="98">
        <v>720000</v>
      </c>
      <c r="F26" s="97" t="s">
        <v>766</v>
      </c>
    </row>
    <row r="27" spans="2:6" x14ac:dyDescent="0.25">
      <c r="B27" s="96">
        <v>43470</v>
      </c>
      <c r="C27" s="97" t="s">
        <v>566</v>
      </c>
      <c r="D27" s="97">
        <v>6</v>
      </c>
      <c r="E27" s="98">
        <v>660000</v>
      </c>
      <c r="F27" s="97" t="s">
        <v>766</v>
      </c>
    </row>
    <row r="28" spans="2:6" x14ac:dyDescent="0.25">
      <c r="B28" s="96">
        <v>43470</v>
      </c>
      <c r="C28" s="97" t="s">
        <v>567</v>
      </c>
      <c r="D28" s="97">
        <v>6</v>
      </c>
      <c r="E28" s="98">
        <v>120000</v>
      </c>
      <c r="F28" s="97" t="s">
        <v>766</v>
      </c>
    </row>
    <row r="29" spans="2:6" x14ac:dyDescent="0.25">
      <c r="B29" s="96">
        <v>43477</v>
      </c>
      <c r="C29" s="97" t="s">
        <v>545</v>
      </c>
      <c r="D29" s="97">
        <v>6</v>
      </c>
      <c r="E29" s="98">
        <v>700000</v>
      </c>
      <c r="F29" s="97" t="s">
        <v>766</v>
      </c>
    </row>
    <row r="30" spans="2:6" x14ac:dyDescent="0.25">
      <c r="B30" s="96">
        <v>43477</v>
      </c>
      <c r="C30" s="97" t="s">
        <v>547</v>
      </c>
      <c r="D30" s="97">
        <v>6</v>
      </c>
      <c r="E30" s="98">
        <v>570000</v>
      </c>
      <c r="F30" s="97" t="s">
        <v>766</v>
      </c>
    </row>
    <row r="31" spans="2:6" x14ac:dyDescent="0.25">
      <c r="B31" s="96">
        <v>43477</v>
      </c>
      <c r="C31" s="97" t="s">
        <v>548</v>
      </c>
      <c r="D31" s="97">
        <v>6</v>
      </c>
      <c r="E31" s="98">
        <v>550000</v>
      </c>
      <c r="F31" s="97" t="s">
        <v>766</v>
      </c>
    </row>
    <row r="32" spans="2:6" x14ac:dyDescent="0.25">
      <c r="B32" s="96">
        <v>43477</v>
      </c>
      <c r="C32" s="97" t="s">
        <v>549</v>
      </c>
      <c r="D32" s="97">
        <v>2</v>
      </c>
      <c r="E32" s="98">
        <v>180000</v>
      </c>
      <c r="F32" s="97" t="s">
        <v>766</v>
      </c>
    </row>
    <row r="33" spans="2:6" x14ac:dyDescent="0.25">
      <c r="B33" s="96">
        <v>43477</v>
      </c>
      <c r="C33" s="97" t="s">
        <v>550</v>
      </c>
      <c r="D33" s="97">
        <v>5</v>
      </c>
      <c r="E33" s="98">
        <v>490000</v>
      </c>
      <c r="F33" s="97" t="s">
        <v>766</v>
      </c>
    </row>
    <row r="34" spans="2:6" x14ac:dyDescent="0.25">
      <c r="B34" s="96">
        <v>43477</v>
      </c>
      <c r="C34" s="97" t="s">
        <v>551</v>
      </c>
      <c r="D34" s="97">
        <v>6</v>
      </c>
      <c r="E34" s="98">
        <v>550000</v>
      </c>
      <c r="F34" s="97" t="s">
        <v>766</v>
      </c>
    </row>
    <row r="35" spans="2:6" x14ac:dyDescent="0.25">
      <c r="B35" s="96">
        <v>43477</v>
      </c>
      <c r="C35" s="97" t="s">
        <v>552</v>
      </c>
      <c r="D35" s="97">
        <v>6</v>
      </c>
      <c r="E35" s="98">
        <v>550000</v>
      </c>
      <c r="F35" s="97" t="s">
        <v>766</v>
      </c>
    </row>
    <row r="36" spans="2:6" x14ac:dyDescent="0.25">
      <c r="B36" s="96">
        <v>43477</v>
      </c>
      <c r="C36" s="97" t="s">
        <v>553</v>
      </c>
      <c r="D36" s="97">
        <v>6</v>
      </c>
      <c r="E36" s="98">
        <v>550000</v>
      </c>
      <c r="F36" s="97" t="s">
        <v>766</v>
      </c>
    </row>
    <row r="37" spans="2:6" x14ac:dyDescent="0.25">
      <c r="B37" s="96">
        <v>43477</v>
      </c>
      <c r="C37" s="97" t="s">
        <v>42</v>
      </c>
      <c r="D37" s="97">
        <v>6</v>
      </c>
      <c r="E37" s="98">
        <v>420000</v>
      </c>
      <c r="F37" s="97" t="s">
        <v>766</v>
      </c>
    </row>
    <row r="38" spans="2:6" x14ac:dyDescent="0.25">
      <c r="B38" s="96">
        <v>43477</v>
      </c>
      <c r="C38" s="97" t="s">
        <v>554</v>
      </c>
      <c r="D38" s="97">
        <v>5</v>
      </c>
      <c r="E38" s="98">
        <v>360000</v>
      </c>
      <c r="F38" s="97" t="s">
        <v>766</v>
      </c>
    </row>
    <row r="39" spans="2:6" x14ac:dyDescent="0.25">
      <c r="B39" s="96">
        <v>43477</v>
      </c>
      <c r="C39" s="97" t="s">
        <v>555</v>
      </c>
      <c r="D39" s="97">
        <v>6</v>
      </c>
      <c r="E39" s="98">
        <v>460000</v>
      </c>
      <c r="F39" s="97" t="s">
        <v>766</v>
      </c>
    </row>
    <row r="40" spans="2:6" x14ac:dyDescent="0.25">
      <c r="B40" s="96">
        <v>43477</v>
      </c>
      <c r="C40" s="97" t="s">
        <v>556</v>
      </c>
      <c r="D40" s="97">
        <v>6</v>
      </c>
      <c r="E40" s="98">
        <v>410000</v>
      </c>
      <c r="F40" s="97" t="s">
        <v>766</v>
      </c>
    </row>
    <row r="41" spans="2:6" x14ac:dyDescent="0.25">
      <c r="B41" s="96">
        <v>43477</v>
      </c>
      <c r="C41" s="97" t="s">
        <v>557</v>
      </c>
      <c r="D41" s="97">
        <v>5</v>
      </c>
      <c r="E41" s="98">
        <v>370000</v>
      </c>
      <c r="F41" s="97" t="s">
        <v>766</v>
      </c>
    </row>
    <row r="42" spans="2:6" x14ac:dyDescent="0.25">
      <c r="B42" s="96">
        <v>43477</v>
      </c>
      <c r="C42" s="97" t="s">
        <v>558</v>
      </c>
      <c r="D42" s="97">
        <v>6</v>
      </c>
      <c r="E42" s="98">
        <v>410000</v>
      </c>
      <c r="F42" s="97" t="s">
        <v>766</v>
      </c>
    </row>
    <row r="43" spans="2:6" x14ac:dyDescent="0.25">
      <c r="B43" s="96">
        <v>43477</v>
      </c>
      <c r="C43" s="97" t="s">
        <v>559</v>
      </c>
      <c r="D43" s="97">
        <v>3</v>
      </c>
      <c r="E43" s="98">
        <v>225000</v>
      </c>
      <c r="F43" s="97" t="s">
        <v>766</v>
      </c>
    </row>
    <row r="44" spans="2:6" x14ac:dyDescent="0.25">
      <c r="B44" s="96">
        <v>43477</v>
      </c>
      <c r="C44" s="97" t="s">
        <v>560</v>
      </c>
      <c r="D44" s="97">
        <v>5</v>
      </c>
      <c r="E44" s="98">
        <v>370000</v>
      </c>
      <c r="F44" s="97" t="s">
        <v>766</v>
      </c>
    </row>
    <row r="45" spans="2:6" x14ac:dyDescent="0.25">
      <c r="B45" s="96">
        <v>43477</v>
      </c>
      <c r="C45" s="97" t="s">
        <v>561</v>
      </c>
      <c r="D45" s="97">
        <v>5</v>
      </c>
      <c r="E45" s="98">
        <v>375000</v>
      </c>
      <c r="F45" s="97" t="s">
        <v>766</v>
      </c>
    </row>
    <row r="46" spans="2:6" x14ac:dyDescent="0.25">
      <c r="B46" s="96">
        <v>43477</v>
      </c>
      <c r="C46" s="97" t="s">
        <v>562</v>
      </c>
      <c r="D46" s="97">
        <v>0</v>
      </c>
      <c r="E46" s="98">
        <v>0</v>
      </c>
      <c r="F46" s="97" t="s">
        <v>766</v>
      </c>
    </row>
    <row r="47" spans="2:6" x14ac:dyDescent="0.25">
      <c r="B47" s="96">
        <v>43477</v>
      </c>
      <c r="C47" s="97" t="s">
        <v>563</v>
      </c>
      <c r="D47" s="97">
        <v>6</v>
      </c>
      <c r="E47" s="98">
        <v>540000</v>
      </c>
      <c r="F47" s="97" t="s">
        <v>766</v>
      </c>
    </row>
    <row r="48" spans="2:6" x14ac:dyDescent="0.25">
      <c r="B48" s="96">
        <v>43477</v>
      </c>
      <c r="C48" s="97" t="s">
        <v>564</v>
      </c>
      <c r="D48" s="97">
        <v>6</v>
      </c>
      <c r="E48" s="98">
        <v>540000</v>
      </c>
      <c r="F48" s="97" t="s">
        <v>766</v>
      </c>
    </row>
    <row r="49" spans="2:6" x14ac:dyDescent="0.25">
      <c r="B49" s="96">
        <v>43477</v>
      </c>
      <c r="C49" s="97" t="s">
        <v>565</v>
      </c>
      <c r="D49" s="97">
        <v>6</v>
      </c>
      <c r="E49" s="98">
        <v>540000</v>
      </c>
      <c r="F49" s="97" t="s">
        <v>766</v>
      </c>
    </row>
    <row r="50" spans="2:6" x14ac:dyDescent="0.25">
      <c r="B50" s="96">
        <v>43477</v>
      </c>
      <c r="C50" s="97" t="s">
        <v>568</v>
      </c>
      <c r="D50" s="97">
        <v>4</v>
      </c>
      <c r="E50" s="98">
        <v>300000</v>
      </c>
      <c r="F50" s="97" t="s">
        <v>766</v>
      </c>
    </row>
    <row r="51" spans="2:6" x14ac:dyDescent="0.25">
      <c r="B51" s="96">
        <v>43477</v>
      </c>
      <c r="C51" s="97" t="s">
        <v>566</v>
      </c>
      <c r="D51" s="97">
        <v>6</v>
      </c>
      <c r="E51" s="98">
        <v>720000</v>
      </c>
      <c r="F51" s="97" t="s">
        <v>766</v>
      </c>
    </row>
    <row r="52" spans="2:6" x14ac:dyDescent="0.25">
      <c r="B52" s="96">
        <v>43477</v>
      </c>
      <c r="C52" s="97" t="s">
        <v>566</v>
      </c>
      <c r="D52" s="97">
        <v>6</v>
      </c>
      <c r="E52" s="98">
        <v>660000</v>
      </c>
      <c r="F52" s="97" t="s">
        <v>766</v>
      </c>
    </row>
    <row r="53" spans="2:6" x14ac:dyDescent="0.25">
      <c r="B53" s="96">
        <v>43477</v>
      </c>
      <c r="C53" s="97" t="s">
        <v>567</v>
      </c>
      <c r="D53" s="97">
        <v>6</v>
      </c>
      <c r="E53" s="98">
        <v>120000</v>
      </c>
      <c r="F53" s="97" t="s">
        <v>766</v>
      </c>
    </row>
    <row r="54" spans="2:6" x14ac:dyDescent="0.25">
      <c r="B54" s="96">
        <v>43484</v>
      </c>
      <c r="C54" s="97" t="s">
        <v>545</v>
      </c>
      <c r="D54" s="97">
        <v>6</v>
      </c>
      <c r="E54" s="98">
        <v>850000</v>
      </c>
      <c r="F54" s="97" t="s">
        <v>766</v>
      </c>
    </row>
    <row r="55" spans="2:6" x14ac:dyDescent="0.25">
      <c r="B55" s="96">
        <v>43484</v>
      </c>
      <c r="C55" s="97" t="s">
        <v>547</v>
      </c>
      <c r="D55" s="97">
        <v>5</v>
      </c>
      <c r="E55" s="98">
        <v>470000</v>
      </c>
      <c r="F55" s="97" t="s">
        <v>766</v>
      </c>
    </row>
    <row r="56" spans="2:6" x14ac:dyDescent="0.25">
      <c r="B56" s="96">
        <v>43484</v>
      </c>
      <c r="C56" s="97" t="s">
        <v>548</v>
      </c>
      <c r="D56" s="97">
        <v>6</v>
      </c>
      <c r="E56" s="98">
        <v>700000</v>
      </c>
      <c r="F56" s="97" t="s">
        <v>766</v>
      </c>
    </row>
    <row r="57" spans="2:6" x14ac:dyDescent="0.25">
      <c r="B57" s="96">
        <v>43484</v>
      </c>
      <c r="C57" s="97" t="s">
        <v>549</v>
      </c>
      <c r="D57" s="97">
        <v>2</v>
      </c>
      <c r="E57" s="98">
        <v>420000</v>
      </c>
      <c r="F57" s="97" t="s">
        <v>766</v>
      </c>
    </row>
    <row r="58" spans="2:6" x14ac:dyDescent="0.25">
      <c r="B58" s="96">
        <v>43484</v>
      </c>
      <c r="C58" s="97" t="s">
        <v>550</v>
      </c>
      <c r="D58" s="97">
        <v>5</v>
      </c>
      <c r="E58" s="98">
        <v>520000</v>
      </c>
      <c r="F58" s="97" t="s">
        <v>766</v>
      </c>
    </row>
    <row r="59" spans="2:6" x14ac:dyDescent="0.25">
      <c r="B59" s="96">
        <v>43484</v>
      </c>
      <c r="C59" s="97" t="s">
        <v>551</v>
      </c>
      <c r="D59" s="97">
        <v>6</v>
      </c>
      <c r="E59" s="98">
        <v>700000</v>
      </c>
      <c r="F59" s="97" t="s">
        <v>766</v>
      </c>
    </row>
    <row r="60" spans="2:6" x14ac:dyDescent="0.25">
      <c r="B60" s="96">
        <v>43484</v>
      </c>
      <c r="C60" s="97" t="s">
        <v>552</v>
      </c>
      <c r="D60" s="97">
        <v>6</v>
      </c>
      <c r="E60" s="98">
        <v>700000</v>
      </c>
      <c r="F60" s="97" t="s">
        <v>766</v>
      </c>
    </row>
    <row r="61" spans="2:6" x14ac:dyDescent="0.25">
      <c r="B61" s="96">
        <v>43484</v>
      </c>
      <c r="C61" s="97" t="s">
        <v>553</v>
      </c>
      <c r="D61" s="97">
        <v>6</v>
      </c>
      <c r="E61" s="98">
        <v>760000</v>
      </c>
      <c r="F61" s="97" t="s">
        <v>766</v>
      </c>
    </row>
    <row r="62" spans="2:6" x14ac:dyDescent="0.25">
      <c r="B62" s="96">
        <v>43484</v>
      </c>
      <c r="C62" s="97" t="s">
        <v>42</v>
      </c>
      <c r="D62" s="97">
        <v>4</v>
      </c>
      <c r="E62" s="98">
        <v>220000</v>
      </c>
      <c r="F62" s="97" t="s">
        <v>766</v>
      </c>
    </row>
    <row r="63" spans="2:6" x14ac:dyDescent="0.25">
      <c r="B63" s="96">
        <v>43484</v>
      </c>
      <c r="C63" s="97" t="s">
        <v>554</v>
      </c>
      <c r="D63" s="97">
        <v>4</v>
      </c>
      <c r="E63" s="98">
        <v>220000</v>
      </c>
      <c r="F63" s="97" t="s">
        <v>766</v>
      </c>
    </row>
    <row r="64" spans="2:6" x14ac:dyDescent="0.25">
      <c r="B64" s="96">
        <v>43484</v>
      </c>
      <c r="C64" s="97" t="s">
        <v>555</v>
      </c>
      <c r="D64" s="97">
        <v>6</v>
      </c>
      <c r="E64" s="98">
        <v>390000</v>
      </c>
      <c r="F64" s="97" t="s">
        <v>766</v>
      </c>
    </row>
    <row r="65" spans="2:6" x14ac:dyDescent="0.25">
      <c r="B65" s="96">
        <v>43484</v>
      </c>
      <c r="C65" s="97" t="s">
        <v>556</v>
      </c>
      <c r="D65" s="97">
        <v>6</v>
      </c>
      <c r="E65" s="98">
        <v>370000</v>
      </c>
      <c r="F65" s="97" t="s">
        <v>766</v>
      </c>
    </row>
    <row r="66" spans="2:6" x14ac:dyDescent="0.25">
      <c r="B66" s="96">
        <v>43484</v>
      </c>
      <c r="C66" s="97" t="s">
        <v>557</v>
      </c>
      <c r="D66" s="97">
        <v>5</v>
      </c>
      <c r="E66" s="98">
        <v>370000</v>
      </c>
      <c r="F66" s="97" t="s">
        <v>766</v>
      </c>
    </row>
    <row r="67" spans="2:6" x14ac:dyDescent="0.25">
      <c r="B67" s="96">
        <v>43484</v>
      </c>
      <c r="C67" s="97" t="s">
        <v>558</v>
      </c>
      <c r="D67" s="97">
        <v>6</v>
      </c>
      <c r="E67" s="98">
        <v>450000</v>
      </c>
      <c r="F67" s="97" t="s">
        <v>766</v>
      </c>
    </row>
    <row r="68" spans="2:6" x14ac:dyDescent="0.25">
      <c r="B68" s="96">
        <v>43484</v>
      </c>
      <c r="C68" s="97" t="s">
        <v>559</v>
      </c>
      <c r="D68" s="97">
        <v>4</v>
      </c>
      <c r="E68" s="98">
        <v>420000</v>
      </c>
      <c r="F68" s="97" t="s">
        <v>766</v>
      </c>
    </row>
    <row r="69" spans="2:6" x14ac:dyDescent="0.25">
      <c r="B69" s="96">
        <v>43484</v>
      </c>
      <c r="C69" s="97" t="s">
        <v>560</v>
      </c>
      <c r="D69" s="97">
        <v>5</v>
      </c>
      <c r="E69" s="98">
        <v>295000</v>
      </c>
      <c r="F69" s="97" t="s">
        <v>766</v>
      </c>
    </row>
    <row r="70" spans="2:6" x14ac:dyDescent="0.25">
      <c r="B70" s="96">
        <v>43484</v>
      </c>
      <c r="C70" s="97" t="s">
        <v>561</v>
      </c>
      <c r="D70" s="97">
        <v>5</v>
      </c>
      <c r="E70" s="98">
        <v>370000</v>
      </c>
      <c r="F70" s="97" t="s">
        <v>766</v>
      </c>
    </row>
    <row r="71" spans="2:6" x14ac:dyDescent="0.25">
      <c r="B71" s="96">
        <v>43484</v>
      </c>
      <c r="C71" s="97" t="s">
        <v>562</v>
      </c>
      <c r="D71" s="97">
        <v>1</v>
      </c>
      <c r="E71" s="98">
        <v>370000</v>
      </c>
      <c r="F71" s="97" t="s">
        <v>766</v>
      </c>
    </row>
    <row r="72" spans="2:6" x14ac:dyDescent="0.25">
      <c r="B72" s="96">
        <v>43484</v>
      </c>
      <c r="C72" s="97" t="s">
        <v>563</v>
      </c>
      <c r="D72" s="97">
        <v>6</v>
      </c>
      <c r="E72" s="98">
        <v>620000</v>
      </c>
      <c r="F72" s="97" t="s">
        <v>766</v>
      </c>
    </row>
    <row r="73" spans="2:6" x14ac:dyDescent="0.25">
      <c r="B73" s="96">
        <v>43484</v>
      </c>
      <c r="C73" s="97" t="s">
        <v>564</v>
      </c>
      <c r="D73" s="97">
        <v>5</v>
      </c>
      <c r="E73" s="98">
        <v>620000</v>
      </c>
      <c r="F73" s="97" t="s">
        <v>766</v>
      </c>
    </row>
    <row r="74" spans="2:6" x14ac:dyDescent="0.25">
      <c r="B74" s="96">
        <v>43484</v>
      </c>
      <c r="C74" s="97" t="s">
        <v>565</v>
      </c>
      <c r="D74" s="97">
        <v>6</v>
      </c>
      <c r="E74" s="98">
        <v>760000</v>
      </c>
      <c r="F74" s="97" t="s">
        <v>766</v>
      </c>
    </row>
    <row r="75" spans="2:6" x14ac:dyDescent="0.25">
      <c r="B75" s="96">
        <v>43484</v>
      </c>
      <c r="C75" s="97" t="s">
        <v>568</v>
      </c>
      <c r="D75" s="97">
        <v>6</v>
      </c>
      <c r="E75" s="98">
        <v>480000</v>
      </c>
      <c r="F75" s="97" t="s">
        <v>766</v>
      </c>
    </row>
    <row r="76" spans="2:6" x14ac:dyDescent="0.25">
      <c r="B76" s="96">
        <v>43484</v>
      </c>
      <c r="C76" s="97" t="s">
        <v>566</v>
      </c>
      <c r="D76" s="97">
        <v>6</v>
      </c>
      <c r="E76" s="98">
        <v>720000</v>
      </c>
      <c r="F76" s="97" t="s">
        <v>766</v>
      </c>
    </row>
    <row r="77" spans="2:6" x14ac:dyDescent="0.25">
      <c r="B77" s="96">
        <v>43484</v>
      </c>
      <c r="C77" s="97" t="s">
        <v>566</v>
      </c>
      <c r="D77" s="97">
        <v>6</v>
      </c>
      <c r="E77" s="98">
        <v>660000</v>
      </c>
      <c r="F77" s="97" t="s">
        <v>766</v>
      </c>
    </row>
    <row r="78" spans="2:6" x14ac:dyDescent="0.25">
      <c r="B78" s="96">
        <v>43484</v>
      </c>
      <c r="C78" s="97" t="s">
        <v>567</v>
      </c>
      <c r="D78" s="97">
        <v>6</v>
      </c>
      <c r="E78" s="98">
        <v>120000</v>
      </c>
      <c r="F78" s="97" t="s">
        <v>766</v>
      </c>
    </row>
    <row r="79" spans="2:6" x14ac:dyDescent="0.25">
      <c r="B79" s="96">
        <v>43491</v>
      </c>
      <c r="C79" s="97" t="s">
        <v>545</v>
      </c>
      <c r="D79" s="97">
        <v>6</v>
      </c>
      <c r="E79" s="98">
        <v>750000</v>
      </c>
      <c r="F79" s="97" t="s">
        <v>766</v>
      </c>
    </row>
    <row r="80" spans="2:6" x14ac:dyDescent="0.25">
      <c r="B80" s="96">
        <v>43491</v>
      </c>
      <c r="C80" s="97" t="s">
        <v>547</v>
      </c>
      <c r="D80" s="97">
        <v>6</v>
      </c>
      <c r="E80" s="98">
        <v>660000</v>
      </c>
      <c r="F80" s="97" t="s">
        <v>766</v>
      </c>
    </row>
    <row r="81" spans="2:6" x14ac:dyDescent="0.25">
      <c r="B81" s="96">
        <v>43491</v>
      </c>
      <c r="C81" s="97" t="s">
        <v>548</v>
      </c>
      <c r="D81" s="97">
        <v>6</v>
      </c>
      <c r="E81" s="98">
        <v>580000</v>
      </c>
      <c r="F81" s="97" t="s">
        <v>766</v>
      </c>
    </row>
    <row r="82" spans="2:6" x14ac:dyDescent="0.25">
      <c r="B82" s="96">
        <v>43491</v>
      </c>
      <c r="C82" s="97" t="s">
        <v>549</v>
      </c>
      <c r="D82" s="97">
        <v>6</v>
      </c>
      <c r="E82" s="98">
        <v>580000</v>
      </c>
      <c r="F82" s="97" t="s">
        <v>766</v>
      </c>
    </row>
    <row r="83" spans="2:6" x14ac:dyDescent="0.25">
      <c r="B83" s="96">
        <v>43491</v>
      </c>
      <c r="C83" s="97" t="s">
        <v>550</v>
      </c>
      <c r="D83" s="97">
        <v>6</v>
      </c>
      <c r="E83" s="98">
        <v>620000</v>
      </c>
      <c r="F83" s="97" t="s">
        <v>766</v>
      </c>
    </row>
    <row r="84" spans="2:6" x14ac:dyDescent="0.25">
      <c r="B84" s="96">
        <v>43491</v>
      </c>
      <c r="C84" s="97" t="s">
        <v>551</v>
      </c>
      <c r="D84" s="97">
        <v>6</v>
      </c>
      <c r="E84" s="98">
        <v>620000</v>
      </c>
      <c r="F84" s="97" t="s">
        <v>766</v>
      </c>
    </row>
    <row r="85" spans="2:6" x14ac:dyDescent="0.25">
      <c r="B85" s="96">
        <v>43491</v>
      </c>
      <c r="C85" s="97" t="s">
        <v>552</v>
      </c>
      <c r="D85" s="97">
        <v>6</v>
      </c>
      <c r="E85" s="98">
        <v>620000</v>
      </c>
      <c r="F85" s="97" t="s">
        <v>766</v>
      </c>
    </row>
    <row r="86" spans="2:6" x14ac:dyDescent="0.25">
      <c r="B86" s="96">
        <v>43491</v>
      </c>
      <c r="C86" s="97" t="s">
        <v>553</v>
      </c>
      <c r="D86" s="97">
        <v>6</v>
      </c>
      <c r="E86" s="98">
        <v>620000</v>
      </c>
      <c r="F86" s="97" t="s">
        <v>766</v>
      </c>
    </row>
    <row r="87" spans="2:6" x14ac:dyDescent="0.25">
      <c r="B87" s="96">
        <v>43491</v>
      </c>
      <c r="C87" s="97" t="s">
        <v>42</v>
      </c>
      <c r="D87" s="97">
        <v>6</v>
      </c>
      <c r="E87" s="98">
        <v>430000</v>
      </c>
      <c r="F87" s="97" t="s">
        <v>766</v>
      </c>
    </row>
    <row r="88" spans="2:6" x14ac:dyDescent="0.25">
      <c r="B88" s="96">
        <v>43491</v>
      </c>
      <c r="C88" s="97" t="s">
        <v>554</v>
      </c>
      <c r="D88" s="97">
        <v>6</v>
      </c>
      <c r="E88" s="98">
        <v>350000</v>
      </c>
      <c r="F88" s="97" t="s">
        <v>766</v>
      </c>
    </row>
    <row r="89" spans="2:6" x14ac:dyDescent="0.25">
      <c r="B89" s="96">
        <v>43491</v>
      </c>
      <c r="C89" s="97" t="s">
        <v>555</v>
      </c>
      <c r="D89" s="97">
        <v>6</v>
      </c>
      <c r="E89" s="98">
        <v>470000</v>
      </c>
      <c r="F89" s="97" t="s">
        <v>766</v>
      </c>
    </row>
    <row r="90" spans="2:6" x14ac:dyDescent="0.25">
      <c r="B90" s="96">
        <v>43491</v>
      </c>
      <c r="C90" s="97" t="s">
        <v>556</v>
      </c>
      <c r="D90" s="97">
        <v>6</v>
      </c>
      <c r="E90" s="98">
        <v>405000</v>
      </c>
      <c r="F90" s="97" t="s">
        <v>766</v>
      </c>
    </row>
    <row r="91" spans="2:6" x14ac:dyDescent="0.25">
      <c r="B91" s="96">
        <v>43491</v>
      </c>
      <c r="C91" s="97" t="s">
        <v>557</v>
      </c>
      <c r="D91" s="97">
        <v>6</v>
      </c>
      <c r="E91" s="98">
        <v>350000</v>
      </c>
      <c r="F91" s="97" t="s">
        <v>766</v>
      </c>
    </row>
    <row r="92" spans="2:6" x14ac:dyDescent="0.25">
      <c r="B92" s="96">
        <v>43491</v>
      </c>
      <c r="C92" s="97" t="s">
        <v>558</v>
      </c>
      <c r="D92" s="97">
        <v>6</v>
      </c>
      <c r="E92" s="98">
        <v>430000</v>
      </c>
      <c r="F92" s="97" t="s">
        <v>766</v>
      </c>
    </row>
    <row r="93" spans="2:6" x14ac:dyDescent="0.25">
      <c r="B93" s="96">
        <v>43491</v>
      </c>
      <c r="C93" s="97" t="s">
        <v>559</v>
      </c>
      <c r="D93" s="97">
        <v>5</v>
      </c>
      <c r="E93" s="98">
        <v>300000</v>
      </c>
      <c r="F93" s="97" t="s">
        <v>766</v>
      </c>
    </row>
    <row r="94" spans="2:6" x14ac:dyDescent="0.25">
      <c r="B94" s="96">
        <v>43491</v>
      </c>
      <c r="C94" s="97" t="s">
        <v>560</v>
      </c>
      <c r="D94" s="97">
        <v>6</v>
      </c>
      <c r="E94" s="98">
        <v>300000</v>
      </c>
      <c r="F94" s="97" t="s">
        <v>766</v>
      </c>
    </row>
    <row r="95" spans="2:6" x14ac:dyDescent="0.25">
      <c r="B95" s="96">
        <v>43491</v>
      </c>
      <c r="C95" s="97" t="s">
        <v>561</v>
      </c>
      <c r="D95" s="97">
        <v>4</v>
      </c>
      <c r="E95" s="98">
        <v>270000</v>
      </c>
      <c r="F95" s="97" t="s">
        <v>766</v>
      </c>
    </row>
    <row r="96" spans="2:6" x14ac:dyDescent="0.25">
      <c r="B96" s="96">
        <v>43491</v>
      </c>
      <c r="C96" s="97" t="s">
        <v>562</v>
      </c>
      <c r="D96" s="97">
        <v>5</v>
      </c>
      <c r="E96" s="98">
        <v>350000</v>
      </c>
      <c r="F96" s="97" t="s">
        <v>766</v>
      </c>
    </row>
    <row r="97" spans="2:6" x14ac:dyDescent="0.25">
      <c r="B97" s="96">
        <v>43491</v>
      </c>
      <c r="C97" s="97" t="s">
        <v>563</v>
      </c>
      <c r="D97" s="97">
        <v>6</v>
      </c>
      <c r="E97" s="98">
        <v>580000</v>
      </c>
      <c r="F97" s="97" t="s">
        <v>766</v>
      </c>
    </row>
    <row r="98" spans="2:6" x14ac:dyDescent="0.25">
      <c r="B98" s="96">
        <v>43491</v>
      </c>
      <c r="C98" s="97" t="s">
        <v>564</v>
      </c>
      <c r="D98" s="97">
        <v>6</v>
      </c>
      <c r="E98" s="98">
        <v>580000</v>
      </c>
      <c r="F98" s="97" t="s">
        <v>766</v>
      </c>
    </row>
    <row r="99" spans="2:6" x14ac:dyDescent="0.25">
      <c r="B99" s="96">
        <v>43491</v>
      </c>
      <c r="C99" s="97" t="s">
        <v>565</v>
      </c>
      <c r="D99" s="97">
        <v>6</v>
      </c>
      <c r="E99" s="98">
        <v>620000</v>
      </c>
      <c r="F99" s="97" t="s">
        <v>766</v>
      </c>
    </row>
    <row r="100" spans="2:6" x14ac:dyDescent="0.25">
      <c r="B100" s="96">
        <v>43491</v>
      </c>
      <c r="C100" s="97" t="s">
        <v>568</v>
      </c>
      <c r="D100" s="97">
        <v>3</v>
      </c>
      <c r="E100" s="98">
        <v>220000</v>
      </c>
      <c r="F100" s="97"/>
    </row>
    <row r="101" spans="2:6" x14ac:dyDescent="0.25">
      <c r="B101" s="96">
        <v>43491</v>
      </c>
      <c r="C101" s="97" t="s">
        <v>566</v>
      </c>
      <c r="D101" s="97">
        <v>6</v>
      </c>
      <c r="E101" s="98">
        <v>720000</v>
      </c>
      <c r="F101" s="97" t="s">
        <v>546</v>
      </c>
    </row>
    <row r="102" spans="2:6" x14ac:dyDescent="0.25">
      <c r="B102" s="96">
        <v>43491</v>
      </c>
      <c r="C102" s="97" t="s">
        <v>566</v>
      </c>
      <c r="D102" s="97">
        <v>6</v>
      </c>
      <c r="E102" s="98">
        <v>660000</v>
      </c>
      <c r="F102" s="97" t="s">
        <v>546</v>
      </c>
    </row>
    <row r="103" spans="2:6" x14ac:dyDescent="0.25">
      <c r="B103" s="96">
        <v>43491</v>
      </c>
      <c r="C103" s="97" t="s">
        <v>567</v>
      </c>
      <c r="D103" s="97">
        <v>6</v>
      </c>
      <c r="E103" s="98">
        <v>120000</v>
      </c>
      <c r="F103" s="97" t="s">
        <v>546</v>
      </c>
    </row>
    <row r="104" spans="2:6" x14ac:dyDescent="0.25">
      <c r="B104" s="96">
        <v>43470</v>
      </c>
      <c r="C104" s="97" t="s">
        <v>545</v>
      </c>
      <c r="D104" s="97">
        <v>5</v>
      </c>
      <c r="E104" s="98">
        <v>750000</v>
      </c>
      <c r="F104" s="97" t="s">
        <v>546</v>
      </c>
    </row>
    <row r="105" spans="2:6" x14ac:dyDescent="0.25">
      <c r="B105" s="96">
        <v>43470</v>
      </c>
      <c r="C105" s="97" t="s">
        <v>547</v>
      </c>
      <c r="D105" s="97">
        <v>6</v>
      </c>
      <c r="E105" s="98">
        <v>750000</v>
      </c>
      <c r="F105" s="97" t="s">
        <v>546</v>
      </c>
    </row>
    <row r="106" spans="2:6" x14ac:dyDescent="0.25">
      <c r="B106" s="96">
        <v>43470</v>
      </c>
      <c r="C106" s="97" t="s">
        <v>548</v>
      </c>
      <c r="D106" s="97">
        <v>6</v>
      </c>
      <c r="E106" s="98">
        <v>720000</v>
      </c>
      <c r="F106" s="97" t="s">
        <v>546</v>
      </c>
    </row>
    <row r="107" spans="2:6" x14ac:dyDescent="0.25">
      <c r="B107" s="96">
        <v>43470</v>
      </c>
      <c r="C107" s="97" t="s">
        <v>549</v>
      </c>
      <c r="D107" s="97">
        <v>6</v>
      </c>
      <c r="E107" s="98">
        <v>660000</v>
      </c>
      <c r="F107" s="97" t="s">
        <v>546</v>
      </c>
    </row>
    <row r="108" spans="2:6" x14ac:dyDescent="0.25">
      <c r="B108" s="96">
        <v>43470</v>
      </c>
      <c r="C108" s="97" t="s">
        <v>550</v>
      </c>
      <c r="D108" s="97">
        <v>5</v>
      </c>
      <c r="E108" s="98">
        <v>590000</v>
      </c>
      <c r="F108" s="97" t="s">
        <v>546</v>
      </c>
    </row>
    <row r="109" spans="2:6" x14ac:dyDescent="0.25">
      <c r="B109" s="96">
        <v>43470</v>
      </c>
      <c r="C109" s="97" t="s">
        <v>551</v>
      </c>
      <c r="D109" s="97">
        <v>6</v>
      </c>
      <c r="E109" s="98">
        <v>720000</v>
      </c>
      <c r="F109" s="97" t="s">
        <v>546</v>
      </c>
    </row>
    <row r="110" spans="2:6" x14ac:dyDescent="0.25">
      <c r="B110" s="96">
        <v>43470</v>
      </c>
      <c r="C110" s="97" t="s">
        <v>552</v>
      </c>
      <c r="D110" s="97">
        <v>6</v>
      </c>
      <c r="E110" s="98">
        <v>720000</v>
      </c>
      <c r="F110" s="97" t="s">
        <v>546</v>
      </c>
    </row>
    <row r="111" spans="2:6" x14ac:dyDescent="0.25">
      <c r="B111" s="96">
        <v>43470</v>
      </c>
      <c r="C111" s="97" t="s">
        <v>553</v>
      </c>
      <c r="D111" s="97">
        <v>6</v>
      </c>
      <c r="E111" s="98">
        <v>660000</v>
      </c>
      <c r="F111" s="97" t="s">
        <v>546</v>
      </c>
    </row>
    <row r="112" spans="2:6" x14ac:dyDescent="0.25">
      <c r="B112" s="96">
        <v>43470</v>
      </c>
      <c r="C112" s="97" t="s">
        <v>42</v>
      </c>
      <c r="D112" s="97">
        <v>6</v>
      </c>
      <c r="E112" s="98">
        <v>490000</v>
      </c>
      <c r="F112" s="97" t="s">
        <v>546</v>
      </c>
    </row>
    <row r="113" spans="2:6" x14ac:dyDescent="0.25">
      <c r="B113" s="96">
        <v>43470</v>
      </c>
      <c r="C113" s="97" t="s">
        <v>554</v>
      </c>
      <c r="D113" s="97">
        <v>5</v>
      </c>
      <c r="E113" s="98">
        <v>380000</v>
      </c>
      <c r="F113" s="97" t="s">
        <v>546</v>
      </c>
    </row>
    <row r="114" spans="2:6" x14ac:dyDescent="0.25">
      <c r="B114" s="96">
        <v>43470</v>
      </c>
      <c r="C114" s="97" t="s">
        <v>555</v>
      </c>
      <c r="D114" s="97">
        <v>6</v>
      </c>
      <c r="E114" s="98">
        <v>680000</v>
      </c>
      <c r="F114" s="97" t="s">
        <v>546</v>
      </c>
    </row>
    <row r="115" spans="2:6" x14ac:dyDescent="0.25">
      <c r="B115" s="96">
        <v>43470</v>
      </c>
      <c r="C115" s="97" t="s">
        <v>556</v>
      </c>
      <c r="D115" s="97">
        <v>5</v>
      </c>
      <c r="E115" s="98">
        <v>410000</v>
      </c>
      <c r="F115" s="97" t="s">
        <v>546</v>
      </c>
    </row>
    <row r="116" spans="2:6" x14ac:dyDescent="0.25">
      <c r="B116" s="96">
        <v>43470</v>
      </c>
      <c r="C116" s="97" t="s">
        <v>557</v>
      </c>
      <c r="D116" s="97">
        <v>5</v>
      </c>
      <c r="E116" s="98">
        <v>410000</v>
      </c>
      <c r="F116" s="97" t="s">
        <v>546</v>
      </c>
    </row>
    <row r="117" spans="2:6" x14ac:dyDescent="0.25">
      <c r="B117" s="96">
        <v>43470</v>
      </c>
      <c r="C117" s="97" t="s">
        <v>558</v>
      </c>
      <c r="D117" s="97">
        <v>6</v>
      </c>
      <c r="E117" s="98">
        <v>490000</v>
      </c>
      <c r="F117" s="97" t="s">
        <v>546</v>
      </c>
    </row>
    <row r="118" spans="2:6" x14ac:dyDescent="0.25">
      <c r="B118" s="96">
        <v>43470</v>
      </c>
      <c r="C118" s="97" t="s">
        <v>559</v>
      </c>
      <c r="D118" s="97">
        <v>6</v>
      </c>
      <c r="E118" s="98">
        <v>490000</v>
      </c>
      <c r="F118" s="97" t="s">
        <v>546</v>
      </c>
    </row>
    <row r="119" spans="2:6" x14ac:dyDescent="0.25">
      <c r="B119" s="96">
        <v>43470</v>
      </c>
      <c r="C119" s="97" t="s">
        <v>560</v>
      </c>
      <c r="D119" s="97">
        <v>5</v>
      </c>
      <c r="E119" s="98">
        <v>290000</v>
      </c>
      <c r="F119" s="97" t="s">
        <v>546</v>
      </c>
    </row>
    <row r="120" spans="2:6" x14ac:dyDescent="0.25">
      <c r="B120" s="96">
        <v>43470</v>
      </c>
      <c r="C120" s="97" t="s">
        <v>561</v>
      </c>
      <c r="D120" s="97">
        <v>6</v>
      </c>
      <c r="E120" s="98">
        <v>490000</v>
      </c>
      <c r="F120" s="97" t="s">
        <v>546</v>
      </c>
    </row>
    <row r="121" spans="2:6" x14ac:dyDescent="0.25">
      <c r="B121" s="96">
        <v>43470</v>
      </c>
      <c r="C121" s="97" t="s">
        <v>562</v>
      </c>
      <c r="D121" s="97">
        <v>6</v>
      </c>
      <c r="E121" s="98">
        <v>460000</v>
      </c>
      <c r="F121" s="97" t="s">
        <v>546</v>
      </c>
    </row>
    <row r="122" spans="2:6" x14ac:dyDescent="0.25">
      <c r="B122" s="96">
        <v>43470</v>
      </c>
      <c r="C122" s="97" t="s">
        <v>563</v>
      </c>
      <c r="D122" s="97">
        <v>6</v>
      </c>
      <c r="E122" s="98">
        <v>560000</v>
      </c>
      <c r="F122" s="97" t="s">
        <v>546</v>
      </c>
    </row>
    <row r="123" spans="2:6" x14ac:dyDescent="0.25">
      <c r="B123" s="96">
        <v>43470</v>
      </c>
      <c r="C123" s="97" t="s">
        <v>564</v>
      </c>
      <c r="D123" s="97">
        <v>6</v>
      </c>
      <c r="E123" s="98">
        <v>720000</v>
      </c>
      <c r="F123" s="97" t="s">
        <v>546</v>
      </c>
    </row>
    <row r="124" spans="2:6" x14ac:dyDescent="0.25">
      <c r="B124" s="96">
        <v>43470</v>
      </c>
      <c r="C124" s="97" t="s">
        <v>565</v>
      </c>
      <c r="D124" s="97">
        <v>6</v>
      </c>
      <c r="E124" s="98">
        <v>580000</v>
      </c>
      <c r="F124" s="97" t="s">
        <v>546</v>
      </c>
    </row>
    <row r="125" spans="2:6" x14ac:dyDescent="0.25">
      <c r="B125" s="96">
        <v>43470</v>
      </c>
      <c r="C125" s="97" t="s">
        <v>568</v>
      </c>
      <c r="D125" s="97">
        <v>1</v>
      </c>
      <c r="E125" s="98">
        <v>80000</v>
      </c>
      <c r="F125" s="97" t="s">
        <v>546</v>
      </c>
    </row>
    <row r="126" spans="2:6" x14ac:dyDescent="0.25">
      <c r="B126" s="96">
        <v>43470</v>
      </c>
      <c r="C126" s="97" t="s">
        <v>566</v>
      </c>
      <c r="D126" s="97">
        <v>6</v>
      </c>
      <c r="E126" s="98">
        <v>720000</v>
      </c>
      <c r="F126" s="97" t="s">
        <v>546</v>
      </c>
    </row>
    <row r="127" spans="2:6" x14ac:dyDescent="0.25">
      <c r="B127" s="96">
        <v>43470</v>
      </c>
      <c r="C127" s="97" t="s">
        <v>566</v>
      </c>
      <c r="D127" s="97">
        <v>6</v>
      </c>
      <c r="E127" s="98">
        <v>660000</v>
      </c>
      <c r="F127" s="97" t="s">
        <v>546</v>
      </c>
    </row>
    <row r="128" spans="2:6" x14ac:dyDescent="0.25">
      <c r="B128" s="96">
        <v>43470</v>
      </c>
      <c r="C128" s="97" t="s">
        <v>567</v>
      </c>
      <c r="D128" s="97">
        <v>6</v>
      </c>
      <c r="E128" s="98">
        <v>120000</v>
      </c>
      <c r="F128" s="97" t="s">
        <v>546</v>
      </c>
    </row>
    <row r="129" spans="2:6" x14ac:dyDescent="0.25">
      <c r="B129" s="96">
        <v>43505</v>
      </c>
      <c r="C129" s="97" t="s">
        <v>545</v>
      </c>
      <c r="D129" s="97">
        <v>2</v>
      </c>
      <c r="E129" s="98">
        <v>200000</v>
      </c>
      <c r="F129" s="97" t="s">
        <v>546</v>
      </c>
    </row>
    <row r="130" spans="2:6" x14ac:dyDescent="0.25">
      <c r="B130" s="96">
        <v>43505</v>
      </c>
      <c r="C130" s="97" t="s">
        <v>547</v>
      </c>
      <c r="D130" s="97">
        <v>6</v>
      </c>
      <c r="E130" s="98">
        <v>850000</v>
      </c>
      <c r="F130" s="97" t="s">
        <v>546</v>
      </c>
    </row>
    <row r="131" spans="2:6" x14ac:dyDescent="0.25">
      <c r="B131" s="96">
        <v>43505</v>
      </c>
      <c r="C131" s="97" t="s">
        <v>548</v>
      </c>
      <c r="D131" s="97">
        <v>6</v>
      </c>
      <c r="E131" s="98">
        <v>740000</v>
      </c>
      <c r="F131" s="97" t="s">
        <v>546</v>
      </c>
    </row>
    <row r="132" spans="2:6" x14ac:dyDescent="0.25">
      <c r="B132" s="96">
        <v>43505</v>
      </c>
      <c r="C132" s="97" t="s">
        <v>549</v>
      </c>
      <c r="D132" s="97">
        <v>3</v>
      </c>
      <c r="E132" s="98">
        <v>300000</v>
      </c>
      <c r="F132" s="97" t="s">
        <v>546</v>
      </c>
    </row>
    <row r="133" spans="2:6" x14ac:dyDescent="0.25">
      <c r="B133" s="96">
        <v>43505</v>
      </c>
      <c r="C133" s="97" t="s">
        <v>550</v>
      </c>
      <c r="D133" s="97">
        <v>6</v>
      </c>
      <c r="E133" s="98">
        <v>750000</v>
      </c>
      <c r="F133" s="97" t="s">
        <v>546</v>
      </c>
    </row>
    <row r="134" spans="2:6" x14ac:dyDescent="0.25">
      <c r="B134" s="96">
        <v>43505</v>
      </c>
      <c r="C134" s="97" t="s">
        <v>551</v>
      </c>
      <c r="D134" s="97">
        <v>6</v>
      </c>
      <c r="E134" s="98">
        <v>740000</v>
      </c>
      <c r="F134" s="97" t="s">
        <v>546</v>
      </c>
    </row>
    <row r="135" spans="2:6" x14ac:dyDescent="0.25">
      <c r="B135" s="96">
        <v>43505</v>
      </c>
      <c r="C135" s="97" t="s">
        <v>552</v>
      </c>
      <c r="D135" s="97">
        <v>6</v>
      </c>
      <c r="E135" s="98">
        <v>740000</v>
      </c>
      <c r="F135" s="97" t="s">
        <v>546</v>
      </c>
    </row>
    <row r="136" spans="2:6" x14ac:dyDescent="0.25">
      <c r="B136" s="96">
        <v>43505</v>
      </c>
      <c r="C136" s="97" t="s">
        <v>553</v>
      </c>
      <c r="D136" s="97">
        <v>2</v>
      </c>
      <c r="E136" s="98">
        <v>170000</v>
      </c>
      <c r="F136" s="97" t="s">
        <v>546</v>
      </c>
    </row>
    <row r="137" spans="2:6" x14ac:dyDescent="0.25">
      <c r="B137" s="96">
        <v>43505</v>
      </c>
      <c r="C137" s="97" t="s">
        <v>42</v>
      </c>
      <c r="D137" s="97">
        <v>6</v>
      </c>
      <c r="E137" s="98">
        <v>480000</v>
      </c>
      <c r="F137" s="97" t="s">
        <v>546</v>
      </c>
    </row>
    <row r="138" spans="2:6" x14ac:dyDescent="0.25">
      <c r="B138" s="96">
        <v>43505</v>
      </c>
      <c r="C138" s="97" t="s">
        <v>554</v>
      </c>
      <c r="D138" s="97">
        <v>5</v>
      </c>
      <c r="E138" s="98">
        <v>430000</v>
      </c>
      <c r="F138" s="97" t="s">
        <v>546</v>
      </c>
    </row>
    <row r="139" spans="2:6" x14ac:dyDescent="0.25">
      <c r="B139" s="96">
        <v>43505</v>
      </c>
      <c r="C139" s="97" t="s">
        <v>555</v>
      </c>
      <c r="D139" s="97">
        <v>6</v>
      </c>
      <c r="E139" s="98">
        <v>600000</v>
      </c>
      <c r="F139" s="97" t="s">
        <v>546</v>
      </c>
    </row>
    <row r="140" spans="2:6" x14ac:dyDescent="0.25">
      <c r="B140" s="96">
        <v>43505</v>
      </c>
      <c r="C140" s="97" t="s">
        <v>556</v>
      </c>
      <c r="D140" s="97">
        <v>0</v>
      </c>
      <c r="E140" s="98">
        <v>0</v>
      </c>
      <c r="F140" s="97" t="s">
        <v>546</v>
      </c>
    </row>
    <row r="141" spans="2:6" x14ac:dyDescent="0.25">
      <c r="B141" s="96">
        <v>43505</v>
      </c>
      <c r="C141" s="97" t="s">
        <v>557</v>
      </c>
      <c r="D141" s="97">
        <v>6</v>
      </c>
      <c r="E141" s="98">
        <v>520000</v>
      </c>
      <c r="F141" s="97" t="s">
        <v>546</v>
      </c>
    </row>
    <row r="142" spans="2:6" x14ac:dyDescent="0.25">
      <c r="B142" s="96">
        <v>43505</v>
      </c>
      <c r="C142" s="97" t="s">
        <v>558</v>
      </c>
      <c r="D142" s="97">
        <v>6</v>
      </c>
      <c r="E142" s="98">
        <v>520000</v>
      </c>
      <c r="F142" s="97" t="s">
        <v>546</v>
      </c>
    </row>
    <row r="143" spans="2:6" x14ac:dyDescent="0.25">
      <c r="B143" s="96">
        <v>43505</v>
      </c>
      <c r="C143" s="97" t="s">
        <v>559</v>
      </c>
      <c r="D143" s="97">
        <v>4</v>
      </c>
      <c r="E143" s="98">
        <v>350000</v>
      </c>
      <c r="F143" s="97" t="s">
        <v>546</v>
      </c>
    </row>
    <row r="144" spans="2:6" x14ac:dyDescent="0.25">
      <c r="B144" s="96">
        <v>43505</v>
      </c>
      <c r="C144" s="97" t="s">
        <v>560</v>
      </c>
      <c r="D144" s="97">
        <v>6</v>
      </c>
      <c r="E144" s="98">
        <v>340000</v>
      </c>
      <c r="F144" s="97" t="s">
        <v>546</v>
      </c>
    </row>
    <row r="145" spans="2:6" x14ac:dyDescent="0.25">
      <c r="B145" s="96">
        <v>43505</v>
      </c>
      <c r="C145" s="97" t="s">
        <v>561</v>
      </c>
      <c r="D145" s="97">
        <v>5.5</v>
      </c>
      <c r="E145" s="98">
        <v>400000</v>
      </c>
      <c r="F145" s="97" t="s">
        <v>546</v>
      </c>
    </row>
    <row r="146" spans="2:6" x14ac:dyDescent="0.25">
      <c r="B146" s="96">
        <v>43505</v>
      </c>
      <c r="C146" s="97" t="s">
        <v>562</v>
      </c>
      <c r="D146" s="97">
        <v>6</v>
      </c>
      <c r="E146" s="98">
        <v>520000</v>
      </c>
      <c r="F146" s="97" t="s">
        <v>546</v>
      </c>
    </row>
    <row r="147" spans="2:6" x14ac:dyDescent="0.25">
      <c r="B147" s="96">
        <v>43505</v>
      </c>
      <c r="C147" s="97" t="s">
        <v>563</v>
      </c>
      <c r="D147" s="97">
        <v>6</v>
      </c>
      <c r="E147" s="98">
        <v>740000</v>
      </c>
      <c r="F147" s="97" t="s">
        <v>546</v>
      </c>
    </row>
    <row r="148" spans="2:6" x14ac:dyDescent="0.25">
      <c r="B148" s="96">
        <v>43505</v>
      </c>
      <c r="C148" s="97" t="s">
        <v>564</v>
      </c>
      <c r="D148" s="97">
        <v>6</v>
      </c>
      <c r="E148" s="98">
        <v>800000</v>
      </c>
      <c r="F148" s="97" t="s">
        <v>546</v>
      </c>
    </row>
    <row r="149" spans="2:6" x14ac:dyDescent="0.25">
      <c r="B149" s="96">
        <v>43505</v>
      </c>
      <c r="C149" s="97" t="s">
        <v>565</v>
      </c>
      <c r="D149" s="97">
        <v>6</v>
      </c>
      <c r="E149" s="98">
        <v>720000</v>
      </c>
      <c r="F149" s="97" t="s">
        <v>546</v>
      </c>
    </row>
    <row r="150" spans="2:6" x14ac:dyDescent="0.25">
      <c r="B150" s="96">
        <v>43505</v>
      </c>
      <c r="C150" s="97" t="s">
        <v>566</v>
      </c>
      <c r="D150" s="97">
        <v>6</v>
      </c>
      <c r="E150" s="98">
        <v>720000</v>
      </c>
      <c r="F150" s="97" t="s">
        <v>546</v>
      </c>
    </row>
    <row r="151" spans="2:6" x14ac:dyDescent="0.25">
      <c r="B151" s="96">
        <v>43505</v>
      </c>
      <c r="C151" s="97" t="s">
        <v>566</v>
      </c>
      <c r="D151" s="97">
        <v>6</v>
      </c>
      <c r="E151" s="98">
        <v>660000</v>
      </c>
      <c r="F151" s="97" t="s">
        <v>546</v>
      </c>
    </row>
    <row r="152" spans="2:6" x14ac:dyDescent="0.25">
      <c r="B152" s="96">
        <v>43505</v>
      </c>
      <c r="C152" s="97" t="s">
        <v>567</v>
      </c>
      <c r="D152" s="97">
        <v>6</v>
      </c>
      <c r="E152" s="98">
        <v>120000</v>
      </c>
      <c r="F152" s="97" t="s">
        <v>546</v>
      </c>
    </row>
    <row r="153" spans="2:6" x14ac:dyDescent="0.25">
      <c r="B153" s="96">
        <v>43512</v>
      </c>
      <c r="C153" s="97" t="s">
        <v>545</v>
      </c>
      <c r="D153" s="97">
        <v>6</v>
      </c>
      <c r="E153" s="98">
        <v>950000</v>
      </c>
      <c r="F153" s="97" t="s">
        <v>546</v>
      </c>
    </row>
    <row r="154" spans="2:6" x14ac:dyDescent="0.25">
      <c r="B154" s="96">
        <v>43512</v>
      </c>
      <c r="C154" s="97" t="s">
        <v>547</v>
      </c>
      <c r="D154" s="97">
        <v>6</v>
      </c>
      <c r="E154" s="98">
        <v>920000</v>
      </c>
      <c r="F154" s="97" t="s">
        <v>546</v>
      </c>
    </row>
    <row r="155" spans="2:6" x14ac:dyDescent="0.25">
      <c r="B155" s="96">
        <v>43512</v>
      </c>
      <c r="C155" s="97" t="s">
        <v>548</v>
      </c>
      <c r="D155" s="97">
        <v>6</v>
      </c>
      <c r="E155" s="98">
        <v>860000</v>
      </c>
      <c r="F155" s="97" t="s">
        <v>546</v>
      </c>
    </row>
    <row r="156" spans="2:6" x14ac:dyDescent="0.25">
      <c r="B156" s="96">
        <v>43512</v>
      </c>
      <c r="C156" s="97" t="s">
        <v>549</v>
      </c>
      <c r="D156" s="97">
        <v>0</v>
      </c>
      <c r="E156" s="98">
        <v>0</v>
      </c>
      <c r="F156" s="97" t="s">
        <v>546</v>
      </c>
    </row>
    <row r="157" spans="2:6" x14ac:dyDescent="0.25">
      <c r="B157" s="96">
        <v>43512</v>
      </c>
      <c r="C157" s="97" t="s">
        <v>550</v>
      </c>
      <c r="D157" s="97">
        <v>6</v>
      </c>
      <c r="E157" s="98">
        <v>780000</v>
      </c>
      <c r="F157" s="97" t="s">
        <v>546</v>
      </c>
    </row>
    <row r="158" spans="2:6" x14ac:dyDescent="0.25">
      <c r="B158" s="96">
        <v>43512</v>
      </c>
      <c r="C158" s="97" t="s">
        <v>551</v>
      </c>
      <c r="D158" s="97">
        <v>6</v>
      </c>
      <c r="E158" s="98">
        <v>780000</v>
      </c>
      <c r="F158" s="97" t="s">
        <v>546</v>
      </c>
    </row>
    <row r="159" spans="2:6" x14ac:dyDescent="0.25">
      <c r="B159" s="96">
        <v>43512</v>
      </c>
      <c r="C159" s="97" t="s">
        <v>552</v>
      </c>
      <c r="D159" s="97">
        <v>6</v>
      </c>
      <c r="E159" s="98">
        <v>780000</v>
      </c>
      <c r="F159" s="97" t="s">
        <v>546</v>
      </c>
    </row>
    <row r="160" spans="2:6" x14ac:dyDescent="0.25">
      <c r="B160" s="96">
        <v>43512</v>
      </c>
      <c r="C160" s="97" t="s">
        <v>553</v>
      </c>
      <c r="D160" s="97">
        <v>5</v>
      </c>
      <c r="E160" s="98">
        <v>700000</v>
      </c>
      <c r="F160" s="97" t="s">
        <v>546</v>
      </c>
    </row>
    <row r="161" spans="2:6" x14ac:dyDescent="0.25">
      <c r="B161" s="96">
        <v>43512</v>
      </c>
      <c r="C161" s="97" t="s">
        <v>42</v>
      </c>
      <c r="D161" s="97">
        <v>6</v>
      </c>
      <c r="E161" s="98">
        <v>650000</v>
      </c>
      <c r="F161" s="97" t="s">
        <v>546</v>
      </c>
    </row>
    <row r="162" spans="2:6" x14ac:dyDescent="0.25">
      <c r="B162" s="96">
        <v>43512</v>
      </c>
      <c r="C162" s="97" t="s">
        <v>554</v>
      </c>
      <c r="D162" s="97">
        <v>5</v>
      </c>
      <c r="E162" s="98">
        <v>380000</v>
      </c>
      <c r="F162" s="97" t="s">
        <v>546</v>
      </c>
    </row>
    <row r="163" spans="2:6" x14ac:dyDescent="0.25">
      <c r="B163" s="96">
        <v>43512</v>
      </c>
      <c r="C163" s="97" t="s">
        <v>555</v>
      </c>
      <c r="D163" s="97">
        <v>6</v>
      </c>
      <c r="E163" s="98">
        <v>780000</v>
      </c>
      <c r="F163" s="97" t="s">
        <v>546</v>
      </c>
    </row>
    <row r="164" spans="2:6" x14ac:dyDescent="0.25">
      <c r="B164" s="96">
        <v>43512</v>
      </c>
      <c r="C164" s="97" t="s">
        <v>556</v>
      </c>
      <c r="D164" s="97">
        <v>0</v>
      </c>
      <c r="E164" s="98">
        <v>0</v>
      </c>
      <c r="F164" s="97" t="s">
        <v>546</v>
      </c>
    </row>
    <row r="165" spans="2:6" x14ac:dyDescent="0.25">
      <c r="B165" s="96">
        <v>43512</v>
      </c>
      <c r="C165" s="97" t="s">
        <v>557</v>
      </c>
      <c r="D165" s="97">
        <v>5</v>
      </c>
      <c r="E165" s="98">
        <v>515000</v>
      </c>
      <c r="F165" s="97" t="s">
        <v>546</v>
      </c>
    </row>
    <row r="166" spans="2:6" x14ac:dyDescent="0.25">
      <c r="B166" s="96">
        <v>43512</v>
      </c>
      <c r="C166" s="97" t="s">
        <v>558</v>
      </c>
      <c r="D166" s="97">
        <v>6</v>
      </c>
      <c r="E166" s="98">
        <v>550000</v>
      </c>
      <c r="F166" s="97" t="s">
        <v>546</v>
      </c>
    </row>
    <row r="167" spans="2:6" x14ac:dyDescent="0.25">
      <c r="B167" s="96">
        <v>43512</v>
      </c>
      <c r="C167" s="97" t="s">
        <v>559</v>
      </c>
      <c r="D167" s="97">
        <v>6</v>
      </c>
      <c r="E167" s="98">
        <v>550000</v>
      </c>
      <c r="F167" s="97" t="s">
        <v>546</v>
      </c>
    </row>
    <row r="168" spans="2:6" x14ac:dyDescent="0.25">
      <c r="B168" s="96">
        <v>43512</v>
      </c>
      <c r="C168" s="97" t="s">
        <v>560</v>
      </c>
      <c r="D168" s="97">
        <v>6</v>
      </c>
      <c r="E168" s="98">
        <v>370000</v>
      </c>
      <c r="F168" s="97" t="s">
        <v>546</v>
      </c>
    </row>
    <row r="169" spans="2:6" x14ac:dyDescent="0.25">
      <c r="B169" s="96">
        <v>43512</v>
      </c>
      <c r="C169" s="97" t="s">
        <v>561</v>
      </c>
      <c r="D169" s="97">
        <v>0</v>
      </c>
      <c r="E169" s="98">
        <v>0</v>
      </c>
      <c r="F169" s="97" t="s">
        <v>546</v>
      </c>
    </row>
    <row r="170" spans="2:6" x14ac:dyDescent="0.25">
      <c r="B170" s="96">
        <v>43512</v>
      </c>
      <c r="C170" s="97" t="s">
        <v>562</v>
      </c>
      <c r="D170" s="97">
        <v>5</v>
      </c>
      <c r="E170" s="98">
        <v>370000</v>
      </c>
      <c r="F170" s="97" t="s">
        <v>546</v>
      </c>
    </row>
    <row r="171" spans="2:6" x14ac:dyDescent="0.25">
      <c r="B171" s="96">
        <v>43512</v>
      </c>
      <c r="C171" s="97" t="s">
        <v>563</v>
      </c>
      <c r="D171" s="97">
        <v>6</v>
      </c>
      <c r="E171" s="98">
        <v>860000</v>
      </c>
      <c r="F171" s="97" t="s">
        <v>546</v>
      </c>
    </row>
    <row r="172" spans="2:6" x14ac:dyDescent="0.25">
      <c r="B172" s="96">
        <v>43512</v>
      </c>
      <c r="C172" s="97" t="s">
        <v>564</v>
      </c>
      <c r="D172" s="97">
        <v>6</v>
      </c>
      <c r="E172" s="98">
        <v>860000</v>
      </c>
      <c r="F172" s="97" t="s">
        <v>546</v>
      </c>
    </row>
    <row r="173" spans="2:6" x14ac:dyDescent="0.25">
      <c r="B173" s="96">
        <v>43512</v>
      </c>
      <c r="C173" s="97" t="s">
        <v>565</v>
      </c>
      <c r="D173" s="97">
        <v>6</v>
      </c>
      <c r="E173" s="98">
        <v>780000</v>
      </c>
      <c r="F173" s="97" t="s">
        <v>546</v>
      </c>
    </row>
    <row r="174" spans="2:6" x14ac:dyDescent="0.25">
      <c r="B174" s="96">
        <v>43512</v>
      </c>
      <c r="C174" s="97" t="s">
        <v>568</v>
      </c>
      <c r="D174" s="97">
        <v>2</v>
      </c>
      <c r="E174" s="98">
        <v>210000</v>
      </c>
      <c r="F174" s="97" t="s">
        <v>546</v>
      </c>
    </row>
    <row r="175" spans="2:6" x14ac:dyDescent="0.25">
      <c r="B175" s="96">
        <v>43512</v>
      </c>
      <c r="C175" s="97" t="s">
        <v>569</v>
      </c>
      <c r="D175" s="97">
        <v>2</v>
      </c>
      <c r="E175" s="98">
        <v>240000</v>
      </c>
      <c r="F175" s="97" t="s">
        <v>546</v>
      </c>
    </row>
    <row r="176" spans="2:6" x14ac:dyDescent="0.25">
      <c r="B176" s="96">
        <v>43512</v>
      </c>
      <c r="C176" s="97" t="s">
        <v>570</v>
      </c>
      <c r="D176" s="97">
        <v>2</v>
      </c>
      <c r="E176" s="98">
        <v>210000</v>
      </c>
      <c r="F176" s="97" t="s">
        <v>546</v>
      </c>
    </row>
    <row r="177" spans="2:6" x14ac:dyDescent="0.25">
      <c r="B177" s="96">
        <v>43512</v>
      </c>
      <c r="C177" s="97" t="s">
        <v>566</v>
      </c>
      <c r="D177" s="97">
        <v>6</v>
      </c>
      <c r="E177" s="98">
        <v>720000</v>
      </c>
      <c r="F177" s="97" t="s">
        <v>546</v>
      </c>
    </row>
    <row r="178" spans="2:6" x14ac:dyDescent="0.25">
      <c r="B178" s="96">
        <v>43512</v>
      </c>
      <c r="C178" s="97" t="s">
        <v>566</v>
      </c>
      <c r="D178" s="97">
        <v>6</v>
      </c>
      <c r="E178" s="98">
        <v>660000</v>
      </c>
      <c r="F178" s="97" t="s">
        <v>546</v>
      </c>
    </row>
    <row r="179" spans="2:6" x14ac:dyDescent="0.25">
      <c r="B179" s="96">
        <v>43512</v>
      </c>
      <c r="C179" s="97" t="s">
        <v>567</v>
      </c>
      <c r="D179" s="97">
        <v>6</v>
      </c>
      <c r="E179" s="98">
        <v>120000</v>
      </c>
      <c r="F179" s="97" t="s">
        <v>546</v>
      </c>
    </row>
    <row r="180" spans="2:6" x14ac:dyDescent="0.25">
      <c r="B180" s="96">
        <v>43519</v>
      </c>
      <c r="C180" s="97" t="s">
        <v>545</v>
      </c>
      <c r="D180" s="97">
        <v>6</v>
      </c>
      <c r="E180" s="98">
        <v>1200000</v>
      </c>
      <c r="F180" s="97" t="s">
        <v>546</v>
      </c>
    </row>
    <row r="181" spans="2:6" x14ac:dyDescent="0.25">
      <c r="B181" s="96">
        <v>43519</v>
      </c>
      <c r="C181" s="97" t="s">
        <v>547</v>
      </c>
      <c r="D181" s="97">
        <v>6</v>
      </c>
      <c r="E181" s="98">
        <v>920000</v>
      </c>
      <c r="F181" s="97" t="s">
        <v>546</v>
      </c>
    </row>
    <row r="182" spans="2:6" x14ac:dyDescent="0.25">
      <c r="B182" s="96">
        <v>43519</v>
      </c>
      <c r="C182" s="97" t="s">
        <v>548</v>
      </c>
      <c r="D182" s="97">
        <v>6</v>
      </c>
      <c r="E182" s="98">
        <v>870000</v>
      </c>
      <c r="F182" s="97" t="s">
        <v>546</v>
      </c>
    </row>
    <row r="183" spans="2:6" x14ac:dyDescent="0.25">
      <c r="B183" s="96">
        <v>43519</v>
      </c>
      <c r="C183" s="97" t="s">
        <v>549</v>
      </c>
      <c r="D183" s="97">
        <v>0</v>
      </c>
      <c r="E183" s="98">
        <v>0</v>
      </c>
      <c r="F183" s="97" t="s">
        <v>546</v>
      </c>
    </row>
    <row r="184" spans="2:6" x14ac:dyDescent="0.25">
      <c r="B184" s="96">
        <v>43519</v>
      </c>
      <c r="C184" s="97" t="s">
        <v>550</v>
      </c>
      <c r="D184" s="97">
        <v>6</v>
      </c>
      <c r="E184" s="98">
        <v>820000</v>
      </c>
      <c r="F184" s="97" t="s">
        <v>546</v>
      </c>
    </row>
    <row r="185" spans="2:6" x14ac:dyDescent="0.25">
      <c r="B185" s="96">
        <v>43519</v>
      </c>
      <c r="C185" s="97" t="s">
        <v>551</v>
      </c>
      <c r="D185" s="97">
        <v>6</v>
      </c>
      <c r="E185" s="98">
        <v>800000</v>
      </c>
      <c r="F185" s="97" t="s">
        <v>546</v>
      </c>
    </row>
    <row r="186" spans="2:6" x14ac:dyDescent="0.25">
      <c r="B186" s="96">
        <v>43519</v>
      </c>
      <c r="C186" s="97" t="s">
        <v>552</v>
      </c>
      <c r="D186" s="97">
        <v>6</v>
      </c>
      <c r="E186" s="98">
        <v>800000</v>
      </c>
      <c r="F186" s="97" t="s">
        <v>546</v>
      </c>
    </row>
    <row r="187" spans="2:6" x14ac:dyDescent="0.25">
      <c r="B187" s="96">
        <v>43519</v>
      </c>
      <c r="C187" s="97" t="s">
        <v>553</v>
      </c>
      <c r="D187" s="97">
        <v>6</v>
      </c>
      <c r="E187" s="98">
        <v>720000</v>
      </c>
      <c r="F187" s="97" t="s">
        <v>546</v>
      </c>
    </row>
    <row r="188" spans="2:6" x14ac:dyDescent="0.25">
      <c r="B188" s="96">
        <v>43519</v>
      </c>
      <c r="C188" s="97" t="s">
        <v>42</v>
      </c>
      <c r="D188" s="97">
        <v>6</v>
      </c>
      <c r="E188" s="98">
        <v>600000</v>
      </c>
      <c r="F188" s="97" t="s">
        <v>546</v>
      </c>
    </row>
    <row r="189" spans="2:6" x14ac:dyDescent="0.25">
      <c r="B189" s="96">
        <v>43519</v>
      </c>
      <c r="C189" s="97" t="s">
        <v>554</v>
      </c>
      <c r="D189" s="97">
        <v>6</v>
      </c>
      <c r="E189" s="98">
        <v>440000</v>
      </c>
      <c r="F189" s="97" t="s">
        <v>546</v>
      </c>
    </row>
    <row r="190" spans="2:6" x14ac:dyDescent="0.25">
      <c r="B190" s="96">
        <v>43519</v>
      </c>
      <c r="C190" s="97" t="s">
        <v>555</v>
      </c>
      <c r="D190" s="97">
        <v>6</v>
      </c>
      <c r="E190" s="98">
        <v>750000</v>
      </c>
      <c r="F190" s="97" t="s">
        <v>546</v>
      </c>
    </row>
    <row r="191" spans="2:6" x14ac:dyDescent="0.25">
      <c r="B191" s="96">
        <v>43519</v>
      </c>
      <c r="C191" s="97" t="s">
        <v>556</v>
      </c>
      <c r="D191" s="97">
        <v>0</v>
      </c>
      <c r="E191" s="98">
        <v>0</v>
      </c>
      <c r="F191" s="97" t="s">
        <v>546</v>
      </c>
    </row>
    <row r="192" spans="2:6" x14ac:dyDescent="0.25">
      <c r="B192" s="96">
        <v>43519</v>
      </c>
      <c r="C192" s="97" t="s">
        <v>557</v>
      </c>
      <c r="D192" s="97">
        <v>5</v>
      </c>
      <c r="E192" s="98">
        <v>430000</v>
      </c>
      <c r="F192" s="97" t="s">
        <v>546</v>
      </c>
    </row>
    <row r="193" spans="2:6" x14ac:dyDescent="0.25">
      <c r="B193" s="96">
        <v>43519</v>
      </c>
      <c r="C193" s="97" t="s">
        <v>558</v>
      </c>
      <c r="D193" s="97">
        <v>6</v>
      </c>
      <c r="E193" s="98">
        <v>540000</v>
      </c>
      <c r="F193" s="97" t="s">
        <v>546</v>
      </c>
    </row>
    <row r="194" spans="2:6" x14ac:dyDescent="0.25">
      <c r="B194" s="96">
        <v>43519</v>
      </c>
      <c r="C194" s="97" t="s">
        <v>559</v>
      </c>
      <c r="D194" s="97">
        <v>6</v>
      </c>
      <c r="E194" s="98">
        <v>460000</v>
      </c>
      <c r="F194" s="97" t="s">
        <v>546</v>
      </c>
    </row>
    <row r="195" spans="2:6" x14ac:dyDescent="0.25">
      <c r="B195" s="96">
        <v>43519</v>
      </c>
      <c r="C195" s="97" t="s">
        <v>560</v>
      </c>
      <c r="D195" s="97">
        <v>6</v>
      </c>
      <c r="E195" s="98">
        <v>420000</v>
      </c>
      <c r="F195" s="97" t="s">
        <v>546</v>
      </c>
    </row>
    <row r="196" spans="2:6" x14ac:dyDescent="0.25">
      <c r="B196" s="96">
        <v>43519</v>
      </c>
      <c r="C196" s="97" t="s">
        <v>561</v>
      </c>
      <c r="D196" s="97">
        <v>5</v>
      </c>
      <c r="E196" s="98">
        <v>350000</v>
      </c>
      <c r="F196" s="97" t="s">
        <v>546</v>
      </c>
    </row>
    <row r="197" spans="2:6" x14ac:dyDescent="0.25">
      <c r="B197" s="96">
        <v>43519</v>
      </c>
      <c r="C197" s="97" t="s">
        <v>562</v>
      </c>
      <c r="D197" s="97">
        <v>6</v>
      </c>
      <c r="E197" s="98">
        <v>460000</v>
      </c>
      <c r="F197" s="97" t="s">
        <v>546</v>
      </c>
    </row>
    <row r="198" spans="2:6" x14ac:dyDescent="0.25">
      <c r="B198" s="96">
        <v>43519</v>
      </c>
      <c r="C198" s="97" t="s">
        <v>563</v>
      </c>
      <c r="D198" s="97">
        <v>6</v>
      </c>
      <c r="E198" s="98">
        <v>720000</v>
      </c>
      <c r="F198" s="97" t="s">
        <v>546</v>
      </c>
    </row>
    <row r="199" spans="2:6" x14ac:dyDescent="0.25">
      <c r="B199" s="96">
        <v>43519</v>
      </c>
      <c r="C199" s="97" t="s">
        <v>564</v>
      </c>
      <c r="D199" s="97">
        <v>6</v>
      </c>
      <c r="E199" s="98">
        <v>840000</v>
      </c>
      <c r="F199" s="97" t="s">
        <v>546</v>
      </c>
    </row>
    <row r="200" spans="2:6" x14ac:dyDescent="0.25">
      <c r="B200" s="96">
        <v>43519</v>
      </c>
      <c r="C200" s="97" t="s">
        <v>565</v>
      </c>
      <c r="D200" s="97">
        <v>6</v>
      </c>
      <c r="E200" s="98">
        <v>780000</v>
      </c>
      <c r="F200" s="97" t="s">
        <v>546</v>
      </c>
    </row>
    <row r="201" spans="2:6" x14ac:dyDescent="0.25">
      <c r="B201" s="96">
        <v>43519</v>
      </c>
      <c r="C201" s="97" t="s">
        <v>568</v>
      </c>
      <c r="D201" s="97">
        <v>6</v>
      </c>
      <c r="E201" s="98">
        <v>840000</v>
      </c>
      <c r="F201" s="97"/>
    </row>
    <row r="202" spans="2:6" x14ac:dyDescent="0.25">
      <c r="B202" s="96">
        <v>43519</v>
      </c>
      <c r="C202" s="97" t="s">
        <v>570</v>
      </c>
      <c r="D202" s="97">
        <v>6</v>
      </c>
      <c r="E202" s="98">
        <v>840000</v>
      </c>
      <c r="F202" s="97"/>
    </row>
    <row r="203" spans="2:6" x14ac:dyDescent="0.25">
      <c r="B203" s="96">
        <v>43519</v>
      </c>
      <c r="C203" s="97" t="s">
        <v>571</v>
      </c>
      <c r="D203" s="97">
        <v>6</v>
      </c>
      <c r="E203" s="98">
        <v>670000</v>
      </c>
      <c r="F203" s="97"/>
    </row>
    <row r="204" spans="2:6" x14ac:dyDescent="0.25">
      <c r="B204" s="96">
        <v>43519</v>
      </c>
      <c r="C204" s="97" t="s">
        <v>566</v>
      </c>
      <c r="D204" s="97">
        <v>6</v>
      </c>
      <c r="E204" s="98">
        <v>720000</v>
      </c>
      <c r="F204" s="97" t="s">
        <v>546</v>
      </c>
    </row>
    <row r="205" spans="2:6" x14ac:dyDescent="0.25">
      <c r="B205" s="96">
        <v>43519</v>
      </c>
      <c r="C205" s="97" t="s">
        <v>566</v>
      </c>
      <c r="D205" s="97">
        <v>6</v>
      </c>
      <c r="E205" s="98">
        <v>660000</v>
      </c>
      <c r="F205" s="97" t="s">
        <v>546</v>
      </c>
    </row>
    <row r="206" spans="2:6" x14ac:dyDescent="0.25">
      <c r="B206" s="96">
        <v>43519</v>
      </c>
      <c r="C206" s="97" t="s">
        <v>567</v>
      </c>
      <c r="D206" s="97">
        <v>6</v>
      </c>
      <c r="E206" s="98">
        <v>120000</v>
      </c>
      <c r="F206" s="97" t="s">
        <v>546</v>
      </c>
    </row>
    <row r="207" spans="2:6" x14ac:dyDescent="0.25">
      <c r="B207" s="96">
        <v>43528</v>
      </c>
      <c r="C207" s="97" t="s">
        <v>545</v>
      </c>
      <c r="D207" s="97">
        <v>7</v>
      </c>
      <c r="E207" s="98">
        <v>1100000</v>
      </c>
      <c r="F207" s="97" t="s">
        <v>546</v>
      </c>
    </row>
    <row r="208" spans="2:6" x14ac:dyDescent="0.25">
      <c r="B208" s="96">
        <v>43528</v>
      </c>
      <c r="C208" s="97" t="s">
        <v>547</v>
      </c>
      <c r="D208" s="97">
        <v>4</v>
      </c>
      <c r="E208" s="98">
        <v>475000</v>
      </c>
      <c r="F208" s="97" t="s">
        <v>546</v>
      </c>
    </row>
    <row r="209" spans="2:6" x14ac:dyDescent="0.25">
      <c r="B209" s="96">
        <v>43528</v>
      </c>
      <c r="C209" s="97" t="s">
        <v>548</v>
      </c>
      <c r="D209" s="97">
        <v>7</v>
      </c>
      <c r="E209" s="98">
        <v>800000</v>
      </c>
      <c r="F209" s="97" t="s">
        <v>546</v>
      </c>
    </row>
    <row r="210" spans="2:6" x14ac:dyDescent="0.25">
      <c r="B210" s="96">
        <v>43528</v>
      </c>
      <c r="C210" s="97" t="s">
        <v>549</v>
      </c>
      <c r="D210" s="97">
        <v>0</v>
      </c>
      <c r="E210" s="98">
        <v>0</v>
      </c>
      <c r="F210" s="97" t="s">
        <v>546</v>
      </c>
    </row>
    <row r="211" spans="2:6" x14ac:dyDescent="0.25">
      <c r="B211" s="96">
        <v>43528</v>
      </c>
      <c r="C211" s="97" t="s">
        <v>550</v>
      </c>
      <c r="D211" s="97">
        <v>6</v>
      </c>
      <c r="E211" s="98">
        <v>650000</v>
      </c>
      <c r="F211" s="97" t="s">
        <v>546</v>
      </c>
    </row>
    <row r="212" spans="2:6" x14ac:dyDescent="0.25">
      <c r="B212" s="96">
        <v>43528</v>
      </c>
      <c r="C212" s="97" t="s">
        <v>551</v>
      </c>
      <c r="D212" s="97">
        <v>7</v>
      </c>
      <c r="E212" s="98">
        <v>800000</v>
      </c>
      <c r="F212" s="97" t="s">
        <v>546</v>
      </c>
    </row>
    <row r="213" spans="2:6" x14ac:dyDescent="0.25">
      <c r="B213" s="96">
        <v>43528</v>
      </c>
      <c r="C213" s="97" t="s">
        <v>552</v>
      </c>
      <c r="D213" s="97">
        <v>7</v>
      </c>
      <c r="E213" s="98">
        <v>800000</v>
      </c>
      <c r="F213" s="97" t="s">
        <v>546</v>
      </c>
    </row>
    <row r="214" spans="2:6" x14ac:dyDescent="0.25">
      <c r="B214" s="96">
        <v>43528</v>
      </c>
      <c r="C214" s="97" t="s">
        <v>553</v>
      </c>
      <c r="D214" s="97">
        <v>7</v>
      </c>
      <c r="E214" s="98">
        <v>880000</v>
      </c>
      <c r="F214" s="97" t="s">
        <v>546</v>
      </c>
    </row>
    <row r="215" spans="2:6" x14ac:dyDescent="0.25">
      <c r="B215" s="96">
        <v>43528</v>
      </c>
      <c r="C215" s="97" t="s">
        <v>42</v>
      </c>
      <c r="D215" s="97">
        <v>0</v>
      </c>
      <c r="E215" s="98">
        <v>270000</v>
      </c>
      <c r="F215" s="97" t="s">
        <v>546</v>
      </c>
    </row>
    <row r="216" spans="2:6" x14ac:dyDescent="0.25">
      <c r="B216" s="96">
        <v>43528</v>
      </c>
      <c r="C216" s="97" t="s">
        <v>554</v>
      </c>
      <c r="D216" s="97">
        <v>6</v>
      </c>
      <c r="E216" s="98">
        <v>420000</v>
      </c>
      <c r="F216" s="97" t="s">
        <v>546</v>
      </c>
    </row>
    <row r="217" spans="2:6" x14ac:dyDescent="0.25">
      <c r="B217" s="96">
        <v>43528</v>
      </c>
      <c r="C217" s="97" t="s">
        <v>555</v>
      </c>
      <c r="D217" s="97">
        <v>5</v>
      </c>
      <c r="E217" s="98">
        <v>560000</v>
      </c>
      <c r="F217" s="97" t="s">
        <v>546</v>
      </c>
    </row>
    <row r="218" spans="2:6" x14ac:dyDescent="0.25">
      <c r="B218" s="96">
        <v>43528</v>
      </c>
      <c r="C218" s="97" t="s">
        <v>556</v>
      </c>
      <c r="D218" s="97">
        <v>0</v>
      </c>
      <c r="E218" s="98">
        <v>0</v>
      </c>
      <c r="F218" s="97" t="s">
        <v>546</v>
      </c>
    </row>
    <row r="219" spans="2:6" x14ac:dyDescent="0.25">
      <c r="B219" s="96">
        <v>43528</v>
      </c>
      <c r="C219" s="97" t="s">
        <v>557</v>
      </c>
      <c r="D219" s="97">
        <v>7</v>
      </c>
      <c r="E219" s="98">
        <v>650000</v>
      </c>
      <c r="F219" s="97" t="s">
        <v>546</v>
      </c>
    </row>
    <row r="220" spans="2:6" x14ac:dyDescent="0.25">
      <c r="B220" s="96">
        <v>43528</v>
      </c>
      <c r="C220" s="97" t="s">
        <v>558</v>
      </c>
      <c r="D220" s="97">
        <v>6</v>
      </c>
      <c r="E220" s="98">
        <v>470000</v>
      </c>
      <c r="F220" s="97" t="s">
        <v>546</v>
      </c>
    </row>
    <row r="221" spans="2:6" x14ac:dyDescent="0.25">
      <c r="B221" s="96">
        <v>43528</v>
      </c>
      <c r="C221" s="97" t="s">
        <v>559</v>
      </c>
      <c r="D221" s="97">
        <v>7</v>
      </c>
      <c r="E221" s="98">
        <v>650000</v>
      </c>
      <c r="F221" s="97" t="s">
        <v>546</v>
      </c>
    </row>
    <row r="222" spans="2:6" x14ac:dyDescent="0.25">
      <c r="B222" s="96">
        <v>43528</v>
      </c>
      <c r="C222" s="97" t="s">
        <v>560</v>
      </c>
      <c r="D222" s="97">
        <v>3</v>
      </c>
      <c r="E222" s="98">
        <v>200000</v>
      </c>
      <c r="F222" s="97" t="s">
        <v>546</v>
      </c>
    </row>
    <row r="223" spans="2:6" x14ac:dyDescent="0.25">
      <c r="B223" s="96">
        <v>43528</v>
      </c>
      <c r="C223" s="97" t="s">
        <v>561</v>
      </c>
      <c r="D223" s="97">
        <v>7</v>
      </c>
      <c r="E223" s="98">
        <v>650000</v>
      </c>
      <c r="F223" s="97" t="s">
        <v>546</v>
      </c>
    </row>
    <row r="224" spans="2:6" x14ac:dyDescent="0.25">
      <c r="B224" s="96">
        <v>43528</v>
      </c>
      <c r="C224" s="97" t="s">
        <v>562</v>
      </c>
      <c r="D224" s="97">
        <v>7</v>
      </c>
      <c r="E224" s="98">
        <v>620000</v>
      </c>
      <c r="F224" s="97" t="s">
        <v>546</v>
      </c>
    </row>
    <row r="225" spans="2:6" x14ac:dyDescent="0.25">
      <c r="B225" s="96">
        <v>43528</v>
      </c>
      <c r="C225" s="97" t="s">
        <v>563</v>
      </c>
      <c r="D225" s="97">
        <v>6</v>
      </c>
      <c r="E225" s="98">
        <v>720000</v>
      </c>
      <c r="F225" s="97" t="s">
        <v>546</v>
      </c>
    </row>
    <row r="226" spans="2:6" x14ac:dyDescent="0.25">
      <c r="B226" s="96">
        <v>43528</v>
      </c>
      <c r="C226" s="97" t="s">
        <v>564</v>
      </c>
      <c r="D226" s="97">
        <v>5</v>
      </c>
      <c r="E226" s="98">
        <v>820000</v>
      </c>
      <c r="F226" s="97" t="s">
        <v>546</v>
      </c>
    </row>
    <row r="227" spans="2:6" x14ac:dyDescent="0.25">
      <c r="B227" s="96">
        <v>43528</v>
      </c>
      <c r="C227" s="97" t="s">
        <v>565</v>
      </c>
      <c r="D227" s="97">
        <v>6</v>
      </c>
      <c r="E227" s="98">
        <v>780000</v>
      </c>
      <c r="F227" s="97" t="s">
        <v>546</v>
      </c>
    </row>
    <row r="228" spans="2:6" x14ac:dyDescent="0.25">
      <c r="B228" s="96">
        <v>43528</v>
      </c>
      <c r="C228" s="97" t="s">
        <v>568</v>
      </c>
      <c r="D228" s="97">
        <v>7</v>
      </c>
      <c r="E228" s="98">
        <v>760000</v>
      </c>
      <c r="F228" s="97" t="s">
        <v>546</v>
      </c>
    </row>
    <row r="229" spans="2:6" x14ac:dyDescent="0.25">
      <c r="B229" s="96">
        <v>43528</v>
      </c>
      <c r="C229" s="97" t="s">
        <v>570</v>
      </c>
      <c r="D229" s="97">
        <v>7</v>
      </c>
      <c r="E229" s="98">
        <v>760000</v>
      </c>
      <c r="F229" s="97" t="s">
        <v>546</v>
      </c>
    </row>
    <row r="230" spans="2:6" x14ac:dyDescent="0.25">
      <c r="B230" s="96">
        <v>43528</v>
      </c>
      <c r="C230" s="97" t="s">
        <v>571</v>
      </c>
      <c r="D230" s="97">
        <v>7</v>
      </c>
      <c r="E230" s="98">
        <v>700000</v>
      </c>
      <c r="F230" s="97" t="s">
        <v>546</v>
      </c>
    </row>
    <row r="231" spans="2:6" x14ac:dyDescent="0.25">
      <c r="B231" s="96">
        <v>43528</v>
      </c>
      <c r="C231" s="97" t="s">
        <v>572</v>
      </c>
      <c r="D231" s="97">
        <v>7</v>
      </c>
      <c r="E231" s="98">
        <v>700000</v>
      </c>
      <c r="F231" s="97" t="s">
        <v>546</v>
      </c>
    </row>
    <row r="232" spans="2:6" x14ac:dyDescent="0.25">
      <c r="B232" s="96">
        <v>43528</v>
      </c>
      <c r="C232" s="97" t="s">
        <v>573</v>
      </c>
      <c r="D232" s="97">
        <v>7</v>
      </c>
      <c r="E232" s="98">
        <v>700000</v>
      </c>
      <c r="F232" s="97" t="s">
        <v>546</v>
      </c>
    </row>
    <row r="233" spans="2:6" x14ac:dyDescent="0.25">
      <c r="B233" s="96">
        <v>43528</v>
      </c>
      <c r="C233" s="97" t="s">
        <v>574</v>
      </c>
      <c r="D233" s="97">
        <v>6</v>
      </c>
      <c r="E233" s="98">
        <v>750000</v>
      </c>
      <c r="F233" s="97" t="s">
        <v>546</v>
      </c>
    </row>
    <row r="234" spans="2:6" x14ac:dyDescent="0.25">
      <c r="B234" s="96">
        <v>43528</v>
      </c>
      <c r="C234" s="97" t="s">
        <v>575</v>
      </c>
      <c r="D234" s="97">
        <v>7</v>
      </c>
      <c r="E234" s="98">
        <v>950000</v>
      </c>
      <c r="F234" s="97" t="s">
        <v>546</v>
      </c>
    </row>
    <row r="235" spans="2:6" x14ac:dyDescent="0.25">
      <c r="B235" s="96">
        <v>43528</v>
      </c>
      <c r="C235" s="97" t="s">
        <v>576</v>
      </c>
      <c r="D235" s="97">
        <v>6</v>
      </c>
      <c r="E235" s="98">
        <v>450000</v>
      </c>
      <c r="F235" s="97" t="s">
        <v>546</v>
      </c>
    </row>
    <row r="236" spans="2:6" x14ac:dyDescent="0.25">
      <c r="B236" s="96">
        <v>43528</v>
      </c>
      <c r="C236" s="97" t="s">
        <v>569</v>
      </c>
      <c r="D236" s="97">
        <v>7</v>
      </c>
      <c r="E236" s="98">
        <v>650000</v>
      </c>
      <c r="F236" s="97" t="s">
        <v>546</v>
      </c>
    </row>
    <row r="237" spans="2:6" x14ac:dyDescent="0.25">
      <c r="B237" s="96">
        <v>43528</v>
      </c>
      <c r="C237" s="97" t="s">
        <v>566</v>
      </c>
      <c r="D237" s="97">
        <v>6</v>
      </c>
      <c r="E237" s="98">
        <v>720000</v>
      </c>
      <c r="F237" s="97" t="s">
        <v>546</v>
      </c>
    </row>
    <row r="238" spans="2:6" x14ac:dyDescent="0.25">
      <c r="B238" s="96">
        <v>43528</v>
      </c>
      <c r="C238" s="97" t="s">
        <v>566</v>
      </c>
      <c r="D238" s="97">
        <v>6</v>
      </c>
      <c r="E238" s="98">
        <v>660000</v>
      </c>
      <c r="F238" s="97" t="s">
        <v>546</v>
      </c>
    </row>
    <row r="239" spans="2:6" x14ac:dyDescent="0.25">
      <c r="B239" s="96">
        <v>43528</v>
      </c>
      <c r="C239" s="97" t="s">
        <v>567</v>
      </c>
      <c r="D239" s="97">
        <v>6</v>
      </c>
      <c r="E239" s="98">
        <v>120000</v>
      </c>
      <c r="F239" s="97" t="s">
        <v>546</v>
      </c>
    </row>
    <row r="240" spans="2:6" x14ac:dyDescent="0.25">
      <c r="B240" s="96">
        <v>43533</v>
      </c>
      <c r="C240" s="97" t="s">
        <v>545</v>
      </c>
      <c r="D240" s="97">
        <v>6</v>
      </c>
      <c r="E240" s="98">
        <v>950000</v>
      </c>
      <c r="F240" s="97" t="s">
        <v>546</v>
      </c>
    </row>
    <row r="241" spans="2:6" x14ac:dyDescent="0.25">
      <c r="B241" s="96">
        <v>43533</v>
      </c>
      <c r="C241" s="97" t="s">
        <v>547</v>
      </c>
      <c r="D241" s="97">
        <v>6</v>
      </c>
      <c r="E241" s="98">
        <v>850000</v>
      </c>
      <c r="F241" s="97" t="s">
        <v>546</v>
      </c>
    </row>
    <row r="242" spans="2:6" x14ac:dyDescent="0.25">
      <c r="B242" s="96">
        <v>43533</v>
      </c>
      <c r="C242" s="97" t="s">
        <v>548</v>
      </c>
      <c r="D242" s="97">
        <v>6</v>
      </c>
      <c r="E242" s="98">
        <v>800000</v>
      </c>
      <c r="F242" s="97" t="s">
        <v>546</v>
      </c>
    </row>
    <row r="243" spans="2:6" x14ac:dyDescent="0.25">
      <c r="B243" s="96">
        <v>43533</v>
      </c>
      <c r="C243" s="97" t="s">
        <v>549</v>
      </c>
      <c r="D243" s="97">
        <v>0</v>
      </c>
      <c r="E243" s="98">
        <v>0</v>
      </c>
      <c r="F243" s="97" t="s">
        <v>546</v>
      </c>
    </row>
    <row r="244" spans="2:6" x14ac:dyDescent="0.25">
      <c r="B244" s="96">
        <v>43533</v>
      </c>
      <c r="C244" s="97" t="s">
        <v>550</v>
      </c>
      <c r="D244" s="97">
        <v>6</v>
      </c>
      <c r="E244" s="98">
        <v>740000</v>
      </c>
      <c r="F244" s="97" t="s">
        <v>546</v>
      </c>
    </row>
    <row r="245" spans="2:6" x14ac:dyDescent="0.25">
      <c r="B245" s="96">
        <v>43533</v>
      </c>
      <c r="C245" s="97" t="s">
        <v>551</v>
      </c>
      <c r="D245" s="97">
        <v>6</v>
      </c>
      <c r="E245" s="98">
        <v>740000</v>
      </c>
      <c r="F245" s="97" t="s">
        <v>546</v>
      </c>
    </row>
    <row r="246" spans="2:6" x14ac:dyDescent="0.25">
      <c r="B246" s="96">
        <v>43533</v>
      </c>
      <c r="C246" s="97" t="s">
        <v>552</v>
      </c>
      <c r="D246" s="97">
        <v>6</v>
      </c>
      <c r="E246" s="98">
        <v>740000</v>
      </c>
      <c r="F246" s="97" t="s">
        <v>546</v>
      </c>
    </row>
    <row r="247" spans="2:6" x14ac:dyDescent="0.25">
      <c r="B247" s="96">
        <v>43533</v>
      </c>
      <c r="C247" s="97" t="s">
        <v>553</v>
      </c>
      <c r="D247" s="97">
        <v>6</v>
      </c>
      <c r="E247" s="98">
        <v>800000</v>
      </c>
      <c r="F247" s="97" t="s">
        <v>546</v>
      </c>
    </row>
    <row r="248" spans="2:6" x14ac:dyDescent="0.25">
      <c r="B248" s="96">
        <v>43533</v>
      </c>
      <c r="C248" s="97" t="s">
        <v>42</v>
      </c>
      <c r="D248" s="97">
        <v>6</v>
      </c>
      <c r="E248" s="98">
        <v>560000</v>
      </c>
      <c r="F248" s="97" t="s">
        <v>546</v>
      </c>
    </row>
    <row r="249" spans="2:6" x14ac:dyDescent="0.25">
      <c r="B249" s="96">
        <v>43533</v>
      </c>
      <c r="C249" s="97" t="s">
        <v>554</v>
      </c>
      <c r="D249" s="97">
        <v>5</v>
      </c>
      <c r="E249" s="98">
        <v>410000</v>
      </c>
      <c r="F249" s="97" t="s">
        <v>546</v>
      </c>
    </row>
    <row r="250" spans="2:6" x14ac:dyDescent="0.25">
      <c r="B250" s="96">
        <v>43533</v>
      </c>
      <c r="C250" s="97" t="s">
        <v>555</v>
      </c>
      <c r="D250" s="97">
        <v>6</v>
      </c>
      <c r="E250" s="98">
        <v>690000</v>
      </c>
      <c r="F250" s="97" t="s">
        <v>546</v>
      </c>
    </row>
    <row r="251" spans="2:6" x14ac:dyDescent="0.25">
      <c r="B251" s="96">
        <v>43533</v>
      </c>
      <c r="C251" s="97" t="s">
        <v>556</v>
      </c>
      <c r="D251" s="97">
        <v>0</v>
      </c>
      <c r="E251" s="98">
        <v>0</v>
      </c>
      <c r="F251" s="97" t="s">
        <v>546</v>
      </c>
    </row>
    <row r="252" spans="2:6" x14ac:dyDescent="0.25">
      <c r="B252" s="96">
        <v>43533</v>
      </c>
      <c r="C252" s="97" t="s">
        <v>557</v>
      </c>
      <c r="D252" s="97">
        <v>6</v>
      </c>
      <c r="E252" s="98">
        <v>580000</v>
      </c>
      <c r="F252" s="97" t="s">
        <v>546</v>
      </c>
    </row>
    <row r="253" spans="2:6" x14ac:dyDescent="0.25">
      <c r="B253" s="96">
        <v>43533</v>
      </c>
      <c r="C253" s="97" t="s">
        <v>558</v>
      </c>
      <c r="D253" s="97">
        <v>6</v>
      </c>
      <c r="E253" s="98">
        <v>500000</v>
      </c>
      <c r="F253" s="97" t="s">
        <v>546</v>
      </c>
    </row>
    <row r="254" spans="2:6" x14ac:dyDescent="0.25">
      <c r="B254" s="96">
        <v>43533</v>
      </c>
      <c r="C254" s="97" t="s">
        <v>559</v>
      </c>
      <c r="D254" s="97">
        <v>5</v>
      </c>
      <c r="E254" s="98">
        <v>450000</v>
      </c>
      <c r="F254" s="97" t="s">
        <v>546</v>
      </c>
    </row>
    <row r="255" spans="2:6" x14ac:dyDescent="0.25">
      <c r="B255" s="96">
        <v>43533</v>
      </c>
      <c r="C255" s="97" t="s">
        <v>560</v>
      </c>
      <c r="D255" s="97">
        <v>6</v>
      </c>
      <c r="E255" s="98">
        <v>500000</v>
      </c>
      <c r="F255" s="97" t="s">
        <v>546</v>
      </c>
    </row>
    <row r="256" spans="2:6" x14ac:dyDescent="0.25">
      <c r="B256" s="96">
        <v>43533</v>
      </c>
      <c r="C256" s="97" t="s">
        <v>561</v>
      </c>
      <c r="D256" s="97">
        <v>5</v>
      </c>
      <c r="E256" s="98">
        <v>450000</v>
      </c>
      <c r="F256" s="97" t="s">
        <v>546</v>
      </c>
    </row>
    <row r="257" spans="2:6" x14ac:dyDescent="0.25">
      <c r="B257" s="96">
        <v>43533</v>
      </c>
      <c r="C257" s="97" t="s">
        <v>562</v>
      </c>
      <c r="D257" s="97">
        <v>6</v>
      </c>
      <c r="E257" s="98">
        <v>490000</v>
      </c>
      <c r="F257" s="97" t="s">
        <v>546</v>
      </c>
    </row>
    <row r="258" spans="2:6" x14ac:dyDescent="0.25">
      <c r="B258" s="96">
        <v>43533</v>
      </c>
      <c r="C258" s="97" t="s">
        <v>563</v>
      </c>
      <c r="D258" s="97">
        <v>6</v>
      </c>
      <c r="E258" s="98">
        <v>720000</v>
      </c>
      <c r="F258" s="97" t="s">
        <v>546</v>
      </c>
    </row>
    <row r="259" spans="2:6" x14ac:dyDescent="0.25">
      <c r="B259" s="96">
        <v>43533</v>
      </c>
      <c r="C259" s="97" t="s">
        <v>564</v>
      </c>
      <c r="D259" s="97">
        <v>4</v>
      </c>
      <c r="E259" s="98">
        <v>500000</v>
      </c>
      <c r="F259" s="97" t="s">
        <v>546</v>
      </c>
    </row>
    <row r="260" spans="2:6" x14ac:dyDescent="0.25">
      <c r="B260" s="96">
        <v>43533</v>
      </c>
      <c r="C260" s="97" t="s">
        <v>565</v>
      </c>
      <c r="D260" s="97">
        <v>6</v>
      </c>
      <c r="E260" s="98">
        <v>720000</v>
      </c>
      <c r="F260" s="97" t="s">
        <v>546</v>
      </c>
    </row>
    <row r="261" spans="2:6" x14ac:dyDescent="0.25">
      <c r="B261" s="96">
        <v>43533</v>
      </c>
      <c r="C261" s="97" t="s">
        <v>568</v>
      </c>
      <c r="D261" s="97">
        <v>6</v>
      </c>
      <c r="E261" s="98">
        <v>690000</v>
      </c>
      <c r="F261" s="97" t="s">
        <v>546</v>
      </c>
    </row>
    <row r="262" spans="2:6" x14ac:dyDescent="0.25">
      <c r="B262" s="96">
        <v>43533</v>
      </c>
      <c r="C262" s="97" t="s">
        <v>570</v>
      </c>
      <c r="D262" s="97">
        <v>6</v>
      </c>
      <c r="E262" s="98">
        <v>700000</v>
      </c>
      <c r="F262" s="97" t="s">
        <v>546</v>
      </c>
    </row>
    <row r="263" spans="2:6" x14ac:dyDescent="0.25">
      <c r="B263" s="96">
        <v>43533</v>
      </c>
      <c r="C263" s="97" t="s">
        <v>571</v>
      </c>
      <c r="D263" s="97">
        <v>6</v>
      </c>
      <c r="E263" s="98">
        <v>690000</v>
      </c>
      <c r="F263" s="97" t="s">
        <v>546</v>
      </c>
    </row>
    <row r="264" spans="2:6" x14ac:dyDescent="0.25">
      <c r="B264" s="96">
        <v>43533</v>
      </c>
      <c r="C264" s="97" t="s">
        <v>572</v>
      </c>
      <c r="D264" s="97">
        <v>6</v>
      </c>
      <c r="E264" s="98">
        <v>620000</v>
      </c>
      <c r="F264" s="97" t="s">
        <v>546</v>
      </c>
    </row>
    <row r="265" spans="2:6" x14ac:dyDescent="0.25">
      <c r="B265" s="96">
        <v>43533</v>
      </c>
      <c r="C265" s="97" t="s">
        <v>573</v>
      </c>
      <c r="D265" s="97">
        <v>6</v>
      </c>
      <c r="E265" s="98">
        <v>620000</v>
      </c>
      <c r="F265" s="97" t="s">
        <v>546</v>
      </c>
    </row>
    <row r="266" spans="2:6" x14ac:dyDescent="0.25">
      <c r="B266" s="96">
        <v>43533</v>
      </c>
      <c r="C266" s="97" t="s">
        <v>574</v>
      </c>
      <c r="D266" s="97">
        <v>6</v>
      </c>
      <c r="E266" s="98">
        <v>610000</v>
      </c>
      <c r="F266" s="97" t="s">
        <v>546</v>
      </c>
    </row>
    <row r="267" spans="2:6" x14ac:dyDescent="0.25">
      <c r="B267" s="96">
        <v>43533</v>
      </c>
      <c r="C267" s="97" t="s">
        <v>575</v>
      </c>
      <c r="D267" s="97">
        <v>6</v>
      </c>
      <c r="E267" s="98">
        <v>650000</v>
      </c>
      <c r="F267" s="97" t="s">
        <v>546</v>
      </c>
    </row>
    <row r="268" spans="2:6" x14ac:dyDescent="0.25">
      <c r="B268" s="96">
        <v>43533</v>
      </c>
      <c r="C268" s="97" t="s">
        <v>576</v>
      </c>
      <c r="D268" s="97">
        <v>4</v>
      </c>
      <c r="E268" s="98">
        <v>220000</v>
      </c>
      <c r="F268" s="97" t="s">
        <v>546</v>
      </c>
    </row>
    <row r="269" spans="2:6" x14ac:dyDescent="0.25">
      <c r="B269" s="96">
        <v>43533</v>
      </c>
      <c r="C269" s="97" t="s">
        <v>569</v>
      </c>
      <c r="D269" s="97">
        <v>6</v>
      </c>
      <c r="E269" s="98">
        <v>560000</v>
      </c>
      <c r="F269" s="97" t="s">
        <v>546</v>
      </c>
    </row>
    <row r="270" spans="2:6" x14ac:dyDescent="0.25">
      <c r="B270" s="96">
        <v>43533</v>
      </c>
      <c r="C270" s="97" t="s">
        <v>566</v>
      </c>
      <c r="D270" s="97">
        <v>6</v>
      </c>
      <c r="E270" s="98">
        <v>720000</v>
      </c>
      <c r="F270" s="97" t="s">
        <v>546</v>
      </c>
    </row>
    <row r="271" spans="2:6" x14ac:dyDescent="0.25">
      <c r="B271" s="96">
        <v>43533</v>
      </c>
      <c r="C271" s="97" t="s">
        <v>566</v>
      </c>
      <c r="D271" s="97">
        <v>6</v>
      </c>
      <c r="E271" s="98">
        <v>660000</v>
      </c>
      <c r="F271" s="97" t="s">
        <v>546</v>
      </c>
    </row>
    <row r="272" spans="2:6" x14ac:dyDescent="0.25">
      <c r="B272" s="96">
        <v>43533</v>
      </c>
      <c r="C272" s="97" t="s">
        <v>567</v>
      </c>
      <c r="D272" s="97">
        <v>6</v>
      </c>
      <c r="E272" s="98">
        <v>120000</v>
      </c>
      <c r="F272" s="97" t="s">
        <v>546</v>
      </c>
    </row>
    <row r="273" spans="2:6" x14ac:dyDescent="0.25">
      <c r="B273" s="96">
        <v>43540</v>
      </c>
      <c r="C273" s="97" t="s">
        <v>545</v>
      </c>
      <c r="D273" s="97">
        <v>6</v>
      </c>
      <c r="E273" s="98">
        <v>850000</v>
      </c>
      <c r="F273" s="97" t="s">
        <v>546</v>
      </c>
    </row>
    <row r="274" spans="2:6" x14ac:dyDescent="0.25">
      <c r="B274" s="96">
        <v>43540</v>
      </c>
      <c r="C274" s="97" t="s">
        <v>547</v>
      </c>
      <c r="D274" s="97">
        <v>6</v>
      </c>
      <c r="E274" s="98">
        <v>675000</v>
      </c>
      <c r="F274" s="97" t="s">
        <v>546</v>
      </c>
    </row>
    <row r="275" spans="2:6" x14ac:dyDescent="0.25">
      <c r="B275" s="96">
        <v>43540</v>
      </c>
      <c r="C275" s="97" t="s">
        <v>548</v>
      </c>
      <c r="D275" s="97">
        <v>6</v>
      </c>
      <c r="E275" s="98">
        <v>720000</v>
      </c>
      <c r="F275" s="97" t="s">
        <v>546</v>
      </c>
    </row>
    <row r="276" spans="2:6" x14ac:dyDescent="0.25">
      <c r="B276" s="96">
        <v>43540</v>
      </c>
      <c r="C276" s="97" t="s">
        <v>549</v>
      </c>
      <c r="D276" s="97">
        <v>5.5</v>
      </c>
      <c r="E276" s="98">
        <v>560000</v>
      </c>
      <c r="F276" s="97" t="s">
        <v>546</v>
      </c>
    </row>
    <row r="277" spans="2:6" x14ac:dyDescent="0.25">
      <c r="B277" s="96">
        <v>43540</v>
      </c>
      <c r="C277" s="97" t="s">
        <v>550</v>
      </c>
      <c r="D277" s="97">
        <v>6</v>
      </c>
      <c r="E277" s="98">
        <v>650000</v>
      </c>
      <c r="F277" s="97" t="s">
        <v>546</v>
      </c>
    </row>
    <row r="278" spans="2:6" x14ac:dyDescent="0.25">
      <c r="B278" s="96">
        <v>43540</v>
      </c>
      <c r="C278" s="97" t="s">
        <v>551</v>
      </c>
      <c r="D278" s="97">
        <v>6</v>
      </c>
      <c r="E278" s="98">
        <v>780000</v>
      </c>
      <c r="F278" s="97" t="s">
        <v>546</v>
      </c>
    </row>
    <row r="279" spans="2:6" x14ac:dyDescent="0.25">
      <c r="B279" s="96">
        <v>43540</v>
      </c>
      <c r="C279" s="97" t="s">
        <v>552</v>
      </c>
      <c r="D279" s="97">
        <v>6</v>
      </c>
      <c r="E279" s="98">
        <v>720000</v>
      </c>
      <c r="F279" s="97" t="s">
        <v>546</v>
      </c>
    </row>
    <row r="280" spans="2:6" x14ac:dyDescent="0.25">
      <c r="B280" s="96">
        <v>43540</v>
      </c>
      <c r="C280" s="97" t="s">
        <v>553</v>
      </c>
      <c r="D280" s="97">
        <v>6</v>
      </c>
      <c r="E280" s="98">
        <v>720000</v>
      </c>
      <c r="F280" s="97" t="s">
        <v>546</v>
      </c>
    </row>
    <row r="281" spans="2:6" x14ac:dyDescent="0.25">
      <c r="B281" s="96">
        <v>43540</v>
      </c>
      <c r="C281" s="97" t="s">
        <v>42</v>
      </c>
      <c r="D281" s="97">
        <v>5.5</v>
      </c>
      <c r="E281" s="98">
        <v>450000</v>
      </c>
      <c r="F281" s="97" t="s">
        <v>546</v>
      </c>
    </row>
    <row r="282" spans="2:6" x14ac:dyDescent="0.25">
      <c r="B282" s="96">
        <v>43540</v>
      </c>
      <c r="C282" s="97" t="s">
        <v>554</v>
      </c>
      <c r="D282" s="97">
        <v>4</v>
      </c>
      <c r="E282" s="98">
        <v>260000</v>
      </c>
      <c r="F282" s="97" t="s">
        <v>546</v>
      </c>
    </row>
    <row r="283" spans="2:6" x14ac:dyDescent="0.25">
      <c r="B283" s="96">
        <v>43540</v>
      </c>
      <c r="C283" s="97" t="s">
        <v>555</v>
      </c>
      <c r="D283" s="97">
        <v>5.5</v>
      </c>
      <c r="E283" s="98">
        <v>500000</v>
      </c>
      <c r="F283" s="97" t="s">
        <v>546</v>
      </c>
    </row>
    <row r="284" spans="2:6" x14ac:dyDescent="0.25">
      <c r="B284" s="96">
        <v>43540</v>
      </c>
      <c r="C284" s="97" t="s">
        <v>556</v>
      </c>
      <c r="D284" s="97">
        <v>6</v>
      </c>
      <c r="E284" s="98">
        <v>510000</v>
      </c>
      <c r="F284" s="97" t="s">
        <v>546</v>
      </c>
    </row>
    <row r="285" spans="2:6" x14ac:dyDescent="0.25">
      <c r="B285" s="96">
        <v>43540</v>
      </c>
      <c r="C285" s="97" t="s">
        <v>557</v>
      </c>
      <c r="D285" s="97">
        <v>5</v>
      </c>
      <c r="E285" s="98">
        <v>470000</v>
      </c>
      <c r="F285" s="97" t="s">
        <v>546</v>
      </c>
    </row>
    <row r="286" spans="2:6" x14ac:dyDescent="0.25">
      <c r="B286" s="96">
        <v>43540</v>
      </c>
      <c r="C286" s="97" t="s">
        <v>558</v>
      </c>
      <c r="D286" s="97">
        <v>6</v>
      </c>
      <c r="E286" s="98">
        <v>500000</v>
      </c>
      <c r="F286" s="97" t="s">
        <v>546</v>
      </c>
    </row>
    <row r="287" spans="2:6" x14ac:dyDescent="0.25">
      <c r="B287" s="96">
        <v>43540</v>
      </c>
      <c r="C287" s="97" t="s">
        <v>559</v>
      </c>
      <c r="D287" s="97">
        <v>4</v>
      </c>
      <c r="E287" s="98">
        <v>430000</v>
      </c>
      <c r="F287" s="97" t="s">
        <v>546</v>
      </c>
    </row>
    <row r="288" spans="2:6" x14ac:dyDescent="0.25">
      <c r="B288" s="96">
        <v>43540</v>
      </c>
      <c r="C288" s="97" t="s">
        <v>560</v>
      </c>
      <c r="D288" s="97">
        <v>5.5</v>
      </c>
      <c r="E288" s="98">
        <v>440000</v>
      </c>
      <c r="F288" s="97" t="s">
        <v>546</v>
      </c>
    </row>
    <row r="289" spans="2:6" x14ac:dyDescent="0.25">
      <c r="B289" s="96">
        <v>43540</v>
      </c>
      <c r="C289" s="97" t="s">
        <v>561</v>
      </c>
      <c r="D289" s="97">
        <v>5.5</v>
      </c>
      <c r="E289" s="98">
        <v>500000</v>
      </c>
      <c r="F289" s="97" t="s">
        <v>546</v>
      </c>
    </row>
    <row r="290" spans="2:6" x14ac:dyDescent="0.25">
      <c r="B290" s="96">
        <v>43540</v>
      </c>
      <c r="C290" s="97" t="s">
        <v>562</v>
      </c>
      <c r="D290" s="97">
        <v>5.5</v>
      </c>
      <c r="E290" s="98">
        <v>350000</v>
      </c>
      <c r="F290" s="97" t="s">
        <v>546</v>
      </c>
    </row>
    <row r="291" spans="2:6" x14ac:dyDescent="0.25">
      <c r="B291" s="96">
        <v>43540</v>
      </c>
      <c r="C291" s="97" t="s">
        <v>563</v>
      </c>
      <c r="D291" s="97">
        <v>5</v>
      </c>
      <c r="E291" s="98">
        <v>720000</v>
      </c>
      <c r="F291" s="97" t="s">
        <v>546</v>
      </c>
    </row>
    <row r="292" spans="2:6" x14ac:dyDescent="0.25">
      <c r="B292" s="96">
        <v>43540</v>
      </c>
      <c r="C292" s="97" t="s">
        <v>564</v>
      </c>
      <c r="D292" s="97">
        <v>6</v>
      </c>
      <c r="E292" s="98">
        <v>0</v>
      </c>
      <c r="F292" s="97" t="s">
        <v>546</v>
      </c>
    </row>
    <row r="293" spans="2:6" x14ac:dyDescent="0.25">
      <c r="B293" s="96">
        <v>43540</v>
      </c>
      <c r="C293" s="97" t="s">
        <v>565</v>
      </c>
      <c r="D293" s="97">
        <v>0</v>
      </c>
      <c r="E293" s="98">
        <v>720000</v>
      </c>
      <c r="F293" s="97" t="s">
        <v>546</v>
      </c>
    </row>
    <row r="294" spans="2:6" x14ac:dyDescent="0.25">
      <c r="B294" s="96">
        <v>43540</v>
      </c>
      <c r="C294" s="97" t="s">
        <v>568</v>
      </c>
      <c r="D294" s="97">
        <v>6</v>
      </c>
      <c r="E294" s="98">
        <v>620000</v>
      </c>
      <c r="F294" s="97" t="s">
        <v>546</v>
      </c>
    </row>
    <row r="295" spans="2:6" x14ac:dyDescent="0.25">
      <c r="B295" s="96">
        <v>43540</v>
      </c>
      <c r="C295" s="97" t="s">
        <v>570</v>
      </c>
      <c r="D295" s="97">
        <v>6</v>
      </c>
      <c r="E295" s="98">
        <v>620000</v>
      </c>
      <c r="F295" s="97" t="s">
        <v>546</v>
      </c>
    </row>
    <row r="296" spans="2:6" x14ac:dyDescent="0.25">
      <c r="B296" s="96">
        <v>43540</v>
      </c>
      <c r="C296" s="97" t="s">
        <v>571</v>
      </c>
      <c r="D296" s="97">
        <v>6</v>
      </c>
      <c r="E296" s="98">
        <v>600000</v>
      </c>
      <c r="F296" s="97" t="s">
        <v>546</v>
      </c>
    </row>
    <row r="297" spans="2:6" x14ac:dyDescent="0.25">
      <c r="B297" s="96">
        <v>43540</v>
      </c>
      <c r="C297" s="97" t="s">
        <v>572</v>
      </c>
      <c r="D297" s="97">
        <v>6</v>
      </c>
      <c r="E297" s="98">
        <v>600000</v>
      </c>
      <c r="F297" s="97" t="s">
        <v>546</v>
      </c>
    </row>
    <row r="298" spans="2:6" x14ac:dyDescent="0.25">
      <c r="B298" s="96">
        <v>43540</v>
      </c>
      <c r="C298" s="97" t="s">
        <v>573</v>
      </c>
      <c r="D298" s="97">
        <v>6</v>
      </c>
      <c r="E298" s="98">
        <v>600000</v>
      </c>
      <c r="F298" s="97" t="s">
        <v>546</v>
      </c>
    </row>
    <row r="299" spans="2:6" x14ac:dyDescent="0.25">
      <c r="B299" s="96">
        <v>43540</v>
      </c>
      <c r="C299" s="97" t="s">
        <v>574</v>
      </c>
      <c r="D299" s="97">
        <v>6</v>
      </c>
      <c r="E299" s="98">
        <v>560000</v>
      </c>
      <c r="F299" s="97" t="s">
        <v>546</v>
      </c>
    </row>
    <row r="300" spans="2:6" x14ac:dyDescent="0.25">
      <c r="B300" s="96">
        <v>43540</v>
      </c>
      <c r="C300" s="97" t="s">
        <v>575</v>
      </c>
      <c r="D300" s="97">
        <v>6</v>
      </c>
      <c r="E300" s="98">
        <v>640000</v>
      </c>
      <c r="F300" s="97" t="s">
        <v>546</v>
      </c>
    </row>
    <row r="301" spans="2:6" x14ac:dyDescent="0.25">
      <c r="B301" s="96">
        <v>43540</v>
      </c>
      <c r="C301" s="97" t="s">
        <v>576</v>
      </c>
      <c r="D301" s="97">
        <v>0</v>
      </c>
      <c r="E301" s="98">
        <v>0</v>
      </c>
      <c r="F301" s="97" t="s">
        <v>546</v>
      </c>
    </row>
    <row r="302" spans="2:6" x14ac:dyDescent="0.25">
      <c r="B302" s="96">
        <v>43540</v>
      </c>
      <c r="C302" s="97" t="s">
        <v>569</v>
      </c>
      <c r="D302" s="97">
        <v>6</v>
      </c>
      <c r="E302" s="98">
        <v>540000</v>
      </c>
      <c r="F302" s="97" t="s">
        <v>546</v>
      </c>
    </row>
    <row r="303" spans="2:6" x14ac:dyDescent="0.25">
      <c r="B303" s="96">
        <v>43540</v>
      </c>
      <c r="C303" s="97" t="s">
        <v>577</v>
      </c>
      <c r="D303" s="97">
        <v>2</v>
      </c>
      <c r="E303" s="98">
        <v>140000</v>
      </c>
      <c r="F303" s="97" t="s">
        <v>546</v>
      </c>
    </row>
    <row r="304" spans="2:6" x14ac:dyDescent="0.25">
      <c r="B304" s="96">
        <v>43540</v>
      </c>
      <c r="C304" s="97" t="s">
        <v>566</v>
      </c>
      <c r="D304" s="97">
        <v>6</v>
      </c>
      <c r="E304" s="98">
        <v>720000</v>
      </c>
      <c r="F304" s="97" t="s">
        <v>546</v>
      </c>
    </row>
    <row r="305" spans="2:6" x14ac:dyDescent="0.25">
      <c r="B305" s="96">
        <v>43540</v>
      </c>
      <c r="C305" s="97" t="s">
        <v>566</v>
      </c>
      <c r="D305" s="97">
        <v>6</v>
      </c>
      <c r="E305" s="98">
        <v>660000</v>
      </c>
      <c r="F305" s="97" t="s">
        <v>546</v>
      </c>
    </row>
    <row r="306" spans="2:6" x14ac:dyDescent="0.25">
      <c r="B306" s="96">
        <v>43540</v>
      </c>
      <c r="C306" s="97" t="s">
        <v>567</v>
      </c>
      <c r="D306" s="97">
        <v>6</v>
      </c>
      <c r="E306" s="98">
        <v>120000</v>
      </c>
      <c r="F306" s="97" t="s">
        <v>546</v>
      </c>
    </row>
    <row r="307" spans="2:6" x14ac:dyDescent="0.25">
      <c r="B307" s="96">
        <v>43547</v>
      </c>
      <c r="C307" s="97" t="s">
        <v>545</v>
      </c>
      <c r="D307" s="97">
        <v>6</v>
      </c>
      <c r="E307" s="98">
        <v>850000</v>
      </c>
      <c r="F307" s="97" t="s">
        <v>546</v>
      </c>
    </row>
    <row r="308" spans="2:6" x14ac:dyDescent="0.25">
      <c r="B308" s="96">
        <v>43547</v>
      </c>
      <c r="C308" s="97" t="s">
        <v>547</v>
      </c>
      <c r="D308" s="97">
        <v>6</v>
      </c>
      <c r="E308" s="98">
        <v>800000</v>
      </c>
      <c r="F308" s="97" t="s">
        <v>546</v>
      </c>
    </row>
    <row r="309" spans="2:6" x14ac:dyDescent="0.25">
      <c r="B309" s="96">
        <v>43547</v>
      </c>
      <c r="C309" s="97" t="s">
        <v>548</v>
      </c>
      <c r="D309" s="97">
        <v>5</v>
      </c>
      <c r="E309" s="98">
        <v>650000</v>
      </c>
      <c r="F309" s="97" t="s">
        <v>546</v>
      </c>
    </row>
    <row r="310" spans="2:6" x14ac:dyDescent="0.25">
      <c r="B310" s="96">
        <v>43547</v>
      </c>
      <c r="C310" s="97" t="s">
        <v>549</v>
      </c>
      <c r="D310" s="97">
        <v>6</v>
      </c>
      <c r="E310" s="98">
        <v>740000</v>
      </c>
      <c r="F310" s="97" t="s">
        <v>546</v>
      </c>
    </row>
    <row r="311" spans="2:6" x14ac:dyDescent="0.25">
      <c r="B311" s="96">
        <v>43547</v>
      </c>
      <c r="C311" s="97" t="s">
        <v>550</v>
      </c>
      <c r="D311" s="97">
        <v>0</v>
      </c>
      <c r="E311" s="98">
        <v>0</v>
      </c>
      <c r="F311" s="97" t="s">
        <v>546</v>
      </c>
    </row>
    <row r="312" spans="2:6" x14ac:dyDescent="0.25">
      <c r="B312" s="96">
        <v>43547</v>
      </c>
      <c r="C312" s="97" t="s">
        <v>551</v>
      </c>
      <c r="D312" s="97">
        <v>6</v>
      </c>
      <c r="E312" s="98">
        <v>820000</v>
      </c>
      <c r="F312" s="97" t="s">
        <v>546</v>
      </c>
    </row>
    <row r="313" spans="2:6" x14ac:dyDescent="0.25">
      <c r="B313" s="96">
        <v>43547</v>
      </c>
      <c r="C313" s="97" t="s">
        <v>552</v>
      </c>
      <c r="D313" s="97">
        <v>6</v>
      </c>
      <c r="E313" s="98">
        <v>700000</v>
      </c>
      <c r="F313" s="97" t="s">
        <v>546</v>
      </c>
    </row>
    <row r="314" spans="2:6" x14ac:dyDescent="0.25">
      <c r="B314" s="96">
        <v>43547</v>
      </c>
      <c r="C314" s="97" t="s">
        <v>553</v>
      </c>
      <c r="D314" s="97">
        <v>2</v>
      </c>
      <c r="E314" s="98">
        <v>275000</v>
      </c>
      <c r="F314" s="97" t="s">
        <v>546</v>
      </c>
    </row>
    <row r="315" spans="2:6" x14ac:dyDescent="0.25">
      <c r="B315" s="96">
        <v>43547</v>
      </c>
      <c r="C315" s="97" t="s">
        <v>42</v>
      </c>
      <c r="D315" s="97">
        <v>6</v>
      </c>
      <c r="E315" s="98">
        <v>540000</v>
      </c>
      <c r="F315" s="97" t="s">
        <v>546</v>
      </c>
    </row>
    <row r="316" spans="2:6" x14ac:dyDescent="0.25">
      <c r="B316" s="96">
        <v>43547</v>
      </c>
      <c r="C316" s="97" t="s">
        <v>554</v>
      </c>
      <c r="D316" s="97">
        <v>4</v>
      </c>
      <c r="E316" s="98">
        <v>380000</v>
      </c>
      <c r="F316" s="97" t="s">
        <v>546</v>
      </c>
    </row>
    <row r="317" spans="2:6" x14ac:dyDescent="0.25">
      <c r="B317" s="96">
        <v>43547</v>
      </c>
      <c r="C317" s="97" t="s">
        <v>555</v>
      </c>
      <c r="D317" s="97">
        <v>6</v>
      </c>
      <c r="E317" s="98">
        <v>670000</v>
      </c>
      <c r="F317" s="97" t="s">
        <v>546</v>
      </c>
    </row>
    <row r="318" spans="2:6" x14ac:dyDescent="0.25">
      <c r="B318" s="96">
        <v>43547</v>
      </c>
      <c r="C318" s="97" t="s">
        <v>556</v>
      </c>
      <c r="D318" s="97">
        <v>6</v>
      </c>
      <c r="E318" s="98">
        <v>570000</v>
      </c>
      <c r="F318" s="97" t="s">
        <v>546</v>
      </c>
    </row>
    <row r="319" spans="2:6" x14ac:dyDescent="0.25">
      <c r="B319" s="96">
        <v>43547</v>
      </c>
      <c r="C319" s="97" t="s">
        <v>557</v>
      </c>
      <c r="D319" s="97">
        <v>6</v>
      </c>
      <c r="E319" s="98">
        <v>570000</v>
      </c>
      <c r="F319" s="97" t="s">
        <v>546</v>
      </c>
    </row>
    <row r="320" spans="2:6" x14ac:dyDescent="0.25">
      <c r="B320" s="96">
        <v>43547</v>
      </c>
      <c r="C320" s="97" t="s">
        <v>558</v>
      </c>
      <c r="D320" s="97">
        <v>5</v>
      </c>
      <c r="E320" s="98">
        <v>500000</v>
      </c>
      <c r="F320" s="97" t="s">
        <v>546</v>
      </c>
    </row>
    <row r="321" spans="2:6" x14ac:dyDescent="0.25">
      <c r="B321" s="96">
        <v>43547</v>
      </c>
      <c r="C321" s="97" t="s">
        <v>559</v>
      </c>
      <c r="D321" s="97">
        <v>6</v>
      </c>
      <c r="E321" s="98">
        <v>570000</v>
      </c>
      <c r="F321" s="97" t="s">
        <v>546</v>
      </c>
    </row>
    <row r="322" spans="2:6" x14ac:dyDescent="0.25">
      <c r="B322" s="96">
        <v>43547</v>
      </c>
      <c r="C322" s="97" t="s">
        <v>560</v>
      </c>
      <c r="D322" s="97">
        <v>6</v>
      </c>
      <c r="E322" s="98">
        <v>540000</v>
      </c>
      <c r="F322" s="97" t="s">
        <v>546</v>
      </c>
    </row>
    <row r="323" spans="2:6" x14ac:dyDescent="0.25">
      <c r="B323" s="96">
        <v>43547</v>
      </c>
      <c r="C323" s="97" t="s">
        <v>561</v>
      </c>
      <c r="D323" s="97">
        <v>6</v>
      </c>
      <c r="E323" s="98">
        <v>570000</v>
      </c>
      <c r="F323" s="97" t="s">
        <v>546</v>
      </c>
    </row>
    <row r="324" spans="2:6" x14ac:dyDescent="0.25">
      <c r="B324" s="96">
        <v>43547</v>
      </c>
      <c r="C324" s="97" t="s">
        <v>562</v>
      </c>
      <c r="D324" s="97">
        <v>6</v>
      </c>
      <c r="E324" s="98">
        <v>570000</v>
      </c>
      <c r="F324" s="97" t="s">
        <v>546</v>
      </c>
    </row>
    <row r="325" spans="2:6" x14ac:dyDescent="0.25">
      <c r="B325" s="96">
        <v>43547</v>
      </c>
      <c r="C325" s="97" t="s">
        <v>563</v>
      </c>
      <c r="D325" s="97">
        <v>6</v>
      </c>
      <c r="E325" s="98">
        <v>760000</v>
      </c>
      <c r="F325" s="97" t="s">
        <v>546</v>
      </c>
    </row>
    <row r="326" spans="2:6" x14ac:dyDescent="0.25">
      <c r="B326" s="96">
        <v>43547</v>
      </c>
      <c r="C326" s="97" t="s">
        <v>564</v>
      </c>
      <c r="D326" s="97">
        <v>6</v>
      </c>
      <c r="E326" s="98">
        <v>760000</v>
      </c>
      <c r="F326" s="97" t="s">
        <v>546</v>
      </c>
    </row>
    <row r="327" spans="2:6" x14ac:dyDescent="0.25">
      <c r="B327" s="96">
        <v>43547</v>
      </c>
      <c r="C327" s="97" t="s">
        <v>565</v>
      </c>
      <c r="D327" s="97">
        <v>5</v>
      </c>
      <c r="E327" s="98">
        <v>675000</v>
      </c>
      <c r="F327" s="97" t="s">
        <v>546</v>
      </c>
    </row>
    <row r="328" spans="2:6" x14ac:dyDescent="0.25">
      <c r="B328" s="96">
        <v>43547</v>
      </c>
      <c r="C328" s="97" t="s">
        <v>568</v>
      </c>
      <c r="D328" s="97">
        <v>6</v>
      </c>
      <c r="E328" s="98">
        <v>650000</v>
      </c>
      <c r="F328" s="97" t="s">
        <v>546</v>
      </c>
    </row>
    <row r="329" spans="2:6" x14ac:dyDescent="0.25">
      <c r="B329" s="96">
        <v>43547</v>
      </c>
      <c r="C329" s="97" t="s">
        <v>570</v>
      </c>
      <c r="D329" s="97">
        <v>6</v>
      </c>
      <c r="E329" s="98">
        <v>650000</v>
      </c>
      <c r="F329" s="97" t="s">
        <v>546</v>
      </c>
    </row>
    <row r="330" spans="2:6" x14ac:dyDescent="0.25">
      <c r="B330" s="96">
        <v>43547</v>
      </c>
      <c r="C330" s="97" t="s">
        <v>571</v>
      </c>
      <c r="D330" s="97">
        <v>6</v>
      </c>
      <c r="E330" s="98">
        <v>680000</v>
      </c>
      <c r="F330" s="97" t="s">
        <v>546</v>
      </c>
    </row>
    <row r="331" spans="2:6" x14ac:dyDescent="0.25">
      <c r="B331" s="96">
        <v>43547</v>
      </c>
      <c r="C331" s="97" t="s">
        <v>572</v>
      </c>
      <c r="D331" s="97">
        <v>5</v>
      </c>
      <c r="E331" s="98">
        <v>600000</v>
      </c>
      <c r="F331" s="97" t="s">
        <v>546</v>
      </c>
    </row>
    <row r="332" spans="2:6" x14ac:dyDescent="0.25">
      <c r="B332" s="96">
        <v>43547</v>
      </c>
      <c r="C332" s="97" t="s">
        <v>573</v>
      </c>
      <c r="D332" s="97">
        <v>6</v>
      </c>
      <c r="E332" s="98">
        <v>680000</v>
      </c>
      <c r="F332" s="97" t="s">
        <v>546</v>
      </c>
    </row>
    <row r="333" spans="2:6" x14ac:dyDescent="0.25">
      <c r="B333" s="96">
        <v>43547</v>
      </c>
      <c r="C333" s="97" t="s">
        <v>574</v>
      </c>
      <c r="D333" s="97">
        <v>6</v>
      </c>
      <c r="E333" s="98">
        <v>600000</v>
      </c>
      <c r="F333" s="97" t="s">
        <v>546</v>
      </c>
    </row>
    <row r="334" spans="2:6" x14ac:dyDescent="0.25">
      <c r="B334" s="96">
        <v>43547</v>
      </c>
      <c r="C334" s="97" t="s">
        <v>575</v>
      </c>
      <c r="D334" s="97">
        <v>6</v>
      </c>
      <c r="E334" s="98">
        <v>640000</v>
      </c>
      <c r="F334" s="97" t="s">
        <v>546</v>
      </c>
    </row>
    <row r="335" spans="2:6" x14ac:dyDescent="0.25">
      <c r="B335" s="96">
        <v>43547</v>
      </c>
      <c r="C335" s="97" t="s">
        <v>569</v>
      </c>
      <c r="D335" s="97">
        <v>5</v>
      </c>
      <c r="E335" s="98">
        <v>470000</v>
      </c>
      <c r="F335" s="97" t="s">
        <v>546</v>
      </c>
    </row>
    <row r="336" spans="2:6" x14ac:dyDescent="0.25">
      <c r="B336" s="96">
        <v>43547</v>
      </c>
      <c r="C336" s="97" t="s">
        <v>577</v>
      </c>
      <c r="D336" s="97">
        <v>5</v>
      </c>
      <c r="E336" s="98">
        <v>470000</v>
      </c>
      <c r="F336" s="97" t="s">
        <v>546</v>
      </c>
    </row>
    <row r="337" spans="2:6" x14ac:dyDescent="0.25">
      <c r="B337" s="96">
        <v>43547</v>
      </c>
      <c r="C337" s="97" t="s">
        <v>578</v>
      </c>
      <c r="D337" s="97">
        <v>6</v>
      </c>
      <c r="E337" s="98">
        <v>760000</v>
      </c>
      <c r="F337" s="97" t="s">
        <v>546</v>
      </c>
    </row>
    <row r="338" spans="2:6" x14ac:dyDescent="0.25">
      <c r="B338" s="96">
        <v>43547</v>
      </c>
      <c r="C338" s="97" t="s">
        <v>579</v>
      </c>
      <c r="D338" s="97">
        <v>6</v>
      </c>
      <c r="E338" s="98">
        <v>550000</v>
      </c>
      <c r="F338" s="97" t="s">
        <v>546</v>
      </c>
    </row>
    <row r="339" spans="2:6" x14ac:dyDescent="0.25">
      <c r="B339" s="96">
        <v>43547</v>
      </c>
      <c r="C339" s="97" t="s">
        <v>566</v>
      </c>
      <c r="D339" s="97">
        <v>6</v>
      </c>
      <c r="E339" s="98">
        <v>720000</v>
      </c>
      <c r="F339" s="97" t="s">
        <v>546</v>
      </c>
    </row>
    <row r="340" spans="2:6" x14ac:dyDescent="0.25">
      <c r="B340" s="96">
        <v>43547</v>
      </c>
      <c r="C340" s="97" t="s">
        <v>566</v>
      </c>
      <c r="D340" s="97">
        <v>6</v>
      </c>
      <c r="E340" s="98">
        <v>660000</v>
      </c>
      <c r="F340" s="97" t="s">
        <v>546</v>
      </c>
    </row>
    <row r="341" spans="2:6" x14ac:dyDescent="0.25">
      <c r="B341" s="96">
        <v>43547</v>
      </c>
      <c r="C341" s="97" t="s">
        <v>567</v>
      </c>
      <c r="D341" s="97">
        <v>6</v>
      </c>
      <c r="E341" s="98">
        <v>120000</v>
      </c>
      <c r="F341" s="97" t="s">
        <v>546</v>
      </c>
    </row>
    <row r="342" spans="2:6" x14ac:dyDescent="0.25">
      <c r="B342" s="96">
        <v>43554</v>
      </c>
      <c r="C342" s="97" t="s">
        <v>545</v>
      </c>
      <c r="D342" s="97">
        <v>6</v>
      </c>
      <c r="E342" s="98">
        <v>800000</v>
      </c>
      <c r="F342" s="97" t="s">
        <v>546</v>
      </c>
    </row>
    <row r="343" spans="2:6" x14ac:dyDescent="0.25">
      <c r="B343" s="96">
        <v>43554</v>
      </c>
      <c r="C343" s="97" t="s">
        <v>547</v>
      </c>
      <c r="D343" s="97">
        <v>6</v>
      </c>
      <c r="E343" s="98">
        <v>740000</v>
      </c>
      <c r="F343" s="97" t="s">
        <v>546</v>
      </c>
    </row>
    <row r="344" spans="2:6" x14ac:dyDescent="0.25">
      <c r="B344" s="96">
        <v>43554</v>
      </c>
      <c r="C344" s="97" t="s">
        <v>548</v>
      </c>
      <c r="D344" s="97">
        <v>6</v>
      </c>
      <c r="E344" s="98">
        <v>720000</v>
      </c>
      <c r="F344" s="97" t="s">
        <v>546</v>
      </c>
    </row>
    <row r="345" spans="2:6" x14ac:dyDescent="0.25">
      <c r="B345" s="96">
        <v>43554</v>
      </c>
      <c r="C345" s="97" t="s">
        <v>549</v>
      </c>
      <c r="D345" s="97">
        <v>6</v>
      </c>
      <c r="E345" s="98">
        <v>700000</v>
      </c>
      <c r="F345" s="97" t="s">
        <v>546</v>
      </c>
    </row>
    <row r="346" spans="2:6" x14ac:dyDescent="0.25">
      <c r="B346" s="96">
        <v>43554</v>
      </c>
      <c r="C346" s="97" t="s">
        <v>550</v>
      </c>
      <c r="D346" s="97">
        <v>5</v>
      </c>
      <c r="E346" s="98">
        <v>650000</v>
      </c>
      <c r="F346" s="97" t="s">
        <v>546</v>
      </c>
    </row>
    <row r="347" spans="2:6" x14ac:dyDescent="0.25">
      <c r="B347" s="96">
        <v>43554</v>
      </c>
      <c r="C347" s="97" t="s">
        <v>551</v>
      </c>
      <c r="D347" s="97">
        <v>6</v>
      </c>
      <c r="E347" s="98">
        <v>740000</v>
      </c>
      <c r="F347" s="97" t="s">
        <v>546</v>
      </c>
    </row>
    <row r="348" spans="2:6" x14ac:dyDescent="0.25">
      <c r="B348" s="96">
        <v>43554</v>
      </c>
      <c r="C348" s="97" t="s">
        <v>552</v>
      </c>
      <c r="D348" s="97">
        <v>6</v>
      </c>
      <c r="E348" s="98">
        <v>720000</v>
      </c>
      <c r="F348" s="97" t="s">
        <v>546</v>
      </c>
    </row>
    <row r="349" spans="2:6" x14ac:dyDescent="0.25">
      <c r="B349" s="96">
        <v>43554</v>
      </c>
      <c r="C349" s="97" t="s">
        <v>553</v>
      </c>
      <c r="D349" s="97">
        <v>0</v>
      </c>
      <c r="E349" s="98">
        <v>0</v>
      </c>
      <c r="F349" s="97" t="s">
        <v>546</v>
      </c>
    </row>
    <row r="350" spans="2:6" x14ac:dyDescent="0.25">
      <c r="B350" s="96">
        <v>43554</v>
      </c>
      <c r="C350" s="97" t="s">
        <v>42</v>
      </c>
      <c r="D350" s="97">
        <v>6</v>
      </c>
      <c r="E350" s="98">
        <v>500000</v>
      </c>
      <c r="F350" s="97" t="s">
        <v>546</v>
      </c>
    </row>
    <row r="351" spans="2:6" x14ac:dyDescent="0.25">
      <c r="B351" s="96">
        <v>43554</v>
      </c>
      <c r="C351" s="97" t="s">
        <v>554</v>
      </c>
      <c r="D351" s="97">
        <v>4</v>
      </c>
      <c r="E351" s="98">
        <v>350000</v>
      </c>
      <c r="F351" s="97" t="s">
        <v>546</v>
      </c>
    </row>
    <row r="352" spans="2:6" x14ac:dyDescent="0.25">
      <c r="B352" s="96">
        <v>43554</v>
      </c>
      <c r="C352" s="97" t="s">
        <v>555</v>
      </c>
      <c r="D352" s="97">
        <v>6</v>
      </c>
      <c r="E352" s="98">
        <v>580000</v>
      </c>
      <c r="F352" s="97" t="s">
        <v>546</v>
      </c>
    </row>
    <row r="353" spans="2:6" x14ac:dyDescent="0.25">
      <c r="B353" s="96">
        <v>43554</v>
      </c>
      <c r="C353" s="97" t="s">
        <v>556</v>
      </c>
      <c r="D353" s="97">
        <v>6</v>
      </c>
      <c r="E353" s="98">
        <v>500000</v>
      </c>
      <c r="F353" s="97" t="s">
        <v>546</v>
      </c>
    </row>
    <row r="354" spans="2:6" x14ac:dyDescent="0.25">
      <c r="B354" s="96">
        <v>43554</v>
      </c>
      <c r="C354" s="97" t="s">
        <v>557</v>
      </c>
      <c r="D354" s="97">
        <v>6</v>
      </c>
      <c r="E354" s="98">
        <v>450000</v>
      </c>
      <c r="F354" s="97" t="s">
        <v>546</v>
      </c>
    </row>
    <row r="355" spans="2:6" x14ac:dyDescent="0.25">
      <c r="B355" s="96">
        <v>43554</v>
      </c>
      <c r="C355" s="97" t="s">
        <v>558</v>
      </c>
      <c r="D355" s="97">
        <v>6</v>
      </c>
      <c r="E355" s="98">
        <v>520000</v>
      </c>
      <c r="F355" s="97" t="s">
        <v>546</v>
      </c>
    </row>
    <row r="356" spans="2:6" x14ac:dyDescent="0.25">
      <c r="B356" s="96">
        <v>43554</v>
      </c>
      <c r="C356" s="97" t="s">
        <v>559</v>
      </c>
      <c r="D356" s="97">
        <v>0</v>
      </c>
      <c r="E356" s="98">
        <v>0</v>
      </c>
      <c r="F356" s="97" t="s">
        <v>546</v>
      </c>
    </row>
    <row r="357" spans="2:6" x14ac:dyDescent="0.25">
      <c r="B357" s="96">
        <v>43554</v>
      </c>
      <c r="C357" s="97" t="s">
        <v>560</v>
      </c>
      <c r="D357" s="97">
        <v>5</v>
      </c>
      <c r="E357" s="98">
        <v>480000</v>
      </c>
      <c r="F357" s="97" t="s">
        <v>546</v>
      </c>
    </row>
    <row r="358" spans="2:6" x14ac:dyDescent="0.25">
      <c r="B358" s="96">
        <v>43554</v>
      </c>
      <c r="C358" s="97" t="s">
        <v>561</v>
      </c>
      <c r="D358" s="97">
        <v>0</v>
      </c>
      <c r="E358" s="98">
        <v>0</v>
      </c>
      <c r="F358" s="97" t="s">
        <v>546</v>
      </c>
    </row>
    <row r="359" spans="2:6" x14ac:dyDescent="0.25">
      <c r="B359" s="96">
        <v>43554</v>
      </c>
      <c r="C359" s="97" t="s">
        <v>562</v>
      </c>
      <c r="D359" s="97">
        <v>3</v>
      </c>
      <c r="E359" s="98">
        <v>250000</v>
      </c>
      <c r="F359" s="97" t="s">
        <v>546</v>
      </c>
    </row>
    <row r="360" spans="2:6" x14ac:dyDescent="0.25">
      <c r="B360" s="96">
        <v>43554</v>
      </c>
      <c r="C360" s="97" t="s">
        <v>563</v>
      </c>
      <c r="D360" s="97">
        <v>6</v>
      </c>
      <c r="E360" s="98">
        <v>700000</v>
      </c>
      <c r="F360" s="97" t="s">
        <v>546</v>
      </c>
    </row>
    <row r="361" spans="2:6" x14ac:dyDescent="0.25">
      <c r="B361" s="96">
        <v>43554</v>
      </c>
      <c r="C361" s="97" t="s">
        <v>564</v>
      </c>
      <c r="D361" s="97">
        <v>6</v>
      </c>
      <c r="E361" s="98">
        <v>700000</v>
      </c>
      <c r="F361" s="97" t="s">
        <v>546</v>
      </c>
    </row>
    <row r="362" spans="2:6" x14ac:dyDescent="0.25">
      <c r="B362" s="96">
        <v>43554</v>
      </c>
      <c r="C362" s="97" t="s">
        <v>565</v>
      </c>
      <c r="D362" s="97">
        <v>6</v>
      </c>
      <c r="E362" s="98">
        <v>700000</v>
      </c>
      <c r="F362" s="97" t="s">
        <v>546</v>
      </c>
    </row>
    <row r="363" spans="2:6" x14ac:dyDescent="0.25">
      <c r="B363" s="96">
        <v>43554</v>
      </c>
      <c r="C363" s="97" t="s">
        <v>568</v>
      </c>
      <c r="D363" s="97">
        <v>6</v>
      </c>
      <c r="E363" s="98">
        <v>580000</v>
      </c>
      <c r="F363" s="97" t="s">
        <v>546</v>
      </c>
    </row>
    <row r="364" spans="2:6" x14ac:dyDescent="0.25">
      <c r="B364" s="96">
        <v>43554</v>
      </c>
      <c r="C364" s="97" t="s">
        <v>570</v>
      </c>
      <c r="D364" s="97">
        <v>6</v>
      </c>
      <c r="E364" s="98">
        <v>580000</v>
      </c>
      <c r="F364" s="97" t="s">
        <v>546</v>
      </c>
    </row>
    <row r="365" spans="2:6" x14ac:dyDescent="0.25">
      <c r="B365" s="96">
        <v>43554</v>
      </c>
      <c r="C365" s="97" t="s">
        <v>571</v>
      </c>
      <c r="D365" s="97">
        <v>5</v>
      </c>
      <c r="E365" s="98">
        <v>475000</v>
      </c>
      <c r="F365" s="97" t="s">
        <v>546</v>
      </c>
    </row>
    <row r="366" spans="2:6" x14ac:dyDescent="0.25">
      <c r="B366" s="96">
        <v>43554</v>
      </c>
      <c r="C366" s="97" t="s">
        <v>572</v>
      </c>
      <c r="D366" s="97">
        <v>5</v>
      </c>
      <c r="E366" s="98">
        <v>580000</v>
      </c>
      <c r="F366" s="97" t="s">
        <v>546</v>
      </c>
    </row>
    <row r="367" spans="2:6" x14ac:dyDescent="0.25">
      <c r="B367" s="96">
        <v>43554</v>
      </c>
      <c r="C367" s="97" t="s">
        <v>573</v>
      </c>
      <c r="D367" s="97">
        <v>6</v>
      </c>
      <c r="E367" s="98">
        <v>580000</v>
      </c>
      <c r="F367" s="97" t="s">
        <v>546</v>
      </c>
    </row>
    <row r="368" spans="2:6" x14ac:dyDescent="0.25">
      <c r="B368" s="96">
        <v>43554</v>
      </c>
      <c r="C368" s="97" t="s">
        <v>574</v>
      </c>
      <c r="D368" s="97">
        <v>6</v>
      </c>
      <c r="E368" s="98">
        <v>630000</v>
      </c>
      <c r="F368" s="97" t="s">
        <v>546</v>
      </c>
    </row>
    <row r="369" spans="2:6" x14ac:dyDescent="0.25">
      <c r="B369" s="96">
        <v>43554</v>
      </c>
      <c r="C369" s="97" t="s">
        <v>575</v>
      </c>
      <c r="D369" s="97">
        <v>6</v>
      </c>
      <c r="E369" s="98">
        <v>630000</v>
      </c>
      <c r="F369" s="97" t="s">
        <v>546</v>
      </c>
    </row>
    <row r="370" spans="2:6" x14ac:dyDescent="0.25">
      <c r="B370" s="96">
        <v>43554</v>
      </c>
      <c r="C370" s="97" t="s">
        <v>576</v>
      </c>
      <c r="D370" s="97">
        <v>4</v>
      </c>
      <c r="E370" s="98">
        <v>340000</v>
      </c>
      <c r="F370" s="97" t="s">
        <v>546</v>
      </c>
    </row>
    <row r="371" spans="2:6" x14ac:dyDescent="0.25">
      <c r="B371" s="96">
        <v>43554</v>
      </c>
      <c r="C371" s="97" t="s">
        <v>569</v>
      </c>
      <c r="D371" s="97">
        <v>6</v>
      </c>
      <c r="E371" s="98">
        <v>520000</v>
      </c>
      <c r="F371" s="97" t="s">
        <v>546</v>
      </c>
    </row>
    <row r="372" spans="2:6" x14ac:dyDescent="0.25">
      <c r="B372" s="96">
        <v>43554</v>
      </c>
      <c r="C372" s="97" t="s">
        <v>578</v>
      </c>
      <c r="D372" s="97">
        <v>6</v>
      </c>
      <c r="E372" s="98">
        <v>680000</v>
      </c>
      <c r="F372" s="97" t="s">
        <v>546</v>
      </c>
    </row>
    <row r="373" spans="2:6" x14ac:dyDescent="0.25">
      <c r="B373" s="96">
        <v>43554</v>
      </c>
      <c r="C373" s="97" t="s">
        <v>579</v>
      </c>
      <c r="D373" s="97">
        <v>1</v>
      </c>
      <c r="E373" s="98">
        <v>90000</v>
      </c>
      <c r="F373" s="97" t="s">
        <v>546</v>
      </c>
    </row>
    <row r="374" spans="2:6" x14ac:dyDescent="0.25">
      <c r="B374" s="96">
        <v>43554</v>
      </c>
      <c r="C374" s="97" t="s">
        <v>566</v>
      </c>
      <c r="D374" s="97">
        <v>6</v>
      </c>
      <c r="E374" s="98">
        <v>720000</v>
      </c>
      <c r="F374" s="97" t="s">
        <v>546</v>
      </c>
    </row>
    <row r="375" spans="2:6" x14ac:dyDescent="0.25">
      <c r="B375" s="96">
        <v>43554</v>
      </c>
      <c r="C375" s="97" t="s">
        <v>566</v>
      </c>
      <c r="D375" s="97">
        <v>6</v>
      </c>
      <c r="E375" s="98">
        <v>660000</v>
      </c>
      <c r="F375" s="97" t="s">
        <v>546</v>
      </c>
    </row>
    <row r="376" spans="2:6" x14ac:dyDescent="0.25">
      <c r="B376" s="96">
        <v>43554</v>
      </c>
      <c r="C376" s="97" t="s">
        <v>567</v>
      </c>
      <c r="D376" s="97">
        <v>6</v>
      </c>
      <c r="E376" s="98">
        <v>120000</v>
      </c>
      <c r="F376" s="97" t="s">
        <v>546</v>
      </c>
    </row>
    <row r="377" spans="2:6" x14ac:dyDescent="0.25">
      <c r="B377" s="96">
        <v>43561</v>
      </c>
      <c r="C377" s="97" t="s">
        <v>545</v>
      </c>
      <c r="D377" s="97">
        <v>6</v>
      </c>
      <c r="E377" s="98">
        <v>850000</v>
      </c>
      <c r="F377" s="97" t="s">
        <v>546</v>
      </c>
    </row>
    <row r="378" spans="2:6" x14ac:dyDescent="0.25">
      <c r="B378" s="96">
        <v>43561</v>
      </c>
      <c r="C378" s="97" t="s">
        <v>547</v>
      </c>
      <c r="D378" s="97">
        <v>6</v>
      </c>
      <c r="E378" s="98">
        <v>450000</v>
      </c>
      <c r="F378" s="97" t="s">
        <v>546</v>
      </c>
    </row>
    <row r="379" spans="2:6" x14ac:dyDescent="0.25">
      <c r="B379" s="96">
        <v>43561</v>
      </c>
      <c r="C379" s="97" t="s">
        <v>548</v>
      </c>
      <c r="D379" s="97">
        <v>6</v>
      </c>
      <c r="E379" s="98">
        <v>830000</v>
      </c>
      <c r="F379" s="97" t="s">
        <v>546</v>
      </c>
    </row>
    <row r="380" spans="2:6" x14ac:dyDescent="0.25">
      <c r="B380" s="96">
        <v>43561</v>
      </c>
      <c r="C380" s="97" t="s">
        <v>549</v>
      </c>
      <c r="D380" s="97">
        <v>6</v>
      </c>
      <c r="E380" s="98">
        <v>770000</v>
      </c>
      <c r="F380" s="97" t="s">
        <v>546</v>
      </c>
    </row>
    <row r="381" spans="2:6" x14ac:dyDescent="0.25">
      <c r="B381" s="96">
        <v>43561</v>
      </c>
      <c r="C381" s="97" t="s">
        <v>550</v>
      </c>
      <c r="D381" s="97">
        <v>5</v>
      </c>
      <c r="E381" s="98">
        <v>770000</v>
      </c>
      <c r="F381" s="97" t="s">
        <v>546</v>
      </c>
    </row>
    <row r="382" spans="2:6" x14ac:dyDescent="0.25">
      <c r="B382" s="96">
        <v>43561</v>
      </c>
      <c r="C382" s="97" t="s">
        <v>551</v>
      </c>
      <c r="D382" s="97">
        <v>6</v>
      </c>
      <c r="E382" s="98">
        <v>830000</v>
      </c>
      <c r="F382" s="97" t="s">
        <v>546</v>
      </c>
    </row>
    <row r="383" spans="2:6" x14ac:dyDescent="0.25">
      <c r="B383" s="96">
        <v>43561</v>
      </c>
      <c r="C383" s="97" t="s">
        <v>552</v>
      </c>
      <c r="D383" s="97">
        <v>6</v>
      </c>
      <c r="E383" s="98">
        <v>830000</v>
      </c>
      <c r="F383" s="97" t="s">
        <v>546</v>
      </c>
    </row>
    <row r="384" spans="2:6" x14ac:dyDescent="0.25">
      <c r="B384" s="96">
        <v>43561</v>
      </c>
      <c r="C384" s="97" t="s">
        <v>580</v>
      </c>
      <c r="D384" s="97">
        <v>0</v>
      </c>
      <c r="E384" s="98">
        <v>830000</v>
      </c>
      <c r="F384" s="97" t="s">
        <v>546</v>
      </c>
    </row>
    <row r="385" spans="2:6" x14ac:dyDescent="0.25">
      <c r="B385" s="96">
        <v>43561</v>
      </c>
      <c r="C385" s="97" t="s">
        <v>42</v>
      </c>
      <c r="D385" s="97">
        <v>6</v>
      </c>
      <c r="E385" s="98">
        <v>450000</v>
      </c>
      <c r="F385" s="97" t="s">
        <v>546</v>
      </c>
    </row>
    <row r="386" spans="2:6" x14ac:dyDescent="0.25">
      <c r="B386" s="96">
        <v>43561</v>
      </c>
      <c r="C386" s="97" t="s">
        <v>554</v>
      </c>
      <c r="D386" s="97">
        <v>4</v>
      </c>
      <c r="E386" s="98">
        <v>0</v>
      </c>
      <c r="F386" s="97" t="s">
        <v>546</v>
      </c>
    </row>
    <row r="387" spans="2:6" x14ac:dyDescent="0.25">
      <c r="B387" s="96">
        <v>43561</v>
      </c>
      <c r="C387" s="97" t="s">
        <v>555</v>
      </c>
      <c r="D387" s="97">
        <v>6</v>
      </c>
      <c r="E387" s="98">
        <v>675000</v>
      </c>
      <c r="F387" s="97" t="s">
        <v>546</v>
      </c>
    </row>
    <row r="388" spans="2:6" x14ac:dyDescent="0.25">
      <c r="B388" s="96">
        <v>43561</v>
      </c>
      <c r="C388" s="97" t="s">
        <v>556</v>
      </c>
      <c r="D388" s="97">
        <v>6</v>
      </c>
      <c r="E388" s="98">
        <v>600000</v>
      </c>
      <c r="F388" s="97" t="s">
        <v>546</v>
      </c>
    </row>
    <row r="389" spans="2:6" x14ac:dyDescent="0.25">
      <c r="B389" s="96">
        <v>43561</v>
      </c>
      <c r="C389" s="97" t="s">
        <v>557</v>
      </c>
      <c r="D389" s="97">
        <v>6</v>
      </c>
      <c r="E389" s="98">
        <v>380000</v>
      </c>
      <c r="F389" s="97" t="s">
        <v>546</v>
      </c>
    </row>
    <row r="390" spans="2:6" x14ac:dyDescent="0.25">
      <c r="B390" s="96">
        <v>43561</v>
      </c>
      <c r="C390" s="97" t="s">
        <v>558</v>
      </c>
      <c r="D390" s="97">
        <v>6</v>
      </c>
      <c r="E390" s="98">
        <v>600000</v>
      </c>
      <c r="F390" s="97" t="s">
        <v>546</v>
      </c>
    </row>
    <row r="391" spans="2:6" x14ac:dyDescent="0.25">
      <c r="B391" s="96">
        <v>43561</v>
      </c>
      <c r="C391" s="97" t="s">
        <v>559</v>
      </c>
      <c r="D391" s="97">
        <v>0</v>
      </c>
      <c r="E391" s="98">
        <v>500000</v>
      </c>
      <c r="F391" s="97" t="s">
        <v>546</v>
      </c>
    </row>
    <row r="392" spans="2:6" x14ac:dyDescent="0.25">
      <c r="B392" s="96">
        <v>43561</v>
      </c>
      <c r="C392" s="97" t="s">
        <v>560</v>
      </c>
      <c r="D392" s="97">
        <v>5</v>
      </c>
      <c r="E392" s="98">
        <v>550000</v>
      </c>
      <c r="F392" s="97" t="s">
        <v>546</v>
      </c>
    </row>
    <row r="393" spans="2:6" x14ac:dyDescent="0.25">
      <c r="B393" s="96">
        <v>43561</v>
      </c>
      <c r="C393" s="97" t="s">
        <v>561</v>
      </c>
      <c r="D393" s="97">
        <v>0</v>
      </c>
      <c r="E393" s="98">
        <v>620000</v>
      </c>
      <c r="F393" s="97" t="s">
        <v>546</v>
      </c>
    </row>
    <row r="394" spans="2:6" x14ac:dyDescent="0.25">
      <c r="B394" s="96">
        <v>43561</v>
      </c>
      <c r="C394" s="97" t="s">
        <v>562</v>
      </c>
      <c r="D394" s="97">
        <v>3</v>
      </c>
      <c r="E394" s="98">
        <v>500000</v>
      </c>
      <c r="F394" s="97" t="s">
        <v>546</v>
      </c>
    </row>
    <row r="395" spans="2:6" x14ac:dyDescent="0.25">
      <c r="B395" s="96">
        <v>43561</v>
      </c>
      <c r="C395" s="97" t="s">
        <v>563</v>
      </c>
      <c r="D395" s="97">
        <v>6</v>
      </c>
      <c r="E395" s="98">
        <v>720000</v>
      </c>
      <c r="F395" s="97" t="s">
        <v>546</v>
      </c>
    </row>
    <row r="396" spans="2:6" x14ac:dyDescent="0.25">
      <c r="B396" s="96">
        <v>43561</v>
      </c>
      <c r="C396" s="97" t="s">
        <v>564</v>
      </c>
      <c r="D396" s="97">
        <v>6</v>
      </c>
      <c r="E396" s="98">
        <v>830000</v>
      </c>
      <c r="F396" s="97" t="s">
        <v>546</v>
      </c>
    </row>
    <row r="397" spans="2:6" x14ac:dyDescent="0.25">
      <c r="B397" s="96">
        <v>43561</v>
      </c>
      <c r="C397" s="97" t="s">
        <v>565</v>
      </c>
      <c r="D397" s="97">
        <v>6</v>
      </c>
      <c r="E397" s="98">
        <v>650000</v>
      </c>
      <c r="F397" s="97" t="s">
        <v>546</v>
      </c>
    </row>
    <row r="398" spans="2:6" x14ac:dyDescent="0.25">
      <c r="B398" s="96">
        <v>43561</v>
      </c>
      <c r="C398" s="97" t="s">
        <v>568</v>
      </c>
      <c r="D398" s="97">
        <v>6</v>
      </c>
      <c r="E398" s="98">
        <v>675000</v>
      </c>
      <c r="F398" s="97" t="s">
        <v>546</v>
      </c>
    </row>
    <row r="399" spans="2:6" x14ac:dyDescent="0.25">
      <c r="B399" s="96">
        <v>43561</v>
      </c>
      <c r="C399" s="97" t="s">
        <v>570</v>
      </c>
      <c r="D399" s="97">
        <v>6</v>
      </c>
      <c r="E399" s="98">
        <v>675000</v>
      </c>
      <c r="F399" s="97" t="s">
        <v>546</v>
      </c>
    </row>
    <row r="400" spans="2:6" x14ac:dyDescent="0.25">
      <c r="B400" s="96">
        <v>43561</v>
      </c>
      <c r="C400" s="97" t="s">
        <v>571</v>
      </c>
      <c r="D400" s="97">
        <v>5</v>
      </c>
      <c r="E400" s="98">
        <v>260000</v>
      </c>
      <c r="F400" s="97" t="s">
        <v>546</v>
      </c>
    </row>
    <row r="401" spans="2:6" x14ac:dyDescent="0.25">
      <c r="B401" s="96">
        <v>43561</v>
      </c>
      <c r="C401" s="97" t="s">
        <v>572</v>
      </c>
      <c r="D401" s="97">
        <v>5</v>
      </c>
      <c r="E401" s="98">
        <v>455000</v>
      </c>
      <c r="F401" s="97" t="s">
        <v>546</v>
      </c>
    </row>
    <row r="402" spans="2:6" x14ac:dyDescent="0.25">
      <c r="B402" s="96">
        <v>43561</v>
      </c>
      <c r="C402" s="97" t="s">
        <v>573</v>
      </c>
      <c r="D402" s="97">
        <v>6</v>
      </c>
      <c r="E402" s="98">
        <v>640000</v>
      </c>
      <c r="F402" s="97" t="s">
        <v>546</v>
      </c>
    </row>
    <row r="403" spans="2:6" x14ac:dyDescent="0.25">
      <c r="B403" s="96">
        <v>43561</v>
      </c>
      <c r="C403" s="97" t="s">
        <v>574</v>
      </c>
      <c r="D403" s="97">
        <v>6</v>
      </c>
      <c r="E403" s="98">
        <v>0</v>
      </c>
      <c r="F403" s="97" t="s">
        <v>546</v>
      </c>
    </row>
    <row r="404" spans="2:6" x14ac:dyDescent="0.25">
      <c r="B404" s="96">
        <v>43561</v>
      </c>
      <c r="C404" s="97" t="s">
        <v>575</v>
      </c>
      <c r="D404" s="97">
        <v>6</v>
      </c>
      <c r="E404" s="98">
        <v>760000</v>
      </c>
      <c r="F404" s="97" t="s">
        <v>546</v>
      </c>
    </row>
    <row r="405" spans="2:6" x14ac:dyDescent="0.25">
      <c r="B405" s="96">
        <v>43561</v>
      </c>
      <c r="C405" s="97" t="s">
        <v>581</v>
      </c>
      <c r="D405" s="97">
        <v>4</v>
      </c>
      <c r="E405" s="98">
        <v>560000</v>
      </c>
      <c r="F405" s="97" t="s">
        <v>546</v>
      </c>
    </row>
    <row r="406" spans="2:6" x14ac:dyDescent="0.25">
      <c r="B406" s="96">
        <v>43561</v>
      </c>
      <c r="C406" s="97" t="s">
        <v>569</v>
      </c>
      <c r="D406" s="97">
        <v>6</v>
      </c>
      <c r="E406" s="98">
        <v>600000</v>
      </c>
      <c r="F406" s="97" t="s">
        <v>546</v>
      </c>
    </row>
    <row r="407" spans="2:6" x14ac:dyDescent="0.25">
      <c r="B407" s="96">
        <v>43561</v>
      </c>
      <c r="C407" s="97" t="s">
        <v>577</v>
      </c>
      <c r="D407" s="97">
        <v>6</v>
      </c>
      <c r="E407" s="98">
        <v>600000</v>
      </c>
      <c r="F407" s="97" t="s">
        <v>546</v>
      </c>
    </row>
    <row r="408" spans="2:6" x14ac:dyDescent="0.25">
      <c r="B408" s="96">
        <v>43561</v>
      </c>
      <c r="C408" s="97" t="s">
        <v>578</v>
      </c>
      <c r="D408" s="97">
        <v>1</v>
      </c>
      <c r="E408" s="98">
        <v>830000</v>
      </c>
      <c r="F408" s="97" t="s">
        <v>546</v>
      </c>
    </row>
    <row r="409" spans="2:6" x14ac:dyDescent="0.25">
      <c r="B409" s="96">
        <v>43561</v>
      </c>
      <c r="C409" s="97" t="s">
        <v>566</v>
      </c>
      <c r="D409" s="97">
        <v>6</v>
      </c>
      <c r="E409" s="98">
        <v>720000</v>
      </c>
      <c r="F409" s="97" t="s">
        <v>546</v>
      </c>
    </row>
    <row r="410" spans="2:6" x14ac:dyDescent="0.25">
      <c r="B410" s="96">
        <v>43561</v>
      </c>
      <c r="C410" s="97" t="s">
        <v>566</v>
      </c>
      <c r="D410" s="97">
        <v>6</v>
      </c>
      <c r="E410" s="98">
        <v>660000</v>
      </c>
      <c r="F410" s="97" t="s">
        <v>546</v>
      </c>
    </row>
    <row r="411" spans="2:6" x14ac:dyDescent="0.25">
      <c r="B411" s="96">
        <v>43561</v>
      </c>
      <c r="C411" s="97" t="s">
        <v>567</v>
      </c>
      <c r="D411" s="97">
        <v>6</v>
      </c>
      <c r="E411" s="98">
        <v>120000</v>
      </c>
      <c r="F411" s="97" t="s">
        <v>546</v>
      </c>
    </row>
    <row r="412" spans="2:6" x14ac:dyDescent="0.25">
      <c r="B412" s="96">
        <v>43568</v>
      </c>
      <c r="C412" s="97" t="s">
        <v>545</v>
      </c>
      <c r="D412" s="97">
        <v>6</v>
      </c>
      <c r="E412" s="98">
        <v>800000</v>
      </c>
      <c r="F412" s="97" t="s">
        <v>546</v>
      </c>
    </row>
    <row r="413" spans="2:6" x14ac:dyDescent="0.25">
      <c r="B413" s="96">
        <v>43568</v>
      </c>
      <c r="C413" s="97" t="s">
        <v>547</v>
      </c>
      <c r="D413" s="97">
        <v>3</v>
      </c>
      <c r="E413" s="98">
        <v>340000</v>
      </c>
      <c r="F413" s="97" t="s">
        <v>546</v>
      </c>
    </row>
    <row r="414" spans="2:6" x14ac:dyDescent="0.25">
      <c r="B414" s="96">
        <v>43568</v>
      </c>
      <c r="C414" s="97" t="s">
        <v>548</v>
      </c>
      <c r="D414" s="97">
        <v>0</v>
      </c>
      <c r="E414" s="98">
        <v>0</v>
      </c>
      <c r="F414" s="97" t="s">
        <v>546</v>
      </c>
    </row>
    <row r="415" spans="2:6" x14ac:dyDescent="0.25">
      <c r="B415" s="96">
        <v>43568</v>
      </c>
      <c r="C415" s="97" t="s">
        <v>549</v>
      </c>
      <c r="D415" s="97">
        <v>6</v>
      </c>
      <c r="E415" s="98">
        <v>680000</v>
      </c>
      <c r="F415" s="97" t="s">
        <v>546</v>
      </c>
    </row>
    <row r="416" spans="2:6" x14ac:dyDescent="0.25">
      <c r="B416" s="96">
        <v>43568</v>
      </c>
      <c r="C416" s="97" t="s">
        <v>550</v>
      </c>
      <c r="D416" s="97">
        <v>3</v>
      </c>
      <c r="E416" s="98">
        <v>360000</v>
      </c>
      <c r="F416" s="97" t="s">
        <v>546</v>
      </c>
    </row>
    <row r="417" spans="2:6" x14ac:dyDescent="0.25">
      <c r="B417" s="96">
        <v>43568</v>
      </c>
      <c r="C417" s="97" t="s">
        <v>551</v>
      </c>
      <c r="D417" s="97">
        <v>6</v>
      </c>
      <c r="E417" s="98">
        <v>780000</v>
      </c>
      <c r="F417" s="97" t="s">
        <v>546</v>
      </c>
    </row>
    <row r="418" spans="2:6" x14ac:dyDescent="0.25">
      <c r="B418" s="96">
        <v>43568</v>
      </c>
      <c r="C418" s="97" t="s">
        <v>552</v>
      </c>
      <c r="D418" s="97">
        <v>0</v>
      </c>
      <c r="E418" s="98">
        <v>0</v>
      </c>
      <c r="F418" s="97" t="s">
        <v>546</v>
      </c>
    </row>
    <row r="419" spans="2:6" x14ac:dyDescent="0.25">
      <c r="B419" s="96">
        <v>43568</v>
      </c>
      <c r="C419" s="97" t="s">
        <v>580</v>
      </c>
      <c r="D419" s="97">
        <v>6</v>
      </c>
      <c r="E419" s="98">
        <v>780000</v>
      </c>
      <c r="F419" s="97" t="s">
        <v>546</v>
      </c>
    </row>
    <row r="420" spans="2:6" x14ac:dyDescent="0.25">
      <c r="B420" s="96">
        <v>43568</v>
      </c>
      <c r="C420" s="97" t="s">
        <v>42</v>
      </c>
      <c r="D420" s="97">
        <v>0</v>
      </c>
      <c r="E420" s="98">
        <v>0</v>
      </c>
      <c r="F420" s="97" t="s">
        <v>546</v>
      </c>
    </row>
    <row r="421" spans="2:6" x14ac:dyDescent="0.25">
      <c r="B421" s="96">
        <v>43568</v>
      </c>
      <c r="C421" s="97" t="s">
        <v>554</v>
      </c>
      <c r="D421" s="97">
        <v>0</v>
      </c>
      <c r="E421" s="98">
        <v>0</v>
      </c>
      <c r="F421" s="97" t="s">
        <v>546</v>
      </c>
    </row>
    <row r="422" spans="2:6" x14ac:dyDescent="0.25">
      <c r="B422" s="96">
        <v>43568</v>
      </c>
      <c r="C422" s="97" t="s">
        <v>555</v>
      </c>
      <c r="D422" s="97">
        <v>3</v>
      </c>
      <c r="E422" s="98">
        <v>450000</v>
      </c>
      <c r="F422" s="97" t="s">
        <v>546</v>
      </c>
    </row>
    <row r="423" spans="2:6" x14ac:dyDescent="0.25">
      <c r="B423" s="96">
        <v>43568</v>
      </c>
      <c r="C423" s="97" t="s">
        <v>556</v>
      </c>
      <c r="D423" s="97">
        <v>3</v>
      </c>
      <c r="E423" s="98">
        <v>280000</v>
      </c>
      <c r="F423" s="97" t="s">
        <v>546</v>
      </c>
    </row>
    <row r="424" spans="2:6" x14ac:dyDescent="0.25">
      <c r="B424" s="96">
        <v>43568</v>
      </c>
      <c r="C424" s="97" t="s">
        <v>557</v>
      </c>
      <c r="D424" s="97">
        <v>4</v>
      </c>
      <c r="E424" s="98">
        <v>420000</v>
      </c>
      <c r="F424" s="97" t="s">
        <v>546</v>
      </c>
    </row>
    <row r="425" spans="2:6" x14ac:dyDescent="0.25">
      <c r="B425" s="96">
        <v>43568</v>
      </c>
      <c r="C425" s="97" t="s">
        <v>558</v>
      </c>
      <c r="D425" s="97">
        <v>6</v>
      </c>
      <c r="E425" s="98">
        <v>455000</v>
      </c>
      <c r="F425" s="97" t="s">
        <v>546</v>
      </c>
    </row>
    <row r="426" spans="2:6" x14ac:dyDescent="0.25">
      <c r="B426" s="96">
        <v>43568</v>
      </c>
      <c r="C426" s="97" t="s">
        <v>559</v>
      </c>
      <c r="D426" s="97">
        <v>0</v>
      </c>
      <c r="E426" s="98">
        <v>0</v>
      </c>
      <c r="F426" s="97" t="s">
        <v>546</v>
      </c>
    </row>
    <row r="427" spans="2:6" x14ac:dyDescent="0.25">
      <c r="B427" s="96">
        <v>43568</v>
      </c>
      <c r="C427" s="97" t="s">
        <v>560</v>
      </c>
      <c r="D427" s="97">
        <v>6</v>
      </c>
      <c r="E427" s="98">
        <v>440000</v>
      </c>
      <c r="F427" s="97" t="s">
        <v>546</v>
      </c>
    </row>
    <row r="428" spans="2:6" x14ac:dyDescent="0.25">
      <c r="B428" s="96">
        <v>43568</v>
      </c>
      <c r="C428" s="97" t="s">
        <v>561</v>
      </c>
      <c r="D428" s="97">
        <v>0</v>
      </c>
      <c r="E428" s="98">
        <v>0</v>
      </c>
      <c r="F428" s="97" t="s">
        <v>546</v>
      </c>
    </row>
    <row r="429" spans="2:6" x14ac:dyDescent="0.25">
      <c r="B429" s="96">
        <v>43568</v>
      </c>
      <c r="C429" s="97" t="s">
        <v>562</v>
      </c>
      <c r="D429" s="97">
        <v>0</v>
      </c>
      <c r="E429" s="98">
        <v>0</v>
      </c>
      <c r="F429" s="97" t="s">
        <v>546</v>
      </c>
    </row>
    <row r="430" spans="2:6" x14ac:dyDescent="0.25">
      <c r="B430" s="96">
        <v>43568</v>
      </c>
      <c r="C430" s="97" t="s">
        <v>563</v>
      </c>
      <c r="D430" s="97">
        <v>6</v>
      </c>
      <c r="E430" s="98">
        <v>780000</v>
      </c>
      <c r="F430" s="97" t="s">
        <v>546</v>
      </c>
    </row>
    <row r="431" spans="2:6" x14ac:dyDescent="0.25">
      <c r="B431" s="96">
        <v>43568</v>
      </c>
      <c r="C431" s="97" t="s">
        <v>564</v>
      </c>
      <c r="D431" s="97">
        <v>6</v>
      </c>
      <c r="E431" s="98">
        <v>780000</v>
      </c>
      <c r="F431" s="97" t="s">
        <v>546</v>
      </c>
    </row>
    <row r="432" spans="2:6" x14ac:dyDescent="0.25">
      <c r="B432" s="96">
        <v>43568</v>
      </c>
      <c r="C432" s="97" t="s">
        <v>565</v>
      </c>
      <c r="D432" s="97">
        <v>2</v>
      </c>
      <c r="E432" s="98">
        <v>180000</v>
      </c>
      <c r="F432" s="97" t="s">
        <v>546</v>
      </c>
    </row>
    <row r="433" spans="2:6" x14ac:dyDescent="0.25">
      <c r="B433" s="96">
        <v>43568</v>
      </c>
      <c r="C433" s="97" t="s">
        <v>568</v>
      </c>
      <c r="D433" s="97">
        <v>6</v>
      </c>
      <c r="E433" s="98">
        <v>560000</v>
      </c>
      <c r="F433" s="97" t="s">
        <v>546</v>
      </c>
    </row>
    <row r="434" spans="2:6" x14ac:dyDescent="0.25">
      <c r="B434" s="96">
        <v>43568</v>
      </c>
      <c r="C434" s="97" t="s">
        <v>570</v>
      </c>
      <c r="D434" s="97">
        <v>6</v>
      </c>
      <c r="E434" s="98">
        <v>525000</v>
      </c>
      <c r="F434" s="97" t="s">
        <v>546</v>
      </c>
    </row>
    <row r="435" spans="2:6" x14ac:dyDescent="0.25">
      <c r="B435" s="96">
        <v>43568</v>
      </c>
      <c r="C435" s="97" t="s">
        <v>571</v>
      </c>
      <c r="D435" s="97">
        <v>0</v>
      </c>
      <c r="E435" s="98">
        <v>0</v>
      </c>
      <c r="F435" s="97" t="s">
        <v>546</v>
      </c>
    </row>
    <row r="436" spans="2:6" x14ac:dyDescent="0.25">
      <c r="B436" s="96">
        <v>43568</v>
      </c>
      <c r="C436" s="97" t="s">
        <v>572</v>
      </c>
      <c r="D436" s="97">
        <v>0</v>
      </c>
      <c r="E436" s="98">
        <v>0</v>
      </c>
      <c r="F436" s="97" t="s">
        <v>546</v>
      </c>
    </row>
    <row r="437" spans="2:6" x14ac:dyDescent="0.25">
      <c r="B437" s="96">
        <v>43568</v>
      </c>
      <c r="C437" s="97" t="s">
        <v>573</v>
      </c>
      <c r="D437" s="97">
        <v>0</v>
      </c>
      <c r="E437" s="98">
        <v>0</v>
      </c>
      <c r="F437" s="97" t="s">
        <v>546</v>
      </c>
    </row>
    <row r="438" spans="2:6" x14ac:dyDescent="0.25">
      <c r="B438" s="96">
        <v>43568</v>
      </c>
      <c r="C438" s="97" t="s">
        <v>574</v>
      </c>
      <c r="D438" s="97">
        <v>0</v>
      </c>
      <c r="E438" s="98">
        <v>0</v>
      </c>
      <c r="F438" s="97" t="s">
        <v>546</v>
      </c>
    </row>
    <row r="439" spans="2:6" x14ac:dyDescent="0.25">
      <c r="B439" s="96">
        <v>43568</v>
      </c>
      <c r="C439" s="97" t="s">
        <v>575</v>
      </c>
      <c r="D439" s="97">
        <v>0</v>
      </c>
      <c r="E439" s="98">
        <v>0</v>
      </c>
      <c r="F439" s="97" t="s">
        <v>546</v>
      </c>
    </row>
    <row r="440" spans="2:6" x14ac:dyDescent="0.25">
      <c r="B440" s="96">
        <v>43568</v>
      </c>
      <c r="C440" s="97" t="s">
        <v>581</v>
      </c>
      <c r="D440" s="97">
        <v>6</v>
      </c>
      <c r="E440" s="98">
        <v>440000</v>
      </c>
      <c r="F440" s="97" t="s">
        <v>546</v>
      </c>
    </row>
    <row r="441" spans="2:6" x14ac:dyDescent="0.25">
      <c r="B441" s="96">
        <v>43568</v>
      </c>
      <c r="C441" s="97" t="s">
        <v>569</v>
      </c>
      <c r="D441" s="97">
        <v>6</v>
      </c>
      <c r="E441" s="98">
        <v>560000</v>
      </c>
      <c r="F441" s="97" t="s">
        <v>546</v>
      </c>
    </row>
    <row r="442" spans="2:6" x14ac:dyDescent="0.25">
      <c r="B442" s="96">
        <v>43568</v>
      </c>
      <c r="C442" s="97" t="s">
        <v>577</v>
      </c>
      <c r="D442" s="97">
        <v>6</v>
      </c>
      <c r="E442" s="98">
        <v>560000</v>
      </c>
      <c r="F442" s="97" t="s">
        <v>546</v>
      </c>
    </row>
    <row r="443" spans="2:6" x14ac:dyDescent="0.25">
      <c r="B443" s="96">
        <v>43568</v>
      </c>
      <c r="C443" s="97" t="s">
        <v>578</v>
      </c>
      <c r="D443" s="97">
        <v>6</v>
      </c>
      <c r="E443" s="98">
        <v>780000</v>
      </c>
      <c r="F443" s="97" t="s">
        <v>546</v>
      </c>
    </row>
    <row r="444" spans="2:6" x14ac:dyDescent="0.25">
      <c r="B444" s="96">
        <v>43568</v>
      </c>
      <c r="C444" s="97" t="s">
        <v>566</v>
      </c>
      <c r="D444" s="97">
        <v>6</v>
      </c>
      <c r="E444" s="98">
        <v>720000</v>
      </c>
      <c r="F444" s="97" t="s">
        <v>546</v>
      </c>
    </row>
    <row r="445" spans="2:6" x14ac:dyDescent="0.25">
      <c r="B445" s="96">
        <v>43568</v>
      </c>
      <c r="C445" s="97" t="s">
        <v>566</v>
      </c>
      <c r="D445" s="97">
        <v>6</v>
      </c>
      <c r="E445" s="98">
        <v>660000</v>
      </c>
      <c r="F445" s="97" t="s">
        <v>546</v>
      </c>
    </row>
    <row r="446" spans="2:6" x14ac:dyDescent="0.25">
      <c r="B446" s="96">
        <v>43568</v>
      </c>
      <c r="C446" s="97" t="s">
        <v>567</v>
      </c>
      <c r="D446" s="97">
        <v>6</v>
      </c>
      <c r="E446" s="98">
        <v>120000</v>
      </c>
      <c r="F446" s="97" t="s">
        <v>546</v>
      </c>
    </row>
    <row r="447" spans="2:6" x14ac:dyDescent="0.25">
      <c r="B447" s="96">
        <v>43575</v>
      </c>
      <c r="C447" s="97" t="s">
        <v>545</v>
      </c>
      <c r="D447" s="97">
        <v>6</v>
      </c>
      <c r="E447" s="98">
        <v>800000</v>
      </c>
      <c r="F447" s="97" t="s">
        <v>546</v>
      </c>
    </row>
    <row r="448" spans="2:6" x14ac:dyDescent="0.25">
      <c r="B448" s="96">
        <v>43575</v>
      </c>
      <c r="C448" s="97" t="s">
        <v>547</v>
      </c>
      <c r="D448" s="97">
        <v>0</v>
      </c>
      <c r="E448" s="98">
        <v>0</v>
      </c>
      <c r="F448" s="97" t="s">
        <v>546</v>
      </c>
    </row>
    <row r="449" spans="2:6" x14ac:dyDescent="0.25">
      <c r="B449" s="96">
        <v>43575</v>
      </c>
      <c r="C449" s="97" t="s">
        <v>548</v>
      </c>
      <c r="D449" s="97">
        <v>6</v>
      </c>
      <c r="E449" s="98">
        <v>720000</v>
      </c>
      <c r="F449" s="97" t="s">
        <v>546</v>
      </c>
    </row>
    <row r="450" spans="2:6" x14ac:dyDescent="0.25">
      <c r="B450" s="96">
        <v>43575</v>
      </c>
      <c r="C450" s="97" t="s">
        <v>549</v>
      </c>
      <c r="D450" s="97">
        <v>4</v>
      </c>
      <c r="E450" s="98">
        <v>500000</v>
      </c>
      <c r="F450" s="97" t="s">
        <v>546</v>
      </c>
    </row>
    <row r="451" spans="2:6" x14ac:dyDescent="0.25">
      <c r="B451" s="96">
        <v>43575</v>
      </c>
      <c r="C451" s="97" t="s">
        <v>550</v>
      </c>
      <c r="D451" s="97">
        <v>2</v>
      </c>
      <c r="E451" s="98">
        <v>500000</v>
      </c>
      <c r="F451" s="97" t="s">
        <v>546</v>
      </c>
    </row>
    <row r="452" spans="2:6" x14ac:dyDescent="0.25">
      <c r="B452" s="96">
        <v>43575</v>
      </c>
      <c r="C452" s="97" t="s">
        <v>551</v>
      </c>
      <c r="D452" s="97">
        <v>6</v>
      </c>
      <c r="E452" s="98">
        <v>720000</v>
      </c>
      <c r="F452" s="97" t="s">
        <v>546</v>
      </c>
    </row>
    <row r="453" spans="2:6" x14ac:dyDescent="0.25">
      <c r="B453" s="96">
        <v>43575</v>
      </c>
      <c r="C453" s="97" t="s">
        <v>552</v>
      </c>
      <c r="D453" s="97">
        <v>0</v>
      </c>
      <c r="E453" s="98">
        <v>0</v>
      </c>
      <c r="F453" s="97" t="s">
        <v>546</v>
      </c>
    </row>
    <row r="454" spans="2:6" x14ac:dyDescent="0.25">
      <c r="B454" s="96">
        <v>43575</v>
      </c>
      <c r="C454" s="97" t="s">
        <v>580</v>
      </c>
      <c r="D454" s="97">
        <v>6</v>
      </c>
      <c r="E454" s="98">
        <v>720000</v>
      </c>
      <c r="F454" s="97" t="s">
        <v>546</v>
      </c>
    </row>
    <row r="455" spans="2:6" x14ac:dyDescent="0.25">
      <c r="B455" s="96">
        <v>43575</v>
      </c>
      <c r="C455" s="97" t="s">
        <v>42</v>
      </c>
      <c r="D455" s="97">
        <v>0</v>
      </c>
      <c r="E455" s="98">
        <v>0</v>
      </c>
      <c r="F455" s="97" t="s">
        <v>546</v>
      </c>
    </row>
    <row r="456" spans="2:6" x14ac:dyDescent="0.25">
      <c r="B456" s="96">
        <v>43575</v>
      </c>
      <c r="C456" s="97" t="s">
        <v>554</v>
      </c>
      <c r="D456" s="97">
        <v>0</v>
      </c>
      <c r="E456" s="98">
        <v>0</v>
      </c>
      <c r="F456" s="97" t="s">
        <v>546</v>
      </c>
    </row>
    <row r="457" spans="2:6" x14ac:dyDescent="0.25">
      <c r="B457" s="96">
        <v>43575</v>
      </c>
      <c r="C457" s="97" t="s">
        <v>555</v>
      </c>
      <c r="D457" s="97">
        <v>6</v>
      </c>
      <c r="E457" s="98">
        <v>600000</v>
      </c>
      <c r="F457" s="97" t="s">
        <v>546</v>
      </c>
    </row>
    <row r="458" spans="2:6" x14ac:dyDescent="0.25">
      <c r="B458" s="96">
        <v>43575</v>
      </c>
      <c r="C458" s="97" t="s">
        <v>556</v>
      </c>
      <c r="D458" s="97">
        <v>4</v>
      </c>
      <c r="E458" s="98">
        <v>400000</v>
      </c>
      <c r="F458" s="97" t="s">
        <v>546</v>
      </c>
    </row>
    <row r="459" spans="2:6" x14ac:dyDescent="0.25">
      <c r="B459" s="96">
        <v>43575</v>
      </c>
      <c r="C459" s="97" t="s">
        <v>557</v>
      </c>
      <c r="D459" s="97">
        <v>4</v>
      </c>
      <c r="E459" s="98">
        <v>350000</v>
      </c>
      <c r="F459" s="97" t="s">
        <v>546</v>
      </c>
    </row>
    <row r="460" spans="2:6" x14ac:dyDescent="0.25">
      <c r="B460" s="96">
        <v>43575</v>
      </c>
      <c r="C460" s="97" t="s">
        <v>558</v>
      </c>
      <c r="D460" s="97">
        <v>6</v>
      </c>
      <c r="E460" s="98">
        <v>560000</v>
      </c>
      <c r="F460" s="97" t="s">
        <v>546</v>
      </c>
    </row>
    <row r="461" spans="2:6" x14ac:dyDescent="0.25">
      <c r="B461" s="96">
        <v>43575</v>
      </c>
      <c r="C461" s="97" t="s">
        <v>559</v>
      </c>
      <c r="D461" s="97">
        <v>3</v>
      </c>
      <c r="E461" s="98">
        <v>270000</v>
      </c>
      <c r="F461" s="97" t="s">
        <v>546</v>
      </c>
    </row>
    <row r="462" spans="2:6" x14ac:dyDescent="0.25">
      <c r="B462" s="96">
        <v>43575</v>
      </c>
      <c r="C462" s="97" t="s">
        <v>560</v>
      </c>
      <c r="D462" s="97">
        <v>5</v>
      </c>
      <c r="E462" s="98">
        <v>420000</v>
      </c>
      <c r="F462" s="97" t="s">
        <v>546</v>
      </c>
    </row>
    <row r="463" spans="2:6" x14ac:dyDescent="0.25">
      <c r="B463" s="96">
        <v>43575</v>
      </c>
      <c r="C463" s="97" t="s">
        <v>561</v>
      </c>
      <c r="D463" s="97">
        <v>2</v>
      </c>
      <c r="E463" s="98">
        <v>150000</v>
      </c>
      <c r="F463" s="97" t="s">
        <v>546</v>
      </c>
    </row>
    <row r="464" spans="2:6" x14ac:dyDescent="0.25">
      <c r="B464" s="96">
        <v>43575</v>
      </c>
      <c r="C464" s="97" t="s">
        <v>562</v>
      </c>
      <c r="D464" s="97">
        <v>0</v>
      </c>
      <c r="E464" s="98">
        <v>0</v>
      </c>
      <c r="F464" s="97" t="s">
        <v>546</v>
      </c>
    </row>
    <row r="465" spans="2:6" x14ac:dyDescent="0.25">
      <c r="B465" s="96">
        <v>43575</v>
      </c>
      <c r="C465" s="97" t="s">
        <v>563</v>
      </c>
      <c r="D465" s="97">
        <v>6</v>
      </c>
      <c r="E465" s="98">
        <v>720000</v>
      </c>
      <c r="F465" s="97" t="s">
        <v>546</v>
      </c>
    </row>
    <row r="466" spans="2:6" x14ac:dyDescent="0.25">
      <c r="B466" s="96">
        <v>43575</v>
      </c>
      <c r="C466" s="97" t="s">
        <v>564</v>
      </c>
      <c r="D466" s="97">
        <v>6</v>
      </c>
      <c r="E466" s="98">
        <v>720000</v>
      </c>
      <c r="F466" s="97" t="s">
        <v>546</v>
      </c>
    </row>
    <row r="467" spans="2:6" x14ac:dyDescent="0.25">
      <c r="B467" s="96">
        <v>43575</v>
      </c>
      <c r="C467" s="97" t="s">
        <v>565</v>
      </c>
      <c r="D467" s="97">
        <v>4</v>
      </c>
      <c r="E467" s="98">
        <v>460000</v>
      </c>
      <c r="F467" s="97" t="s">
        <v>546</v>
      </c>
    </row>
    <row r="468" spans="2:6" x14ac:dyDescent="0.25">
      <c r="B468" s="96">
        <v>43575</v>
      </c>
      <c r="C468" s="97" t="s">
        <v>568</v>
      </c>
      <c r="D468" s="97">
        <v>2</v>
      </c>
      <c r="E468" s="98">
        <v>150000</v>
      </c>
      <c r="F468" s="97" t="s">
        <v>546</v>
      </c>
    </row>
    <row r="469" spans="2:6" x14ac:dyDescent="0.25">
      <c r="B469" s="96">
        <v>43575</v>
      </c>
      <c r="C469" s="97" t="s">
        <v>570</v>
      </c>
      <c r="D469" s="97">
        <v>6</v>
      </c>
      <c r="E469" s="98">
        <v>560000</v>
      </c>
      <c r="F469" s="97" t="s">
        <v>546</v>
      </c>
    </row>
    <row r="470" spans="2:6" x14ac:dyDescent="0.25">
      <c r="B470" s="96">
        <v>43575</v>
      </c>
      <c r="C470" s="97" t="s">
        <v>571</v>
      </c>
      <c r="D470" s="97">
        <v>0</v>
      </c>
      <c r="E470" s="98">
        <v>0</v>
      </c>
      <c r="F470" s="97" t="s">
        <v>546</v>
      </c>
    </row>
    <row r="471" spans="2:6" x14ac:dyDescent="0.25">
      <c r="B471" s="96">
        <v>43575</v>
      </c>
      <c r="C471" s="97" t="s">
        <v>572</v>
      </c>
      <c r="D471" s="97">
        <v>0</v>
      </c>
      <c r="E471" s="98">
        <v>0</v>
      </c>
      <c r="F471" s="97" t="s">
        <v>546</v>
      </c>
    </row>
    <row r="472" spans="2:6" x14ac:dyDescent="0.25">
      <c r="B472" s="96">
        <v>43575</v>
      </c>
      <c r="C472" s="97" t="s">
        <v>573</v>
      </c>
      <c r="D472" s="97">
        <v>0</v>
      </c>
      <c r="E472" s="98">
        <v>0</v>
      </c>
      <c r="F472" s="97" t="s">
        <v>546</v>
      </c>
    </row>
    <row r="473" spans="2:6" x14ac:dyDescent="0.25">
      <c r="B473" s="96">
        <v>43575</v>
      </c>
      <c r="C473" s="97" t="s">
        <v>574</v>
      </c>
      <c r="D473" s="97">
        <v>0</v>
      </c>
      <c r="E473" s="98">
        <v>0</v>
      </c>
      <c r="F473" s="97" t="s">
        <v>546</v>
      </c>
    </row>
    <row r="474" spans="2:6" x14ac:dyDescent="0.25">
      <c r="B474" s="96">
        <v>43575</v>
      </c>
      <c r="C474" s="97" t="s">
        <v>575</v>
      </c>
      <c r="D474" s="97">
        <v>0</v>
      </c>
      <c r="E474" s="98">
        <v>0</v>
      </c>
      <c r="F474" s="97" t="s">
        <v>546</v>
      </c>
    </row>
    <row r="475" spans="2:6" x14ac:dyDescent="0.25">
      <c r="B475" s="96">
        <v>43575</v>
      </c>
      <c r="C475" s="97" t="s">
        <v>581</v>
      </c>
      <c r="D475" s="97">
        <v>3</v>
      </c>
      <c r="E475" s="98">
        <v>220000</v>
      </c>
      <c r="F475" s="97" t="s">
        <v>546</v>
      </c>
    </row>
    <row r="476" spans="2:6" x14ac:dyDescent="0.25">
      <c r="B476" s="96">
        <v>43575</v>
      </c>
      <c r="C476" s="97" t="s">
        <v>569</v>
      </c>
      <c r="D476" s="97">
        <v>6</v>
      </c>
      <c r="E476" s="98">
        <v>560000</v>
      </c>
      <c r="F476" s="97" t="s">
        <v>546</v>
      </c>
    </row>
    <row r="477" spans="2:6" x14ac:dyDescent="0.25">
      <c r="B477" s="96">
        <v>43575</v>
      </c>
      <c r="C477" s="97" t="s">
        <v>577</v>
      </c>
      <c r="D477" s="97">
        <v>6</v>
      </c>
      <c r="E477" s="98">
        <v>560000</v>
      </c>
      <c r="F477" s="97" t="s">
        <v>546</v>
      </c>
    </row>
    <row r="478" spans="2:6" x14ac:dyDescent="0.25">
      <c r="B478" s="96">
        <v>43575</v>
      </c>
      <c r="C478" s="97" t="s">
        <v>578</v>
      </c>
      <c r="D478" s="97">
        <v>6</v>
      </c>
      <c r="E478" s="98">
        <v>720000</v>
      </c>
      <c r="F478" s="97" t="s">
        <v>546</v>
      </c>
    </row>
    <row r="479" spans="2:6" x14ac:dyDescent="0.25">
      <c r="B479" s="96">
        <v>43575</v>
      </c>
      <c r="C479" s="97" t="s">
        <v>566</v>
      </c>
      <c r="D479" s="97">
        <v>6</v>
      </c>
      <c r="E479" s="98">
        <v>720000</v>
      </c>
      <c r="F479" s="97" t="s">
        <v>546</v>
      </c>
    </row>
    <row r="480" spans="2:6" x14ac:dyDescent="0.25">
      <c r="B480" s="96">
        <v>43575</v>
      </c>
      <c r="C480" s="97" t="s">
        <v>566</v>
      </c>
      <c r="D480" s="97">
        <v>6</v>
      </c>
      <c r="E480" s="98">
        <v>660000</v>
      </c>
      <c r="F480" s="97" t="s">
        <v>546</v>
      </c>
    </row>
    <row r="481" spans="2:6" x14ac:dyDescent="0.25">
      <c r="B481" s="96">
        <v>43575</v>
      </c>
      <c r="C481" s="97" t="s">
        <v>567</v>
      </c>
      <c r="D481" s="97">
        <v>6</v>
      </c>
      <c r="E481" s="98">
        <v>120000</v>
      </c>
      <c r="F481" s="97" t="s">
        <v>546</v>
      </c>
    </row>
    <row r="482" spans="2:6" x14ac:dyDescent="0.25">
      <c r="B482" s="96">
        <v>43582</v>
      </c>
      <c r="C482" s="97" t="s">
        <v>545</v>
      </c>
      <c r="D482" s="97">
        <v>6</v>
      </c>
      <c r="E482" s="98">
        <v>600000</v>
      </c>
      <c r="F482" s="97" t="s">
        <v>546</v>
      </c>
    </row>
    <row r="483" spans="2:6" x14ac:dyDescent="0.25">
      <c r="B483" s="96">
        <v>43582</v>
      </c>
      <c r="C483" s="97" t="s">
        <v>547</v>
      </c>
      <c r="D483" s="97">
        <v>6</v>
      </c>
      <c r="E483" s="98">
        <v>600000</v>
      </c>
      <c r="F483" s="97" t="s">
        <v>546</v>
      </c>
    </row>
    <row r="484" spans="2:6" x14ac:dyDescent="0.25">
      <c r="B484" s="96">
        <v>43582</v>
      </c>
      <c r="C484" s="97" t="s">
        <v>548</v>
      </c>
      <c r="D484" s="97">
        <v>6</v>
      </c>
      <c r="E484" s="98">
        <v>720000</v>
      </c>
      <c r="F484" s="97" t="s">
        <v>546</v>
      </c>
    </row>
    <row r="485" spans="2:6" x14ac:dyDescent="0.25">
      <c r="B485" s="96">
        <v>43582</v>
      </c>
      <c r="C485" s="97" t="s">
        <v>549</v>
      </c>
      <c r="D485" s="97">
        <v>6</v>
      </c>
      <c r="E485" s="98">
        <v>570000</v>
      </c>
      <c r="F485" s="97" t="s">
        <v>546</v>
      </c>
    </row>
    <row r="486" spans="2:6" x14ac:dyDescent="0.25">
      <c r="B486" s="96">
        <v>43582</v>
      </c>
      <c r="C486" s="97" t="s">
        <v>550</v>
      </c>
      <c r="D486" s="97">
        <v>5.5</v>
      </c>
      <c r="E486" s="98">
        <v>650000</v>
      </c>
      <c r="F486" s="97" t="s">
        <v>546</v>
      </c>
    </row>
    <row r="487" spans="2:6" x14ac:dyDescent="0.25">
      <c r="B487" s="96">
        <v>43582</v>
      </c>
      <c r="C487" s="97" t="s">
        <v>551</v>
      </c>
      <c r="D487" s="97">
        <v>6</v>
      </c>
      <c r="E487" s="98">
        <v>760000</v>
      </c>
      <c r="F487" s="97" t="s">
        <v>546</v>
      </c>
    </row>
    <row r="488" spans="2:6" x14ac:dyDescent="0.25">
      <c r="B488" s="96">
        <v>43582</v>
      </c>
      <c r="C488" s="97" t="s">
        <v>552</v>
      </c>
      <c r="D488" s="97">
        <v>0</v>
      </c>
      <c r="E488" s="98">
        <v>0</v>
      </c>
      <c r="F488" s="97" t="s">
        <v>546</v>
      </c>
    </row>
    <row r="489" spans="2:6" x14ac:dyDescent="0.25">
      <c r="B489" s="96">
        <v>43582</v>
      </c>
      <c r="C489" s="97" t="s">
        <v>42</v>
      </c>
      <c r="D489" s="97">
        <v>5.5</v>
      </c>
      <c r="E489" s="98">
        <v>450000</v>
      </c>
      <c r="F489" s="97" t="s">
        <v>546</v>
      </c>
    </row>
    <row r="490" spans="2:6" x14ac:dyDescent="0.25">
      <c r="B490" s="96">
        <v>43582</v>
      </c>
      <c r="C490" s="97" t="s">
        <v>555</v>
      </c>
      <c r="D490" s="97">
        <v>6</v>
      </c>
      <c r="E490" s="98">
        <v>560000</v>
      </c>
      <c r="F490" s="97" t="s">
        <v>546</v>
      </c>
    </row>
    <row r="491" spans="2:6" x14ac:dyDescent="0.25">
      <c r="B491" s="96">
        <v>43582</v>
      </c>
      <c r="C491" s="97" t="s">
        <v>556</v>
      </c>
      <c r="D491" s="97">
        <v>6</v>
      </c>
      <c r="E491" s="98">
        <v>530000</v>
      </c>
      <c r="F491" s="97" t="s">
        <v>546</v>
      </c>
    </row>
    <row r="492" spans="2:6" x14ac:dyDescent="0.25">
      <c r="B492" s="96">
        <v>43582</v>
      </c>
      <c r="C492" s="97" t="s">
        <v>557</v>
      </c>
      <c r="D492" s="97">
        <v>0</v>
      </c>
      <c r="E492" s="98">
        <v>0</v>
      </c>
      <c r="F492" s="97" t="s">
        <v>546</v>
      </c>
    </row>
    <row r="493" spans="2:6" x14ac:dyDescent="0.25">
      <c r="B493" s="96">
        <v>43582</v>
      </c>
      <c r="C493" s="97" t="s">
        <v>559</v>
      </c>
      <c r="D493" s="97">
        <v>6</v>
      </c>
      <c r="E493" s="98">
        <v>530000</v>
      </c>
      <c r="F493" s="97" t="s">
        <v>546</v>
      </c>
    </row>
    <row r="494" spans="2:6" x14ac:dyDescent="0.25">
      <c r="B494" s="96">
        <v>43582</v>
      </c>
      <c r="C494" s="97" t="s">
        <v>558</v>
      </c>
      <c r="D494" s="97">
        <v>6</v>
      </c>
      <c r="E494" s="98">
        <v>530000</v>
      </c>
      <c r="F494" s="97" t="s">
        <v>546</v>
      </c>
    </row>
    <row r="495" spans="2:6" x14ac:dyDescent="0.25">
      <c r="B495" s="96">
        <v>43582</v>
      </c>
      <c r="C495" s="97" t="s">
        <v>560</v>
      </c>
      <c r="D495" s="97">
        <v>6</v>
      </c>
      <c r="E495" s="98">
        <v>450000</v>
      </c>
      <c r="F495" s="97" t="s">
        <v>546</v>
      </c>
    </row>
    <row r="496" spans="2:6" x14ac:dyDescent="0.25">
      <c r="B496" s="96">
        <v>43582</v>
      </c>
      <c r="C496" s="97" t="s">
        <v>561</v>
      </c>
      <c r="D496" s="97">
        <v>6</v>
      </c>
      <c r="E496" s="98">
        <v>560000</v>
      </c>
      <c r="F496" s="97" t="s">
        <v>546</v>
      </c>
    </row>
    <row r="497" spans="2:6" x14ac:dyDescent="0.25">
      <c r="B497" s="96">
        <v>43582</v>
      </c>
      <c r="C497" s="97" t="s">
        <v>563</v>
      </c>
      <c r="D497" s="97">
        <v>5</v>
      </c>
      <c r="E497" s="98">
        <v>500000</v>
      </c>
      <c r="F497" s="97" t="s">
        <v>546</v>
      </c>
    </row>
    <row r="498" spans="2:6" x14ac:dyDescent="0.25">
      <c r="B498" s="96">
        <v>43582</v>
      </c>
      <c r="C498" s="97" t="s">
        <v>564</v>
      </c>
      <c r="D498" s="97">
        <v>6</v>
      </c>
      <c r="E498" s="98">
        <v>760000</v>
      </c>
      <c r="F498" s="97" t="s">
        <v>546</v>
      </c>
    </row>
    <row r="499" spans="2:6" x14ac:dyDescent="0.25">
      <c r="B499" s="96">
        <v>43582</v>
      </c>
      <c r="C499" s="97" t="s">
        <v>565</v>
      </c>
      <c r="D499" s="97">
        <v>6</v>
      </c>
      <c r="E499" s="98">
        <v>720000</v>
      </c>
      <c r="F499" s="97" t="s">
        <v>546</v>
      </c>
    </row>
    <row r="500" spans="2:6" x14ac:dyDescent="0.25">
      <c r="B500" s="96">
        <v>43582</v>
      </c>
      <c r="C500" s="97" t="s">
        <v>568</v>
      </c>
      <c r="D500" s="97">
        <v>6</v>
      </c>
      <c r="E500" s="98">
        <v>530000</v>
      </c>
      <c r="F500" s="97" t="s">
        <v>546</v>
      </c>
    </row>
    <row r="501" spans="2:6" x14ac:dyDescent="0.25">
      <c r="B501" s="96">
        <v>43582</v>
      </c>
      <c r="C501" s="97" t="s">
        <v>570</v>
      </c>
      <c r="D501" s="97">
        <v>6</v>
      </c>
      <c r="E501" s="98">
        <v>530000</v>
      </c>
      <c r="F501" s="97" t="s">
        <v>546</v>
      </c>
    </row>
    <row r="502" spans="2:6" x14ac:dyDescent="0.25">
      <c r="B502" s="96">
        <v>43582</v>
      </c>
      <c r="C502" s="97" t="s">
        <v>575</v>
      </c>
      <c r="D502" s="97">
        <v>5.5</v>
      </c>
      <c r="E502" s="98">
        <v>650000</v>
      </c>
      <c r="F502" s="97" t="s">
        <v>546</v>
      </c>
    </row>
    <row r="503" spans="2:6" x14ac:dyDescent="0.25">
      <c r="B503" s="96">
        <v>43582</v>
      </c>
      <c r="C503" s="97" t="s">
        <v>569</v>
      </c>
      <c r="D503" s="97">
        <v>6</v>
      </c>
      <c r="E503" s="98">
        <v>560000</v>
      </c>
      <c r="F503" s="97" t="s">
        <v>546</v>
      </c>
    </row>
    <row r="504" spans="2:6" x14ac:dyDescent="0.25">
      <c r="B504" s="96">
        <v>43582</v>
      </c>
      <c r="C504" s="97" t="s">
        <v>577</v>
      </c>
      <c r="D504" s="97">
        <v>6</v>
      </c>
      <c r="E504" s="98">
        <v>560000</v>
      </c>
      <c r="F504" s="97" t="s">
        <v>546</v>
      </c>
    </row>
    <row r="505" spans="2:6" x14ac:dyDescent="0.25">
      <c r="B505" s="96">
        <v>43582</v>
      </c>
      <c r="C505" s="97" t="s">
        <v>578</v>
      </c>
      <c r="D505" s="97">
        <v>6</v>
      </c>
      <c r="E505" s="98">
        <v>760000</v>
      </c>
      <c r="F505" s="97" t="s">
        <v>546</v>
      </c>
    </row>
    <row r="506" spans="2:6" x14ac:dyDescent="0.25">
      <c r="B506" s="96">
        <v>43582</v>
      </c>
      <c r="C506" s="97" t="s">
        <v>582</v>
      </c>
      <c r="D506" s="97">
        <v>6</v>
      </c>
      <c r="E506" s="98">
        <v>800000</v>
      </c>
      <c r="F506" s="97" t="s">
        <v>546</v>
      </c>
    </row>
    <row r="507" spans="2:6" x14ac:dyDescent="0.25">
      <c r="B507" s="96">
        <v>43582</v>
      </c>
      <c r="C507" s="97" t="s">
        <v>583</v>
      </c>
      <c r="D507" s="97">
        <v>6</v>
      </c>
      <c r="E507" s="98">
        <v>600000</v>
      </c>
      <c r="F507" s="97" t="s">
        <v>546</v>
      </c>
    </row>
    <row r="508" spans="2:6" x14ac:dyDescent="0.25">
      <c r="B508" s="96">
        <v>43582</v>
      </c>
      <c r="C508" s="97" t="s">
        <v>584</v>
      </c>
      <c r="D508" s="97">
        <v>6</v>
      </c>
      <c r="E508" s="98">
        <v>480000</v>
      </c>
      <c r="F508" s="97" t="s">
        <v>546</v>
      </c>
    </row>
    <row r="509" spans="2:6" x14ac:dyDescent="0.25">
      <c r="B509" s="96">
        <v>43582</v>
      </c>
      <c r="C509" s="97" t="s">
        <v>585</v>
      </c>
      <c r="D509" s="97">
        <v>6</v>
      </c>
      <c r="E509" s="98">
        <v>480000</v>
      </c>
      <c r="F509" s="97" t="s">
        <v>546</v>
      </c>
    </row>
    <row r="510" spans="2:6" x14ac:dyDescent="0.25">
      <c r="B510" s="96">
        <v>43582</v>
      </c>
      <c r="C510" s="97" t="s">
        <v>566</v>
      </c>
      <c r="D510" s="97">
        <v>6</v>
      </c>
      <c r="E510" s="98">
        <v>720000</v>
      </c>
      <c r="F510" s="97" t="s">
        <v>546</v>
      </c>
    </row>
    <row r="511" spans="2:6" x14ac:dyDescent="0.25">
      <c r="B511" s="96">
        <v>43582</v>
      </c>
      <c r="C511" s="97" t="s">
        <v>566</v>
      </c>
      <c r="D511" s="97">
        <v>6</v>
      </c>
      <c r="E511" s="98">
        <v>660000</v>
      </c>
      <c r="F511" s="97" t="s">
        <v>546</v>
      </c>
    </row>
    <row r="512" spans="2:6" x14ac:dyDescent="0.25">
      <c r="B512" s="96">
        <v>43582</v>
      </c>
      <c r="C512" s="97" t="s">
        <v>567</v>
      </c>
      <c r="D512" s="97">
        <v>6</v>
      </c>
      <c r="E512" s="98">
        <v>120000</v>
      </c>
      <c r="F512" s="97" t="s">
        <v>546</v>
      </c>
    </row>
    <row r="513" spans="2:6" x14ac:dyDescent="0.25">
      <c r="B513" s="96">
        <v>43589</v>
      </c>
      <c r="C513" s="97" t="s">
        <v>545</v>
      </c>
      <c r="D513" s="97">
        <v>6</v>
      </c>
      <c r="E513" s="98">
        <v>850000</v>
      </c>
      <c r="F513" s="97" t="s">
        <v>546</v>
      </c>
    </row>
    <row r="514" spans="2:6" x14ac:dyDescent="0.25">
      <c r="B514" s="96">
        <v>43589</v>
      </c>
      <c r="C514" s="97" t="s">
        <v>547</v>
      </c>
      <c r="D514" s="97">
        <v>6</v>
      </c>
      <c r="E514" s="98">
        <v>770000</v>
      </c>
      <c r="F514" s="97" t="s">
        <v>546</v>
      </c>
    </row>
    <row r="515" spans="2:6" x14ac:dyDescent="0.25">
      <c r="B515" s="96">
        <v>43589</v>
      </c>
      <c r="C515" s="97" t="s">
        <v>548</v>
      </c>
      <c r="D515" s="97">
        <v>4</v>
      </c>
      <c r="E515" s="98">
        <v>480000</v>
      </c>
      <c r="F515" s="97" t="s">
        <v>546</v>
      </c>
    </row>
    <row r="516" spans="2:6" x14ac:dyDescent="0.25">
      <c r="B516" s="96">
        <v>43589</v>
      </c>
      <c r="C516" s="97" t="s">
        <v>549</v>
      </c>
      <c r="D516" s="97">
        <v>6</v>
      </c>
      <c r="E516" s="98">
        <v>520000</v>
      </c>
      <c r="F516" s="97" t="s">
        <v>546</v>
      </c>
    </row>
    <row r="517" spans="2:6" x14ac:dyDescent="0.25">
      <c r="B517" s="96">
        <v>43589</v>
      </c>
      <c r="C517" s="97" t="s">
        <v>550</v>
      </c>
      <c r="D517" s="97">
        <v>6</v>
      </c>
      <c r="E517" s="98">
        <v>650000</v>
      </c>
      <c r="F517" s="97" t="s">
        <v>546</v>
      </c>
    </row>
    <row r="518" spans="2:6" x14ac:dyDescent="0.25">
      <c r="B518" s="96">
        <v>43589</v>
      </c>
      <c r="C518" s="97" t="s">
        <v>551</v>
      </c>
      <c r="D518" s="97">
        <v>6</v>
      </c>
      <c r="E518" s="98">
        <v>770000</v>
      </c>
      <c r="F518" s="97" t="s">
        <v>546</v>
      </c>
    </row>
    <row r="519" spans="2:6" x14ac:dyDescent="0.25">
      <c r="B519" s="96">
        <v>43589</v>
      </c>
      <c r="C519" s="97" t="s">
        <v>552</v>
      </c>
      <c r="D519" s="97">
        <v>6</v>
      </c>
      <c r="E519" s="98">
        <v>570000</v>
      </c>
      <c r="F519" s="97" t="s">
        <v>546</v>
      </c>
    </row>
    <row r="520" spans="2:6" x14ac:dyDescent="0.25">
      <c r="B520" s="96">
        <v>43589</v>
      </c>
      <c r="C520" s="97" t="s">
        <v>553</v>
      </c>
      <c r="D520" s="97">
        <v>6</v>
      </c>
      <c r="E520" s="98">
        <v>700000</v>
      </c>
      <c r="F520" s="97" t="s">
        <v>546</v>
      </c>
    </row>
    <row r="521" spans="2:6" x14ac:dyDescent="0.25">
      <c r="B521" s="96">
        <v>43589</v>
      </c>
      <c r="C521" s="97" t="s">
        <v>42</v>
      </c>
      <c r="D521" s="97">
        <v>6</v>
      </c>
      <c r="E521" s="98">
        <v>525000</v>
      </c>
      <c r="F521" s="97" t="s">
        <v>546</v>
      </c>
    </row>
    <row r="522" spans="2:6" x14ac:dyDescent="0.25">
      <c r="B522" s="96">
        <v>43589</v>
      </c>
      <c r="C522" s="97" t="s">
        <v>555</v>
      </c>
      <c r="D522" s="97">
        <v>6</v>
      </c>
      <c r="E522" s="98">
        <v>525000</v>
      </c>
      <c r="F522" s="97" t="s">
        <v>546</v>
      </c>
    </row>
    <row r="523" spans="2:6" x14ac:dyDescent="0.25">
      <c r="B523" s="96">
        <v>43589</v>
      </c>
      <c r="C523" s="97" t="s">
        <v>556</v>
      </c>
      <c r="D523" s="97">
        <v>6</v>
      </c>
      <c r="E523" s="98">
        <v>525000</v>
      </c>
      <c r="F523" s="97" t="s">
        <v>546</v>
      </c>
    </row>
    <row r="524" spans="2:6" x14ac:dyDescent="0.25">
      <c r="B524" s="96">
        <v>43589</v>
      </c>
      <c r="C524" s="97" t="s">
        <v>586</v>
      </c>
      <c r="D524" s="97">
        <v>0</v>
      </c>
      <c r="E524" s="98">
        <v>0</v>
      </c>
      <c r="F524" s="97" t="s">
        <v>546</v>
      </c>
    </row>
    <row r="525" spans="2:6" x14ac:dyDescent="0.25">
      <c r="B525" s="96">
        <v>43589</v>
      </c>
      <c r="C525" s="97" t="s">
        <v>558</v>
      </c>
      <c r="D525" s="97">
        <v>5</v>
      </c>
      <c r="E525" s="98">
        <v>560000</v>
      </c>
      <c r="F525" s="97" t="s">
        <v>546</v>
      </c>
    </row>
    <row r="526" spans="2:6" x14ac:dyDescent="0.25">
      <c r="B526" s="96">
        <v>43589</v>
      </c>
      <c r="C526" s="97" t="s">
        <v>559</v>
      </c>
      <c r="D526" s="97">
        <v>6</v>
      </c>
      <c r="E526" s="98">
        <v>560000</v>
      </c>
      <c r="F526" s="97" t="s">
        <v>546</v>
      </c>
    </row>
    <row r="527" spans="2:6" x14ac:dyDescent="0.25">
      <c r="B527" s="96">
        <v>43589</v>
      </c>
      <c r="C527" s="97" t="s">
        <v>560</v>
      </c>
      <c r="D527" s="97">
        <v>6</v>
      </c>
      <c r="E527" s="98">
        <v>450000</v>
      </c>
      <c r="F527" s="97" t="s">
        <v>546</v>
      </c>
    </row>
    <row r="528" spans="2:6" x14ac:dyDescent="0.25">
      <c r="B528" s="96">
        <v>43589</v>
      </c>
      <c r="C528" s="97" t="s">
        <v>561</v>
      </c>
      <c r="D528" s="97">
        <v>6</v>
      </c>
      <c r="E528" s="98">
        <v>600000</v>
      </c>
      <c r="F528" s="97" t="s">
        <v>546</v>
      </c>
    </row>
    <row r="529" spans="2:6" x14ac:dyDescent="0.25">
      <c r="B529" s="96">
        <v>43589</v>
      </c>
      <c r="C529" s="97" t="s">
        <v>562</v>
      </c>
      <c r="D529" s="97">
        <v>6</v>
      </c>
      <c r="E529" s="98">
        <v>600000</v>
      </c>
      <c r="F529" s="97" t="s">
        <v>546</v>
      </c>
    </row>
    <row r="530" spans="2:6" x14ac:dyDescent="0.25">
      <c r="B530" s="96">
        <v>43589</v>
      </c>
      <c r="C530" s="97" t="s">
        <v>563</v>
      </c>
      <c r="D530" s="97">
        <v>6</v>
      </c>
      <c r="E530" s="98">
        <v>770000</v>
      </c>
      <c r="F530" s="97" t="s">
        <v>546</v>
      </c>
    </row>
    <row r="531" spans="2:6" x14ac:dyDescent="0.25">
      <c r="B531" s="96">
        <v>43589</v>
      </c>
      <c r="C531" s="97" t="s">
        <v>564</v>
      </c>
      <c r="D531" s="97">
        <v>5</v>
      </c>
      <c r="E531" s="98">
        <v>600000</v>
      </c>
      <c r="F531" s="97" t="s">
        <v>546</v>
      </c>
    </row>
    <row r="532" spans="2:6" x14ac:dyDescent="0.25">
      <c r="B532" s="96">
        <v>43589</v>
      </c>
      <c r="C532" s="97" t="s">
        <v>565</v>
      </c>
      <c r="D532" s="97">
        <v>5</v>
      </c>
      <c r="E532" s="98">
        <v>450000</v>
      </c>
      <c r="F532" s="97" t="s">
        <v>546</v>
      </c>
    </row>
    <row r="533" spans="2:6" x14ac:dyDescent="0.25">
      <c r="B533" s="96">
        <v>43589</v>
      </c>
      <c r="C533" s="97" t="s">
        <v>568</v>
      </c>
      <c r="D533" s="97">
        <v>6</v>
      </c>
      <c r="E533" s="98">
        <v>560000</v>
      </c>
      <c r="F533" s="97" t="s">
        <v>546</v>
      </c>
    </row>
    <row r="534" spans="2:6" x14ac:dyDescent="0.25">
      <c r="B534" s="96">
        <v>43589</v>
      </c>
      <c r="C534" s="97" t="s">
        <v>570</v>
      </c>
      <c r="D534" s="97">
        <v>6</v>
      </c>
      <c r="E534" s="98">
        <v>525000</v>
      </c>
      <c r="F534" s="97" t="s">
        <v>546</v>
      </c>
    </row>
    <row r="535" spans="2:6" x14ac:dyDescent="0.25">
      <c r="B535" s="96">
        <v>43589</v>
      </c>
      <c r="C535" s="97" t="s">
        <v>575</v>
      </c>
      <c r="D535" s="97">
        <v>6</v>
      </c>
      <c r="E535" s="98">
        <v>650000</v>
      </c>
      <c r="F535" s="97" t="s">
        <v>546</v>
      </c>
    </row>
    <row r="536" spans="2:6" x14ac:dyDescent="0.25">
      <c r="B536" s="96">
        <v>43589</v>
      </c>
      <c r="C536" s="97" t="s">
        <v>569</v>
      </c>
      <c r="D536" s="97">
        <v>6</v>
      </c>
      <c r="E536" s="98">
        <v>600000</v>
      </c>
      <c r="F536" s="97" t="s">
        <v>546</v>
      </c>
    </row>
    <row r="537" spans="2:6" x14ac:dyDescent="0.25">
      <c r="B537" s="96">
        <v>43589</v>
      </c>
      <c r="C537" s="97" t="s">
        <v>577</v>
      </c>
      <c r="D537" s="97">
        <v>6</v>
      </c>
      <c r="E537" s="98">
        <v>600000</v>
      </c>
      <c r="F537" s="97" t="s">
        <v>546</v>
      </c>
    </row>
    <row r="538" spans="2:6" x14ac:dyDescent="0.25">
      <c r="B538" s="96">
        <v>43589</v>
      </c>
      <c r="C538" s="97" t="s">
        <v>578</v>
      </c>
      <c r="D538" s="97">
        <v>6</v>
      </c>
      <c r="E538" s="98">
        <v>770000</v>
      </c>
      <c r="F538" s="97" t="s">
        <v>546</v>
      </c>
    </row>
    <row r="539" spans="2:6" x14ac:dyDescent="0.25">
      <c r="B539" s="96">
        <v>43589</v>
      </c>
      <c r="C539" s="97" t="s">
        <v>574</v>
      </c>
      <c r="D539" s="97">
        <v>4</v>
      </c>
      <c r="E539" s="98">
        <v>380000</v>
      </c>
      <c r="F539" s="97" t="s">
        <v>546</v>
      </c>
    </row>
    <row r="540" spans="2:6" x14ac:dyDescent="0.25">
      <c r="B540" s="96">
        <v>43589</v>
      </c>
      <c r="C540" s="97" t="s">
        <v>587</v>
      </c>
      <c r="D540" s="97">
        <v>6</v>
      </c>
      <c r="E540" s="98">
        <v>500000</v>
      </c>
      <c r="F540" s="97" t="s">
        <v>546</v>
      </c>
    </row>
    <row r="541" spans="2:6" x14ac:dyDescent="0.25">
      <c r="B541" s="96">
        <v>43589</v>
      </c>
      <c r="C541" s="97" t="s">
        <v>588</v>
      </c>
      <c r="D541" s="97">
        <v>6</v>
      </c>
      <c r="E541" s="98">
        <v>500000</v>
      </c>
      <c r="F541" s="97" t="s">
        <v>546</v>
      </c>
    </row>
    <row r="542" spans="2:6" x14ac:dyDescent="0.25">
      <c r="B542" s="96">
        <v>43589</v>
      </c>
      <c r="C542" s="97" t="s">
        <v>583</v>
      </c>
      <c r="D542" s="97">
        <v>6</v>
      </c>
      <c r="E542" s="98">
        <v>600000</v>
      </c>
      <c r="F542" s="97" t="s">
        <v>546</v>
      </c>
    </row>
    <row r="543" spans="2:6" x14ac:dyDescent="0.25">
      <c r="B543" s="96">
        <v>43589</v>
      </c>
      <c r="C543" s="97" t="s">
        <v>582</v>
      </c>
      <c r="D543" s="97">
        <v>6</v>
      </c>
      <c r="E543" s="98">
        <v>600000</v>
      </c>
      <c r="F543" s="97" t="s">
        <v>546</v>
      </c>
    </row>
    <row r="544" spans="2:6" x14ac:dyDescent="0.25">
      <c r="B544" s="96">
        <v>43589</v>
      </c>
      <c r="C544" s="97" t="s">
        <v>584</v>
      </c>
      <c r="D544" s="97">
        <v>6</v>
      </c>
      <c r="E544" s="98">
        <v>500000</v>
      </c>
      <c r="F544" s="97" t="s">
        <v>546</v>
      </c>
    </row>
    <row r="545" spans="2:6" x14ac:dyDescent="0.25">
      <c r="B545" s="96">
        <v>43589</v>
      </c>
      <c r="C545" s="97" t="s">
        <v>585</v>
      </c>
      <c r="D545" s="97">
        <v>6</v>
      </c>
      <c r="E545" s="98">
        <v>500000</v>
      </c>
      <c r="F545" s="97" t="s">
        <v>546</v>
      </c>
    </row>
    <row r="546" spans="2:6" x14ac:dyDescent="0.25">
      <c r="B546" s="96">
        <v>43589</v>
      </c>
      <c r="C546" s="97" t="s">
        <v>589</v>
      </c>
      <c r="D546" s="97">
        <v>5</v>
      </c>
      <c r="E546" s="98">
        <v>750000</v>
      </c>
      <c r="F546" s="97" t="s">
        <v>546</v>
      </c>
    </row>
    <row r="547" spans="2:6" x14ac:dyDescent="0.25">
      <c r="B547" s="96">
        <v>43589</v>
      </c>
      <c r="C547" s="97" t="s">
        <v>590</v>
      </c>
      <c r="D547" s="97">
        <v>5</v>
      </c>
      <c r="E547" s="98">
        <v>440000</v>
      </c>
      <c r="F547" s="97" t="s">
        <v>546</v>
      </c>
    </row>
    <row r="548" spans="2:6" x14ac:dyDescent="0.25">
      <c r="B548" s="96">
        <v>43589</v>
      </c>
      <c r="C548" s="97" t="s">
        <v>566</v>
      </c>
      <c r="D548" s="97">
        <v>6</v>
      </c>
      <c r="E548" s="98">
        <v>720000</v>
      </c>
      <c r="F548" s="97" t="s">
        <v>546</v>
      </c>
    </row>
    <row r="549" spans="2:6" x14ac:dyDescent="0.25">
      <c r="B549" s="96">
        <v>43589</v>
      </c>
      <c r="C549" s="97" t="s">
        <v>566</v>
      </c>
      <c r="D549" s="97">
        <v>6</v>
      </c>
      <c r="E549" s="98">
        <v>660000</v>
      </c>
      <c r="F549" s="97" t="s">
        <v>546</v>
      </c>
    </row>
    <row r="550" spans="2:6" x14ac:dyDescent="0.25">
      <c r="B550" s="96">
        <v>43589</v>
      </c>
      <c r="C550" s="97" t="s">
        <v>567</v>
      </c>
      <c r="D550" s="97">
        <v>6</v>
      </c>
      <c r="E550" s="98">
        <v>120000</v>
      </c>
      <c r="F550" s="97" t="s">
        <v>546</v>
      </c>
    </row>
    <row r="551" spans="2:6" x14ac:dyDescent="0.25">
      <c r="B551" s="96">
        <v>43596</v>
      </c>
      <c r="C551" s="97" t="s">
        <v>545</v>
      </c>
      <c r="D551" s="97">
        <v>5</v>
      </c>
      <c r="E551" s="98">
        <v>500000</v>
      </c>
      <c r="F551" s="97" t="s">
        <v>546</v>
      </c>
    </row>
    <row r="552" spans="2:6" x14ac:dyDescent="0.25">
      <c r="B552" s="96">
        <v>43596</v>
      </c>
      <c r="C552" s="97" t="s">
        <v>547</v>
      </c>
      <c r="D552" s="97">
        <v>5</v>
      </c>
      <c r="E552" s="98">
        <v>470000</v>
      </c>
      <c r="F552" s="97" t="s">
        <v>546</v>
      </c>
    </row>
    <row r="553" spans="2:6" x14ac:dyDescent="0.25">
      <c r="B553" s="96">
        <v>43596</v>
      </c>
      <c r="C553" s="97" t="s">
        <v>548</v>
      </c>
      <c r="D553" s="97">
        <v>5</v>
      </c>
      <c r="E553" s="98">
        <v>470000</v>
      </c>
      <c r="F553" s="97" t="s">
        <v>546</v>
      </c>
    </row>
    <row r="554" spans="2:6" x14ac:dyDescent="0.25">
      <c r="B554" s="96">
        <v>43596</v>
      </c>
      <c r="C554" s="97" t="s">
        <v>549</v>
      </c>
      <c r="D554" s="97">
        <v>5</v>
      </c>
      <c r="E554" s="98">
        <v>450000</v>
      </c>
      <c r="F554" s="97" t="s">
        <v>546</v>
      </c>
    </row>
    <row r="555" spans="2:6" x14ac:dyDescent="0.25">
      <c r="B555" s="96">
        <v>43596</v>
      </c>
      <c r="C555" s="97" t="s">
        <v>550</v>
      </c>
      <c r="D555" s="97">
        <v>5</v>
      </c>
      <c r="E555" s="98">
        <v>450000</v>
      </c>
      <c r="F555" s="97" t="s">
        <v>546</v>
      </c>
    </row>
    <row r="556" spans="2:6" x14ac:dyDescent="0.25">
      <c r="B556" s="96">
        <v>43596</v>
      </c>
      <c r="C556" s="97" t="s">
        <v>551</v>
      </c>
      <c r="D556" s="97">
        <v>5</v>
      </c>
      <c r="E556" s="98">
        <v>470000</v>
      </c>
      <c r="F556" s="97" t="s">
        <v>546</v>
      </c>
    </row>
    <row r="557" spans="2:6" x14ac:dyDescent="0.25">
      <c r="B557" s="96">
        <v>43596</v>
      </c>
      <c r="C557" s="97" t="s">
        <v>552</v>
      </c>
      <c r="D557" s="97">
        <v>5</v>
      </c>
      <c r="E557" s="98">
        <v>470000</v>
      </c>
      <c r="F557" s="97" t="s">
        <v>546</v>
      </c>
    </row>
    <row r="558" spans="2:6" x14ac:dyDescent="0.25">
      <c r="B558" s="96">
        <v>43596</v>
      </c>
      <c r="C558" s="97" t="s">
        <v>553</v>
      </c>
      <c r="D558" s="97">
        <v>5</v>
      </c>
      <c r="E558" s="98">
        <v>470000</v>
      </c>
      <c r="F558" s="97" t="s">
        <v>546</v>
      </c>
    </row>
    <row r="559" spans="2:6" x14ac:dyDescent="0.25">
      <c r="B559" s="96">
        <v>43596</v>
      </c>
      <c r="C559" s="97" t="s">
        <v>42</v>
      </c>
      <c r="D559" s="97">
        <v>5</v>
      </c>
      <c r="E559" s="98">
        <v>350000</v>
      </c>
      <c r="F559" s="97" t="s">
        <v>546</v>
      </c>
    </row>
    <row r="560" spans="2:6" x14ac:dyDescent="0.25">
      <c r="B560" s="96">
        <v>43596</v>
      </c>
      <c r="C560" s="97" t="s">
        <v>555</v>
      </c>
      <c r="D560" s="97">
        <v>5</v>
      </c>
      <c r="E560" s="98">
        <v>350000</v>
      </c>
      <c r="F560" s="97" t="s">
        <v>546</v>
      </c>
    </row>
    <row r="561" spans="2:6" x14ac:dyDescent="0.25">
      <c r="B561" s="96">
        <v>43596</v>
      </c>
      <c r="C561" s="97" t="s">
        <v>556</v>
      </c>
      <c r="D561" s="97">
        <v>5</v>
      </c>
      <c r="E561" s="98">
        <v>350000</v>
      </c>
      <c r="F561" s="97" t="s">
        <v>546</v>
      </c>
    </row>
    <row r="562" spans="2:6" x14ac:dyDescent="0.25">
      <c r="B562" s="96">
        <v>43596</v>
      </c>
      <c r="C562" s="97" t="s">
        <v>586</v>
      </c>
      <c r="D562" s="97">
        <v>3</v>
      </c>
      <c r="E562" s="98">
        <v>220000</v>
      </c>
      <c r="F562" s="97" t="s">
        <v>546</v>
      </c>
    </row>
    <row r="563" spans="2:6" x14ac:dyDescent="0.25">
      <c r="B563" s="96">
        <v>43596</v>
      </c>
      <c r="C563" s="97" t="s">
        <v>558</v>
      </c>
      <c r="D563" s="97">
        <v>4.5</v>
      </c>
      <c r="E563" s="98">
        <v>320000</v>
      </c>
      <c r="F563" s="97" t="s">
        <v>546</v>
      </c>
    </row>
    <row r="564" spans="2:6" x14ac:dyDescent="0.25">
      <c r="B564" s="96">
        <v>43596</v>
      </c>
      <c r="C564" s="97" t="s">
        <v>559</v>
      </c>
      <c r="D564" s="97">
        <v>5</v>
      </c>
      <c r="E564" s="98">
        <v>350000</v>
      </c>
      <c r="F564" s="97" t="s">
        <v>546</v>
      </c>
    </row>
    <row r="565" spans="2:6" x14ac:dyDescent="0.25">
      <c r="B565" s="96">
        <v>43596</v>
      </c>
      <c r="C565" s="97" t="s">
        <v>560</v>
      </c>
      <c r="D565" s="97">
        <v>5</v>
      </c>
      <c r="E565" s="98">
        <v>350000</v>
      </c>
      <c r="F565" s="97" t="s">
        <v>546</v>
      </c>
    </row>
    <row r="566" spans="2:6" x14ac:dyDescent="0.25">
      <c r="B566" s="96">
        <v>43596</v>
      </c>
      <c r="C566" s="97" t="s">
        <v>561</v>
      </c>
      <c r="D566" s="97">
        <v>3</v>
      </c>
      <c r="E566" s="98">
        <v>220000</v>
      </c>
      <c r="F566" s="97" t="s">
        <v>546</v>
      </c>
    </row>
    <row r="567" spans="2:6" x14ac:dyDescent="0.25">
      <c r="B567" s="96">
        <v>43596</v>
      </c>
      <c r="C567" s="97" t="s">
        <v>562</v>
      </c>
      <c r="D567" s="97">
        <v>5</v>
      </c>
      <c r="E567" s="98">
        <v>350000</v>
      </c>
      <c r="F567" s="97" t="s">
        <v>546</v>
      </c>
    </row>
    <row r="568" spans="2:6" x14ac:dyDescent="0.25">
      <c r="B568" s="96">
        <v>43596</v>
      </c>
      <c r="C568" s="97" t="s">
        <v>563</v>
      </c>
      <c r="D568" s="97">
        <v>5</v>
      </c>
      <c r="E568" s="98">
        <v>450000</v>
      </c>
      <c r="F568" s="97" t="s">
        <v>546</v>
      </c>
    </row>
    <row r="569" spans="2:6" x14ac:dyDescent="0.25">
      <c r="B569" s="96">
        <v>43596</v>
      </c>
      <c r="C569" s="97" t="s">
        <v>564</v>
      </c>
      <c r="D569" s="97">
        <v>2</v>
      </c>
      <c r="E569" s="98">
        <v>170000</v>
      </c>
      <c r="F569" s="97" t="s">
        <v>546</v>
      </c>
    </row>
    <row r="570" spans="2:6" x14ac:dyDescent="0.25">
      <c r="B570" s="96">
        <v>43596</v>
      </c>
      <c r="C570" s="97" t="s">
        <v>565</v>
      </c>
      <c r="D570" s="97">
        <v>5</v>
      </c>
      <c r="E570" s="98">
        <v>350000</v>
      </c>
      <c r="F570" s="97" t="s">
        <v>546</v>
      </c>
    </row>
    <row r="571" spans="2:6" x14ac:dyDescent="0.25">
      <c r="B571" s="96">
        <v>43596</v>
      </c>
      <c r="C571" s="97" t="s">
        <v>568</v>
      </c>
      <c r="D571" s="97">
        <v>5</v>
      </c>
      <c r="E571" s="98">
        <v>350000</v>
      </c>
      <c r="F571" s="97" t="s">
        <v>546</v>
      </c>
    </row>
    <row r="572" spans="2:6" x14ac:dyDescent="0.25">
      <c r="B572" s="96">
        <v>43596</v>
      </c>
      <c r="C572" s="97" t="s">
        <v>570</v>
      </c>
      <c r="D572" s="97">
        <v>5</v>
      </c>
      <c r="E572" s="98">
        <v>350000</v>
      </c>
      <c r="F572" s="97" t="s">
        <v>546</v>
      </c>
    </row>
    <row r="573" spans="2:6" x14ac:dyDescent="0.25">
      <c r="B573" s="96">
        <v>43596</v>
      </c>
      <c r="C573" s="97" t="s">
        <v>575</v>
      </c>
      <c r="D573" s="97">
        <v>5</v>
      </c>
      <c r="E573" s="98">
        <v>350000</v>
      </c>
      <c r="F573" s="97" t="s">
        <v>546</v>
      </c>
    </row>
    <row r="574" spans="2:6" x14ac:dyDescent="0.25">
      <c r="B574" s="96">
        <v>43596</v>
      </c>
      <c r="C574" s="97" t="s">
        <v>569</v>
      </c>
      <c r="D574" s="97">
        <v>5</v>
      </c>
      <c r="E574" s="98">
        <v>350000</v>
      </c>
      <c r="F574" s="97" t="s">
        <v>546</v>
      </c>
    </row>
    <row r="575" spans="2:6" x14ac:dyDescent="0.25">
      <c r="B575" s="96">
        <v>43596</v>
      </c>
      <c r="C575" s="97" t="s">
        <v>577</v>
      </c>
      <c r="D575" s="97">
        <v>5</v>
      </c>
      <c r="E575" s="98">
        <v>350000</v>
      </c>
      <c r="F575" s="97" t="s">
        <v>546</v>
      </c>
    </row>
    <row r="576" spans="2:6" x14ac:dyDescent="0.25">
      <c r="B576" s="96">
        <v>43596</v>
      </c>
      <c r="C576" s="97" t="s">
        <v>578</v>
      </c>
      <c r="D576" s="97">
        <v>4</v>
      </c>
      <c r="E576" s="98">
        <v>450000</v>
      </c>
      <c r="F576" s="97" t="s">
        <v>546</v>
      </c>
    </row>
    <row r="577" spans="2:6" x14ac:dyDescent="0.25">
      <c r="B577" s="96">
        <v>43596</v>
      </c>
      <c r="C577" s="97" t="s">
        <v>574</v>
      </c>
      <c r="D577" s="97">
        <v>5</v>
      </c>
      <c r="E577" s="98">
        <v>450000</v>
      </c>
      <c r="F577" s="97" t="s">
        <v>546</v>
      </c>
    </row>
    <row r="578" spans="2:6" x14ac:dyDescent="0.25">
      <c r="B578" s="96">
        <v>43596</v>
      </c>
      <c r="C578" s="97" t="s">
        <v>587</v>
      </c>
      <c r="D578" s="97">
        <v>5</v>
      </c>
      <c r="E578" s="98">
        <v>350000</v>
      </c>
      <c r="F578" s="97" t="s">
        <v>546</v>
      </c>
    </row>
    <row r="579" spans="2:6" x14ac:dyDescent="0.25">
      <c r="B579" s="96">
        <v>43596</v>
      </c>
      <c r="C579" s="97" t="s">
        <v>588</v>
      </c>
      <c r="D579" s="97">
        <v>5</v>
      </c>
      <c r="E579" s="98">
        <v>350000</v>
      </c>
      <c r="F579" s="97" t="s">
        <v>546</v>
      </c>
    </row>
    <row r="580" spans="2:6" x14ac:dyDescent="0.25">
      <c r="B580" s="96">
        <v>43596</v>
      </c>
      <c r="C580" s="97" t="s">
        <v>583</v>
      </c>
      <c r="D580" s="97">
        <v>5</v>
      </c>
      <c r="E580" s="98">
        <v>500000</v>
      </c>
      <c r="F580" s="97" t="s">
        <v>546</v>
      </c>
    </row>
    <row r="581" spans="2:6" x14ac:dyDescent="0.25">
      <c r="B581" s="96">
        <v>43596</v>
      </c>
      <c r="C581" s="97" t="s">
        <v>582</v>
      </c>
      <c r="D581" s="97">
        <v>5</v>
      </c>
      <c r="E581" s="98">
        <v>500000</v>
      </c>
      <c r="F581" s="97" t="s">
        <v>546</v>
      </c>
    </row>
    <row r="582" spans="2:6" x14ac:dyDescent="0.25">
      <c r="B582" s="96">
        <v>43596</v>
      </c>
      <c r="C582" s="97" t="s">
        <v>585</v>
      </c>
      <c r="D582" s="97">
        <v>5</v>
      </c>
      <c r="E582" s="98">
        <v>400000</v>
      </c>
      <c r="F582" s="97" t="s">
        <v>546</v>
      </c>
    </row>
    <row r="583" spans="2:6" x14ac:dyDescent="0.25">
      <c r="B583" s="96">
        <v>43596</v>
      </c>
      <c r="C583" s="97" t="s">
        <v>585</v>
      </c>
      <c r="D583" s="97">
        <v>5</v>
      </c>
      <c r="E583" s="98">
        <v>400000</v>
      </c>
      <c r="F583" s="97" t="s">
        <v>546</v>
      </c>
    </row>
    <row r="584" spans="2:6" x14ac:dyDescent="0.25">
      <c r="B584" s="96">
        <v>43596</v>
      </c>
      <c r="C584" s="97" t="s">
        <v>566</v>
      </c>
      <c r="D584" s="97">
        <v>6</v>
      </c>
      <c r="E584" s="98">
        <v>720000</v>
      </c>
      <c r="F584" s="97" t="s">
        <v>546</v>
      </c>
    </row>
    <row r="585" spans="2:6" x14ac:dyDescent="0.25">
      <c r="B585" s="96">
        <v>43596</v>
      </c>
      <c r="C585" s="97" t="s">
        <v>566</v>
      </c>
      <c r="D585" s="97">
        <v>6</v>
      </c>
      <c r="E585" s="98">
        <v>660000</v>
      </c>
      <c r="F585" s="97" t="s">
        <v>546</v>
      </c>
    </row>
    <row r="586" spans="2:6" x14ac:dyDescent="0.25">
      <c r="B586" s="96">
        <v>43596</v>
      </c>
      <c r="C586" s="97" t="s">
        <v>567</v>
      </c>
      <c r="D586" s="97">
        <v>6</v>
      </c>
      <c r="E586" s="98">
        <v>120000</v>
      </c>
      <c r="F586" s="97" t="s">
        <v>546</v>
      </c>
    </row>
    <row r="587" spans="2:6" x14ac:dyDescent="0.25">
      <c r="B587" s="96">
        <v>43603</v>
      </c>
      <c r="C587" s="97" t="s">
        <v>545</v>
      </c>
      <c r="D587" s="97">
        <v>6</v>
      </c>
      <c r="E587" s="98">
        <v>1150000</v>
      </c>
      <c r="F587" s="97" t="s">
        <v>546</v>
      </c>
    </row>
    <row r="588" spans="2:6" x14ac:dyDescent="0.25">
      <c r="B588" s="96">
        <v>43603</v>
      </c>
      <c r="C588" s="97" t="s">
        <v>547</v>
      </c>
      <c r="D588" s="97">
        <v>6</v>
      </c>
      <c r="E588" s="98">
        <v>1050000</v>
      </c>
      <c r="F588" s="97" t="s">
        <v>546</v>
      </c>
    </row>
    <row r="589" spans="2:6" x14ac:dyDescent="0.25">
      <c r="B589" s="96">
        <v>43603</v>
      </c>
      <c r="C589" s="97" t="s">
        <v>548</v>
      </c>
      <c r="D589" s="97">
        <v>6</v>
      </c>
      <c r="E589" s="98">
        <v>675000</v>
      </c>
      <c r="F589" s="97" t="s">
        <v>546</v>
      </c>
    </row>
    <row r="590" spans="2:6" x14ac:dyDescent="0.25">
      <c r="B590" s="96">
        <v>43603</v>
      </c>
      <c r="C590" s="97" t="s">
        <v>549</v>
      </c>
      <c r="D590" s="97">
        <v>6</v>
      </c>
      <c r="E590" s="98">
        <v>590000</v>
      </c>
      <c r="F590" s="97" t="s">
        <v>546</v>
      </c>
    </row>
    <row r="591" spans="2:6" x14ac:dyDescent="0.25">
      <c r="B591" s="96">
        <v>43603</v>
      </c>
      <c r="C591" s="97" t="s">
        <v>550</v>
      </c>
      <c r="D591" s="97">
        <v>6</v>
      </c>
      <c r="E591" s="98">
        <v>630000</v>
      </c>
      <c r="F591" s="97" t="s">
        <v>546</v>
      </c>
    </row>
    <row r="592" spans="2:6" x14ac:dyDescent="0.25">
      <c r="B592" s="96">
        <v>43603</v>
      </c>
      <c r="C592" s="97" t="s">
        <v>551</v>
      </c>
      <c r="D592" s="97">
        <v>6</v>
      </c>
      <c r="E592" s="98">
        <v>675000</v>
      </c>
      <c r="F592" s="97" t="s">
        <v>546</v>
      </c>
    </row>
    <row r="593" spans="2:6" x14ac:dyDescent="0.25">
      <c r="B593" s="96">
        <v>43603</v>
      </c>
      <c r="C593" s="97" t="s">
        <v>552</v>
      </c>
      <c r="D593" s="97">
        <v>6</v>
      </c>
      <c r="E593" s="98">
        <v>590000</v>
      </c>
      <c r="F593" s="97" t="s">
        <v>546</v>
      </c>
    </row>
    <row r="594" spans="2:6" x14ac:dyDescent="0.25">
      <c r="B594" s="96">
        <v>43603</v>
      </c>
      <c r="C594" s="97" t="s">
        <v>553</v>
      </c>
      <c r="D594" s="97">
        <v>6</v>
      </c>
      <c r="E594" s="98">
        <v>1050000</v>
      </c>
      <c r="F594" s="97" t="s">
        <v>546</v>
      </c>
    </row>
    <row r="595" spans="2:6" x14ac:dyDescent="0.25">
      <c r="B595" s="96">
        <v>43603</v>
      </c>
      <c r="C595" s="97" t="s">
        <v>42</v>
      </c>
      <c r="D595" s="97">
        <v>6</v>
      </c>
      <c r="E595" s="98">
        <v>390000</v>
      </c>
      <c r="F595" s="97" t="s">
        <v>546</v>
      </c>
    </row>
    <row r="596" spans="2:6" x14ac:dyDescent="0.25">
      <c r="B596" s="96">
        <v>43603</v>
      </c>
      <c r="C596" s="97" t="s">
        <v>555</v>
      </c>
      <c r="D596" s="97">
        <v>6</v>
      </c>
      <c r="E596" s="98">
        <v>490000</v>
      </c>
      <c r="F596" s="97" t="s">
        <v>546</v>
      </c>
    </row>
    <row r="597" spans="2:6" x14ac:dyDescent="0.25">
      <c r="B597" s="96">
        <v>43603</v>
      </c>
      <c r="C597" s="97" t="s">
        <v>556</v>
      </c>
      <c r="D597" s="97">
        <v>6</v>
      </c>
      <c r="E597" s="98">
        <v>370000</v>
      </c>
      <c r="F597" s="97" t="s">
        <v>546</v>
      </c>
    </row>
    <row r="598" spans="2:6" x14ac:dyDescent="0.25">
      <c r="B598" s="96">
        <v>43603</v>
      </c>
      <c r="C598" s="97" t="s">
        <v>558</v>
      </c>
      <c r="D598" s="97">
        <v>6</v>
      </c>
      <c r="E598" s="98">
        <v>430000</v>
      </c>
      <c r="F598" s="97" t="s">
        <v>546</v>
      </c>
    </row>
    <row r="599" spans="2:6" x14ac:dyDescent="0.25">
      <c r="B599" s="96">
        <v>43603</v>
      </c>
      <c r="C599" s="97" t="s">
        <v>559</v>
      </c>
      <c r="D599" s="97">
        <v>6</v>
      </c>
      <c r="E599" s="98">
        <v>700000</v>
      </c>
      <c r="F599" s="97" t="s">
        <v>546</v>
      </c>
    </row>
    <row r="600" spans="2:6" x14ac:dyDescent="0.25">
      <c r="B600" s="96">
        <v>43603</v>
      </c>
      <c r="C600" s="97" t="s">
        <v>560</v>
      </c>
      <c r="D600" s="97">
        <v>6</v>
      </c>
      <c r="E600" s="98">
        <v>500000</v>
      </c>
      <c r="F600" s="97" t="s">
        <v>546</v>
      </c>
    </row>
    <row r="601" spans="2:6" x14ac:dyDescent="0.25">
      <c r="B601" s="96">
        <v>43603</v>
      </c>
      <c r="C601" s="97" t="s">
        <v>561</v>
      </c>
      <c r="D601" s="97">
        <v>6</v>
      </c>
      <c r="E601" s="98">
        <v>400000</v>
      </c>
      <c r="F601" s="97" t="s">
        <v>546</v>
      </c>
    </row>
    <row r="602" spans="2:6" x14ac:dyDescent="0.25">
      <c r="B602" s="96">
        <v>43603</v>
      </c>
      <c r="C602" s="97" t="s">
        <v>562</v>
      </c>
      <c r="D602" s="97">
        <v>6</v>
      </c>
      <c r="E602" s="98">
        <v>260000</v>
      </c>
      <c r="F602" s="97" t="s">
        <v>546</v>
      </c>
    </row>
    <row r="603" spans="2:6" x14ac:dyDescent="0.25">
      <c r="B603" s="96">
        <v>43603</v>
      </c>
      <c r="C603" s="97" t="s">
        <v>563</v>
      </c>
      <c r="D603" s="97">
        <v>6</v>
      </c>
      <c r="E603" s="98">
        <v>540000</v>
      </c>
      <c r="F603" s="97" t="s">
        <v>546</v>
      </c>
    </row>
    <row r="604" spans="2:6" x14ac:dyDescent="0.25">
      <c r="B604" s="96">
        <v>43603</v>
      </c>
      <c r="C604" s="97" t="s">
        <v>564</v>
      </c>
      <c r="D604" s="97">
        <v>5</v>
      </c>
      <c r="E604" s="98">
        <v>1050000</v>
      </c>
      <c r="F604" s="97" t="s">
        <v>546</v>
      </c>
    </row>
    <row r="605" spans="2:6" x14ac:dyDescent="0.25">
      <c r="B605" s="96">
        <v>43603</v>
      </c>
      <c r="C605" s="97" t="s">
        <v>565</v>
      </c>
      <c r="D605" s="97">
        <v>5</v>
      </c>
      <c r="E605" s="98">
        <v>540000</v>
      </c>
      <c r="F605" s="97" t="s">
        <v>546</v>
      </c>
    </row>
    <row r="606" spans="2:6" x14ac:dyDescent="0.25">
      <c r="B606" s="96">
        <v>43603</v>
      </c>
      <c r="C606" s="97" t="s">
        <v>568</v>
      </c>
      <c r="D606" s="97">
        <v>6</v>
      </c>
      <c r="E606" s="98">
        <v>770000</v>
      </c>
      <c r="F606" s="97" t="s">
        <v>546</v>
      </c>
    </row>
    <row r="607" spans="2:6" x14ac:dyDescent="0.25">
      <c r="B607" s="96">
        <v>43603</v>
      </c>
      <c r="C607" s="97" t="s">
        <v>570</v>
      </c>
      <c r="D607" s="97">
        <v>6</v>
      </c>
      <c r="E607" s="98">
        <v>770000</v>
      </c>
      <c r="F607" s="97" t="s">
        <v>546</v>
      </c>
    </row>
    <row r="608" spans="2:6" x14ac:dyDescent="0.25">
      <c r="B608" s="96">
        <v>43603</v>
      </c>
      <c r="C608" s="97" t="s">
        <v>569</v>
      </c>
      <c r="D608" s="97">
        <v>6</v>
      </c>
      <c r="E608" s="98">
        <v>750000</v>
      </c>
      <c r="F608" s="97" t="s">
        <v>546</v>
      </c>
    </row>
    <row r="609" spans="2:6" x14ac:dyDescent="0.25">
      <c r="B609" s="96">
        <v>43603</v>
      </c>
      <c r="C609" s="97" t="s">
        <v>577</v>
      </c>
      <c r="D609" s="97">
        <v>6</v>
      </c>
      <c r="E609" s="98">
        <v>750000</v>
      </c>
      <c r="F609" s="97" t="s">
        <v>546</v>
      </c>
    </row>
    <row r="610" spans="2:6" x14ac:dyDescent="0.25">
      <c r="B610" s="96">
        <v>43603</v>
      </c>
      <c r="C610" s="97" t="s">
        <v>557</v>
      </c>
      <c r="D610" s="97">
        <v>5</v>
      </c>
      <c r="E610" s="98">
        <v>350000</v>
      </c>
      <c r="F610" s="97" t="s">
        <v>546</v>
      </c>
    </row>
    <row r="611" spans="2:6" x14ac:dyDescent="0.25">
      <c r="B611" s="96">
        <v>43603</v>
      </c>
      <c r="C611" s="97" t="s">
        <v>578</v>
      </c>
      <c r="D611" s="97">
        <v>6</v>
      </c>
      <c r="E611" s="98">
        <v>650000</v>
      </c>
      <c r="F611" s="97" t="s">
        <v>546</v>
      </c>
    </row>
    <row r="612" spans="2:6" x14ac:dyDescent="0.25">
      <c r="B612" s="96">
        <v>43603</v>
      </c>
      <c r="C612" s="97" t="s">
        <v>574</v>
      </c>
      <c r="D612" s="97">
        <v>6</v>
      </c>
      <c r="E612" s="98">
        <v>540000</v>
      </c>
      <c r="F612" s="97" t="s">
        <v>546</v>
      </c>
    </row>
    <row r="613" spans="2:6" x14ac:dyDescent="0.25">
      <c r="B613" s="96">
        <v>43603</v>
      </c>
      <c r="C613" s="97" t="s">
        <v>575</v>
      </c>
      <c r="D613" s="97">
        <v>6</v>
      </c>
      <c r="E613" s="98">
        <v>630000</v>
      </c>
      <c r="F613" s="97" t="s">
        <v>546</v>
      </c>
    </row>
    <row r="614" spans="2:6" x14ac:dyDescent="0.25">
      <c r="B614" s="96">
        <v>43603</v>
      </c>
      <c r="C614" s="97" t="s">
        <v>587</v>
      </c>
      <c r="D614" s="97">
        <v>6</v>
      </c>
      <c r="E614" s="98">
        <v>370000</v>
      </c>
      <c r="F614" s="97" t="s">
        <v>546</v>
      </c>
    </row>
    <row r="615" spans="2:6" x14ac:dyDescent="0.25">
      <c r="B615" s="96">
        <v>43603</v>
      </c>
      <c r="C615" s="97" t="s">
        <v>588</v>
      </c>
      <c r="D615" s="97">
        <v>6</v>
      </c>
      <c r="E615" s="98">
        <v>370000</v>
      </c>
      <c r="F615" s="97" t="s">
        <v>546</v>
      </c>
    </row>
    <row r="616" spans="2:6" x14ac:dyDescent="0.25">
      <c r="B616" s="96">
        <v>43603</v>
      </c>
      <c r="C616" s="97" t="s">
        <v>583</v>
      </c>
      <c r="D616" s="97">
        <v>6</v>
      </c>
      <c r="E616" s="98">
        <v>600000</v>
      </c>
      <c r="F616" s="97" t="s">
        <v>546</v>
      </c>
    </row>
    <row r="617" spans="2:6" x14ac:dyDescent="0.25">
      <c r="B617" s="96">
        <v>43603</v>
      </c>
      <c r="C617" s="97" t="s">
        <v>582</v>
      </c>
      <c r="D617" s="97">
        <v>6</v>
      </c>
      <c r="E617" s="98">
        <v>600000</v>
      </c>
      <c r="F617" s="97" t="s">
        <v>546</v>
      </c>
    </row>
    <row r="618" spans="2:6" x14ac:dyDescent="0.25">
      <c r="B618" s="96">
        <v>43603</v>
      </c>
      <c r="C618" s="97" t="s">
        <v>585</v>
      </c>
      <c r="D618" s="97">
        <v>6</v>
      </c>
      <c r="E618" s="98">
        <v>480000</v>
      </c>
      <c r="F618" s="97" t="s">
        <v>546</v>
      </c>
    </row>
    <row r="619" spans="2:6" x14ac:dyDescent="0.25">
      <c r="B619" s="96">
        <v>43603</v>
      </c>
      <c r="C619" s="97" t="s">
        <v>584</v>
      </c>
      <c r="D619" s="97">
        <v>6</v>
      </c>
      <c r="E619" s="98">
        <v>480000</v>
      </c>
      <c r="F619" s="97" t="s">
        <v>546</v>
      </c>
    </row>
    <row r="620" spans="2:6" x14ac:dyDescent="0.25">
      <c r="B620" s="96">
        <v>43603</v>
      </c>
      <c r="C620" s="97" t="s">
        <v>591</v>
      </c>
      <c r="D620" s="97">
        <v>6</v>
      </c>
      <c r="E620" s="98">
        <v>210000</v>
      </c>
      <c r="F620" s="97" t="s">
        <v>546</v>
      </c>
    </row>
    <row r="621" spans="2:6" x14ac:dyDescent="0.25">
      <c r="B621" s="96">
        <v>43603</v>
      </c>
      <c r="C621" s="97" t="s">
        <v>592</v>
      </c>
      <c r="D621" s="97">
        <v>6</v>
      </c>
      <c r="E621" s="98">
        <v>210000</v>
      </c>
      <c r="F621" s="97" t="s">
        <v>546</v>
      </c>
    </row>
    <row r="622" spans="2:6" x14ac:dyDescent="0.25">
      <c r="B622" s="96">
        <v>43603</v>
      </c>
      <c r="C622" s="97" t="s">
        <v>566</v>
      </c>
      <c r="D622" s="97">
        <v>6</v>
      </c>
      <c r="E622" s="98">
        <v>720000</v>
      </c>
      <c r="F622" s="97" t="s">
        <v>546</v>
      </c>
    </row>
    <row r="623" spans="2:6" x14ac:dyDescent="0.25">
      <c r="B623" s="96">
        <v>43603</v>
      </c>
      <c r="C623" s="97" t="s">
        <v>566</v>
      </c>
      <c r="D623" s="97">
        <v>6</v>
      </c>
      <c r="E623" s="98">
        <v>660000</v>
      </c>
      <c r="F623" s="97" t="s">
        <v>546</v>
      </c>
    </row>
    <row r="624" spans="2:6" x14ac:dyDescent="0.25">
      <c r="B624" s="96">
        <v>43603</v>
      </c>
      <c r="C624" s="97" t="s">
        <v>567</v>
      </c>
      <c r="D624" s="97">
        <v>6</v>
      </c>
      <c r="E624" s="98">
        <v>120000</v>
      </c>
      <c r="F624" s="97" t="s">
        <v>546</v>
      </c>
    </row>
    <row r="625" spans="2:6" x14ac:dyDescent="0.25">
      <c r="B625" s="96">
        <v>43609</v>
      </c>
      <c r="C625" s="97" t="s">
        <v>545</v>
      </c>
      <c r="D625" s="97">
        <v>6</v>
      </c>
      <c r="E625" s="98">
        <v>850000</v>
      </c>
      <c r="F625" s="97" t="s">
        <v>546</v>
      </c>
    </row>
    <row r="626" spans="2:6" x14ac:dyDescent="0.25">
      <c r="B626" s="96">
        <v>43609</v>
      </c>
      <c r="C626" s="97" t="s">
        <v>547</v>
      </c>
      <c r="D626" s="97">
        <v>6</v>
      </c>
      <c r="E626" s="98">
        <v>960000</v>
      </c>
      <c r="F626" s="97" t="s">
        <v>546</v>
      </c>
    </row>
    <row r="627" spans="2:6" x14ac:dyDescent="0.25">
      <c r="B627" s="96">
        <v>43609</v>
      </c>
      <c r="C627" s="97" t="s">
        <v>548</v>
      </c>
      <c r="D627" s="97">
        <v>6</v>
      </c>
      <c r="E627" s="98">
        <v>860000</v>
      </c>
      <c r="F627" s="97" t="s">
        <v>546</v>
      </c>
    </row>
    <row r="628" spans="2:6" x14ac:dyDescent="0.25">
      <c r="B628" s="96">
        <v>43609</v>
      </c>
      <c r="C628" s="97" t="s">
        <v>549</v>
      </c>
      <c r="D628" s="97">
        <v>5</v>
      </c>
      <c r="E628" s="98">
        <v>860000</v>
      </c>
      <c r="F628" s="97" t="s">
        <v>546</v>
      </c>
    </row>
    <row r="629" spans="2:6" x14ac:dyDescent="0.25">
      <c r="B629" s="96">
        <v>43609</v>
      </c>
      <c r="C629" s="97" t="s">
        <v>550</v>
      </c>
      <c r="D629" s="97">
        <v>6</v>
      </c>
      <c r="E629" s="98">
        <v>860000</v>
      </c>
      <c r="F629" s="97" t="s">
        <v>546</v>
      </c>
    </row>
    <row r="630" spans="2:6" x14ac:dyDescent="0.25">
      <c r="B630" s="96">
        <v>43609</v>
      </c>
      <c r="C630" s="97" t="s">
        <v>551</v>
      </c>
      <c r="D630" s="97">
        <v>6</v>
      </c>
      <c r="E630" s="98">
        <v>860000</v>
      </c>
      <c r="F630" s="97" t="s">
        <v>546</v>
      </c>
    </row>
    <row r="631" spans="2:6" x14ac:dyDescent="0.25">
      <c r="B631" s="96">
        <v>43609</v>
      </c>
      <c r="C631" s="97" t="s">
        <v>552</v>
      </c>
      <c r="D631" s="97">
        <v>6</v>
      </c>
      <c r="E631" s="98">
        <v>930000</v>
      </c>
      <c r="F631" s="97" t="s">
        <v>546</v>
      </c>
    </row>
    <row r="632" spans="2:6" x14ac:dyDescent="0.25">
      <c r="B632" s="96">
        <v>43609</v>
      </c>
      <c r="C632" s="97" t="s">
        <v>553</v>
      </c>
      <c r="D632" s="97">
        <v>6</v>
      </c>
      <c r="E632" s="98">
        <v>860000</v>
      </c>
      <c r="F632" s="97" t="s">
        <v>546</v>
      </c>
    </row>
    <row r="633" spans="2:6" x14ac:dyDescent="0.25">
      <c r="B633" s="96">
        <v>43609</v>
      </c>
      <c r="C633" s="97" t="s">
        <v>42</v>
      </c>
      <c r="D633" s="97">
        <v>6</v>
      </c>
      <c r="E633" s="98">
        <v>600000</v>
      </c>
      <c r="F633" s="97" t="s">
        <v>546</v>
      </c>
    </row>
    <row r="634" spans="2:6" x14ac:dyDescent="0.25">
      <c r="B634" s="96">
        <v>43609</v>
      </c>
      <c r="C634" s="97" t="s">
        <v>555</v>
      </c>
      <c r="D634" s="97">
        <v>6</v>
      </c>
      <c r="E634" s="98">
        <v>660000</v>
      </c>
      <c r="F634" s="97" t="s">
        <v>546</v>
      </c>
    </row>
    <row r="635" spans="2:6" x14ac:dyDescent="0.25">
      <c r="B635" s="96">
        <v>43609</v>
      </c>
      <c r="C635" s="97" t="s">
        <v>556</v>
      </c>
      <c r="D635" s="97">
        <v>6</v>
      </c>
      <c r="E635" s="98">
        <v>600000</v>
      </c>
      <c r="F635" s="97" t="s">
        <v>546</v>
      </c>
    </row>
    <row r="636" spans="2:6" x14ac:dyDescent="0.25">
      <c r="B636" s="96">
        <v>43609</v>
      </c>
      <c r="C636" s="97" t="s">
        <v>557</v>
      </c>
      <c r="D636" s="97">
        <v>6</v>
      </c>
      <c r="E636" s="98">
        <v>600000</v>
      </c>
      <c r="F636" s="97" t="s">
        <v>546</v>
      </c>
    </row>
    <row r="637" spans="2:6" x14ac:dyDescent="0.25">
      <c r="B637" s="96">
        <v>43609</v>
      </c>
      <c r="C637" s="97" t="s">
        <v>558</v>
      </c>
      <c r="D637" s="97">
        <v>6</v>
      </c>
      <c r="E637" s="98">
        <v>600000</v>
      </c>
      <c r="F637" s="97" t="s">
        <v>546</v>
      </c>
    </row>
    <row r="638" spans="2:6" x14ac:dyDescent="0.25">
      <c r="B638" s="96">
        <v>43609</v>
      </c>
      <c r="C638" s="97" t="s">
        <v>559</v>
      </c>
      <c r="D638" s="97">
        <v>5</v>
      </c>
      <c r="E638" s="98">
        <v>600000</v>
      </c>
      <c r="F638" s="97" t="s">
        <v>546</v>
      </c>
    </row>
    <row r="639" spans="2:6" x14ac:dyDescent="0.25">
      <c r="B639" s="96">
        <v>43609</v>
      </c>
      <c r="C639" s="97" t="s">
        <v>560</v>
      </c>
      <c r="D639" s="97">
        <v>6</v>
      </c>
      <c r="E639" s="98">
        <v>660000</v>
      </c>
      <c r="F639" s="97" t="s">
        <v>546</v>
      </c>
    </row>
    <row r="640" spans="2:6" x14ac:dyDescent="0.25">
      <c r="B640" s="96">
        <v>43609</v>
      </c>
      <c r="C640" s="97" t="s">
        <v>561</v>
      </c>
      <c r="D640" s="97">
        <v>6</v>
      </c>
      <c r="E640" s="98">
        <v>720000</v>
      </c>
      <c r="F640" s="97" t="s">
        <v>546</v>
      </c>
    </row>
    <row r="641" spans="2:6" x14ac:dyDescent="0.25">
      <c r="B641" s="96">
        <v>43609</v>
      </c>
      <c r="C641" s="97" t="s">
        <v>562</v>
      </c>
      <c r="D641" s="97">
        <v>6</v>
      </c>
      <c r="E641" s="98">
        <v>600000</v>
      </c>
      <c r="F641" s="97" t="s">
        <v>546</v>
      </c>
    </row>
    <row r="642" spans="2:6" x14ac:dyDescent="0.25">
      <c r="B642" s="96">
        <v>43609</v>
      </c>
      <c r="C642" s="97" t="s">
        <v>563</v>
      </c>
      <c r="D642" s="97">
        <v>6</v>
      </c>
      <c r="E642" s="98">
        <v>600000</v>
      </c>
      <c r="F642" s="97" t="s">
        <v>546</v>
      </c>
    </row>
    <row r="643" spans="2:6" x14ac:dyDescent="0.25">
      <c r="B643" s="96">
        <v>43609</v>
      </c>
      <c r="C643" s="97" t="s">
        <v>564</v>
      </c>
      <c r="D643" s="97">
        <v>6</v>
      </c>
      <c r="E643" s="98">
        <v>800000</v>
      </c>
      <c r="F643" s="97" t="s">
        <v>546</v>
      </c>
    </row>
    <row r="644" spans="2:6" x14ac:dyDescent="0.25">
      <c r="B644" s="96">
        <v>43609</v>
      </c>
      <c r="C644" s="97" t="s">
        <v>565</v>
      </c>
      <c r="D644" s="97">
        <v>6</v>
      </c>
      <c r="E644" s="98">
        <v>800000</v>
      </c>
      <c r="F644" s="97" t="s">
        <v>546</v>
      </c>
    </row>
    <row r="645" spans="2:6" x14ac:dyDescent="0.25">
      <c r="B645" s="96">
        <v>43609</v>
      </c>
      <c r="C645" s="97" t="s">
        <v>568</v>
      </c>
      <c r="D645" s="97">
        <v>6</v>
      </c>
      <c r="E645" s="98">
        <v>800000</v>
      </c>
      <c r="F645" s="97" t="s">
        <v>546</v>
      </c>
    </row>
    <row r="646" spans="2:6" x14ac:dyDescent="0.25">
      <c r="B646" s="96">
        <v>43609</v>
      </c>
      <c r="C646" s="97" t="s">
        <v>570</v>
      </c>
      <c r="D646" s="97">
        <v>6</v>
      </c>
      <c r="E646" s="98">
        <v>600000</v>
      </c>
      <c r="F646" s="97" t="s">
        <v>546</v>
      </c>
    </row>
    <row r="647" spans="2:6" x14ac:dyDescent="0.25">
      <c r="B647" s="96">
        <v>43609</v>
      </c>
      <c r="C647" s="97" t="s">
        <v>569</v>
      </c>
      <c r="D647" s="97">
        <v>6</v>
      </c>
      <c r="E647" s="98">
        <v>600000</v>
      </c>
      <c r="F647" s="97" t="s">
        <v>546</v>
      </c>
    </row>
    <row r="648" spans="2:6" x14ac:dyDescent="0.25">
      <c r="B648" s="96">
        <v>43609</v>
      </c>
      <c r="C648" s="97" t="s">
        <v>577</v>
      </c>
      <c r="D648" s="97">
        <v>6</v>
      </c>
      <c r="E648" s="98">
        <v>600000</v>
      </c>
      <c r="F648" s="97" t="s">
        <v>546</v>
      </c>
    </row>
    <row r="649" spans="2:6" x14ac:dyDescent="0.25">
      <c r="B649" s="96">
        <v>43609</v>
      </c>
      <c r="C649" s="97" t="s">
        <v>578</v>
      </c>
      <c r="D649" s="97">
        <v>6</v>
      </c>
      <c r="E649" s="98">
        <v>800000</v>
      </c>
      <c r="F649" s="97" t="s">
        <v>546</v>
      </c>
    </row>
    <row r="650" spans="2:6" x14ac:dyDescent="0.25">
      <c r="B650" s="96">
        <v>43609</v>
      </c>
      <c r="C650" s="97" t="s">
        <v>574</v>
      </c>
      <c r="D650" s="97">
        <v>5</v>
      </c>
      <c r="E650" s="98">
        <v>650000</v>
      </c>
      <c r="F650" s="97" t="s">
        <v>546</v>
      </c>
    </row>
    <row r="651" spans="2:6" x14ac:dyDescent="0.25">
      <c r="B651" s="96">
        <v>43609</v>
      </c>
      <c r="C651" s="97" t="s">
        <v>575</v>
      </c>
      <c r="D651" s="97">
        <v>6</v>
      </c>
      <c r="E651" s="98">
        <v>800000</v>
      </c>
      <c r="F651" s="97" t="s">
        <v>546</v>
      </c>
    </row>
    <row r="652" spans="2:6" x14ac:dyDescent="0.25">
      <c r="B652" s="96">
        <v>43609</v>
      </c>
      <c r="C652" s="97" t="s">
        <v>587</v>
      </c>
      <c r="D652" s="97">
        <v>6</v>
      </c>
      <c r="E652" s="98">
        <v>600000</v>
      </c>
      <c r="F652" s="97" t="s">
        <v>546</v>
      </c>
    </row>
    <row r="653" spans="2:6" x14ac:dyDescent="0.25">
      <c r="B653" s="96">
        <v>43609</v>
      </c>
      <c r="C653" s="97" t="s">
        <v>588</v>
      </c>
      <c r="D653" s="97">
        <v>6</v>
      </c>
      <c r="E653" s="98">
        <v>600000</v>
      </c>
      <c r="F653" s="97" t="s">
        <v>546</v>
      </c>
    </row>
    <row r="654" spans="2:6" x14ac:dyDescent="0.25">
      <c r="B654" s="96">
        <v>43609</v>
      </c>
      <c r="C654" s="97" t="s">
        <v>593</v>
      </c>
      <c r="D654" s="97">
        <v>6</v>
      </c>
      <c r="E654" s="98">
        <v>600000</v>
      </c>
      <c r="F654" s="97" t="s">
        <v>546</v>
      </c>
    </row>
    <row r="655" spans="2:6" x14ac:dyDescent="0.25">
      <c r="B655" s="96">
        <v>43609</v>
      </c>
      <c r="C655" s="97" t="s">
        <v>583</v>
      </c>
      <c r="D655" s="97">
        <v>6</v>
      </c>
      <c r="E655" s="98">
        <v>600000</v>
      </c>
      <c r="F655" s="97" t="s">
        <v>546</v>
      </c>
    </row>
    <row r="656" spans="2:6" x14ac:dyDescent="0.25">
      <c r="B656" s="96">
        <v>43609</v>
      </c>
      <c r="C656" s="97" t="s">
        <v>582</v>
      </c>
      <c r="D656" s="97">
        <v>6</v>
      </c>
      <c r="E656" s="98">
        <v>600000</v>
      </c>
      <c r="F656" s="97" t="s">
        <v>546</v>
      </c>
    </row>
    <row r="657" spans="2:6" x14ac:dyDescent="0.25">
      <c r="B657" s="96">
        <v>43609</v>
      </c>
      <c r="C657" s="97" t="s">
        <v>585</v>
      </c>
      <c r="D657" s="97">
        <v>6</v>
      </c>
      <c r="E657" s="98">
        <v>480000</v>
      </c>
      <c r="F657" s="97" t="s">
        <v>546</v>
      </c>
    </row>
    <row r="658" spans="2:6" x14ac:dyDescent="0.25">
      <c r="B658" s="96">
        <v>43609</v>
      </c>
      <c r="C658" s="97" t="s">
        <v>584</v>
      </c>
      <c r="D658" s="97">
        <v>6</v>
      </c>
      <c r="E658" s="98">
        <v>480000</v>
      </c>
      <c r="F658" s="97" t="s">
        <v>546</v>
      </c>
    </row>
    <row r="659" spans="2:6" x14ac:dyDescent="0.25">
      <c r="B659" s="96">
        <v>43609</v>
      </c>
      <c r="C659" s="97" t="s">
        <v>589</v>
      </c>
      <c r="D659" s="97">
        <v>6</v>
      </c>
      <c r="E659" s="98">
        <v>820000</v>
      </c>
      <c r="F659" s="97" t="s">
        <v>546</v>
      </c>
    </row>
    <row r="660" spans="2:6" x14ac:dyDescent="0.25">
      <c r="B660" s="96">
        <v>43609</v>
      </c>
      <c r="C660" s="97" t="s">
        <v>594</v>
      </c>
      <c r="D660" s="97">
        <v>1.5</v>
      </c>
      <c r="E660" s="98">
        <v>105000</v>
      </c>
      <c r="F660" s="97" t="s">
        <v>546</v>
      </c>
    </row>
    <row r="661" spans="2:6" x14ac:dyDescent="0.25">
      <c r="B661" s="96">
        <v>43609</v>
      </c>
      <c r="C661" s="97" t="s">
        <v>566</v>
      </c>
      <c r="D661" s="97">
        <v>6</v>
      </c>
      <c r="E661" s="98">
        <v>720000</v>
      </c>
      <c r="F661" s="97" t="s">
        <v>546</v>
      </c>
    </row>
    <row r="662" spans="2:6" x14ac:dyDescent="0.25">
      <c r="B662" s="96">
        <v>43609</v>
      </c>
      <c r="C662" s="97" t="s">
        <v>566</v>
      </c>
      <c r="D662" s="97">
        <v>6</v>
      </c>
      <c r="E662" s="98">
        <v>660000</v>
      </c>
      <c r="F662" s="97" t="s">
        <v>546</v>
      </c>
    </row>
    <row r="663" spans="2:6" x14ac:dyDescent="0.25">
      <c r="B663" s="96">
        <v>43609</v>
      </c>
      <c r="C663" s="97" t="s">
        <v>567</v>
      </c>
      <c r="D663" s="97">
        <v>6</v>
      </c>
      <c r="E663" s="98">
        <v>120000</v>
      </c>
      <c r="F663" s="97" t="s">
        <v>546</v>
      </c>
    </row>
    <row r="664" spans="2:6" x14ac:dyDescent="0.25">
      <c r="B664" s="96">
        <v>43617</v>
      </c>
      <c r="C664" s="99" t="s">
        <v>545</v>
      </c>
      <c r="D664" s="97">
        <v>7</v>
      </c>
      <c r="E664" s="100"/>
      <c r="F664" s="97" t="s">
        <v>546</v>
      </c>
    </row>
    <row r="665" spans="2:6" x14ac:dyDescent="0.25">
      <c r="B665" s="96">
        <v>43617</v>
      </c>
      <c r="C665" s="97" t="s">
        <v>547</v>
      </c>
      <c r="D665" s="97">
        <v>7</v>
      </c>
      <c r="E665" s="98">
        <v>670000</v>
      </c>
      <c r="F665" s="97" t="s">
        <v>546</v>
      </c>
    </row>
    <row r="666" spans="2:6" x14ac:dyDescent="0.25">
      <c r="B666" s="96">
        <v>43617</v>
      </c>
      <c r="C666" s="97" t="s">
        <v>548</v>
      </c>
      <c r="D666" s="97">
        <v>7</v>
      </c>
      <c r="E666" s="98">
        <v>625000</v>
      </c>
      <c r="F666" s="97" t="s">
        <v>546</v>
      </c>
    </row>
    <row r="667" spans="2:6" x14ac:dyDescent="0.25">
      <c r="B667" s="96">
        <v>43617</v>
      </c>
      <c r="C667" s="97" t="s">
        <v>549</v>
      </c>
      <c r="D667" s="97">
        <v>7</v>
      </c>
      <c r="E667" s="98">
        <v>625000</v>
      </c>
      <c r="F667" s="97" t="s">
        <v>546</v>
      </c>
    </row>
    <row r="668" spans="2:6" x14ac:dyDescent="0.25">
      <c r="B668" s="96">
        <v>43617</v>
      </c>
      <c r="C668" s="97" t="s">
        <v>550</v>
      </c>
      <c r="D668" s="97">
        <v>7</v>
      </c>
      <c r="E668" s="98">
        <v>625000</v>
      </c>
      <c r="F668" s="97" t="s">
        <v>546</v>
      </c>
    </row>
    <row r="669" spans="2:6" x14ac:dyDescent="0.25">
      <c r="B669" s="96">
        <v>43617</v>
      </c>
      <c r="C669" s="97" t="s">
        <v>551</v>
      </c>
      <c r="D669" s="97">
        <v>7</v>
      </c>
      <c r="E669" s="98">
        <v>625000</v>
      </c>
      <c r="F669" s="97" t="s">
        <v>546</v>
      </c>
    </row>
    <row r="670" spans="2:6" x14ac:dyDescent="0.25">
      <c r="B670" s="96">
        <v>43617</v>
      </c>
      <c r="C670" s="97" t="s">
        <v>552</v>
      </c>
      <c r="D670" s="97">
        <v>7</v>
      </c>
      <c r="E670" s="98">
        <v>635000</v>
      </c>
      <c r="F670" s="97" t="s">
        <v>546</v>
      </c>
    </row>
    <row r="671" spans="2:6" x14ac:dyDescent="0.25">
      <c r="B671" s="96">
        <v>43617</v>
      </c>
      <c r="C671" s="97" t="s">
        <v>553</v>
      </c>
      <c r="D671" s="97">
        <v>7</v>
      </c>
      <c r="E671" s="98">
        <v>625000</v>
      </c>
      <c r="F671" s="97" t="s">
        <v>546</v>
      </c>
    </row>
    <row r="672" spans="2:6" x14ac:dyDescent="0.25">
      <c r="B672" s="96">
        <v>43617</v>
      </c>
      <c r="C672" s="97" t="s">
        <v>42</v>
      </c>
      <c r="D672" s="97">
        <v>7</v>
      </c>
      <c r="E672" s="98">
        <v>440000</v>
      </c>
      <c r="F672" s="97" t="s">
        <v>546</v>
      </c>
    </row>
    <row r="673" spans="2:6" x14ac:dyDescent="0.25">
      <c r="B673" s="96">
        <v>43617</v>
      </c>
      <c r="C673" s="97" t="s">
        <v>555</v>
      </c>
      <c r="D673" s="97">
        <v>7</v>
      </c>
      <c r="E673" s="98">
        <v>475000</v>
      </c>
      <c r="F673" s="97" t="s">
        <v>546</v>
      </c>
    </row>
    <row r="674" spans="2:6" x14ac:dyDescent="0.25">
      <c r="B674" s="96">
        <v>43617</v>
      </c>
      <c r="C674" s="97" t="s">
        <v>556</v>
      </c>
      <c r="D674" s="97">
        <v>7</v>
      </c>
      <c r="E674" s="98">
        <v>440000</v>
      </c>
      <c r="F674" s="97" t="s">
        <v>546</v>
      </c>
    </row>
    <row r="675" spans="2:6" x14ac:dyDescent="0.25">
      <c r="B675" s="96">
        <v>43617</v>
      </c>
      <c r="C675" s="97" t="s">
        <v>557</v>
      </c>
      <c r="D675" s="97">
        <v>7</v>
      </c>
      <c r="E675" s="98">
        <v>440000</v>
      </c>
      <c r="F675" s="97" t="s">
        <v>546</v>
      </c>
    </row>
    <row r="676" spans="2:6" x14ac:dyDescent="0.25">
      <c r="B676" s="96">
        <v>43617</v>
      </c>
      <c r="C676" s="97" t="s">
        <v>558</v>
      </c>
      <c r="D676" s="97">
        <v>7</v>
      </c>
      <c r="E676" s="98">
        <v>440000</v>
      </c>
      <c r="F676" s="97" t="s">
        <v>546</v>
      </c>
    </row>
    <row r="677" spans="2:6" x14ac:dyDescent="0.25">
      <c r="B677" s="96">
        <v>43617</v>
      </c>
      <c r="C677" s="97" t="s">
        <v>559</v>
      </c>
      <c r="D677" s="97">
        <v>7</v>
      </c>
      <c r="E677" s="98">
        <v>460000</v>
      </c>
      <c r="F677" s="97" t="s">
        <v>546</v>
      </c>
    </row>
    <row r="678" spans="2:6" x14ac:dyDescent="0.25">
      <c r="B678" s="96">
        <v>43617</v>
      </c>
      <c r="C678" s="97" t="s">
        <v>560</v>
      </c>
      <c r="D678" s="97">
        <v>7</v>
      </c>
      <c r="E678" s="98">
        <v>460000</v>
      </c>
      <c r="F678" s="97" t="s">
        <v>546</v>
      </c>
    </row>
    <row r="679" spans="2:6" x14ac:dyDescent="0.25">
      <c r="B679" s="96">
        <v>43617</v>
      </c>
      <c r="C679" s="97" t="s">
        <v>561</v>
      </c>
      <c r="D679" s="97">
        <v>7</v>
      </c>
      <c r="E679" s="98">
        <v>440000</v>
      </c>
      <c r="F679" s="97" t="s">
        <v>546</v>
      </c>
    </row>
    <row r="680" spans="2:6" x14ac:dyDescent="0.25">
      <c r="B680" s="96">
        <v>43617</v>
      </c>
      <c r="C680" s="97" t="s">
        <v>562</v>
      </c>
      <c r="D680" s="97">
        <v>7</v>
      </c>
      <c r="E680" s="98">
        <v>440000</v>
      </c>
      <c r="F680" s="97" t="s">
        <v>546</v>
      </c>
    </row>
    <row r="681" spans="2:6" x14ac:dyDescent="0.25">
      <c r="B681" s="96">
        <v>43617</v>
      </c>
      <c r="C681" s="97" t="s">
        <v>563</v>
      </c>
      <c r="D681" s="97">
        <v>7</v>
      </c>
      <c r="E681" s="98">
        <v>625000</v>
      </c>
      <c r="F681" s="97" t="s">
        <v>546</v>
      </c>
    </row>
    <row r="682" spans="2:6" x14ac:dyDescent="0.25">
      <c r="B682" s="96">
        <v>43617</v>
      </c>
      <c r="C682" s="97" t="s">
        <v>564</v>
      </c>
      <c r="D682" s="97">
        <v>7</v>
      </c>
      <c r="E682" s="98">
        <v>625000</v>
      </c>
      <c r="F682" s="97" t="s">
        <v>546</v>
      </c>
    </row>
    <row r="683" spans="2:6" x14ac:dyDescent="0.25">
      <c r="B683" s="96">
        <v>43617</v>
      </c>
      <c r="C683" s="97" t="s">
        <v>565</v>
      </c>
      <c r="D683" s="97">
        <v>7</v>
      </c>
      <c r="E683" s="98">
        <v>625000</v>
      </c>
      <c r="F683" s="97" t="s">
        <v>546</v>
      </c>
    </row>
    <row r="684" spans="2:6" x14ac:dyDescent="0.25">
      <c r="B684" s="96">
        <v>43617</v>
      </c>
      <c r="C684" s="97" t="s">
        <v>568</v>
      </c>
      <c r="D684" s="97">
        <v>7</v>
      </c>
      <c r="E684" s="98">
        <v>440000</v>
      </c>
      <c r="F684" s="97" t="s">
        <v>546</v>
      </c>
    </row>
    <row r="685" spans="2:6" x14ac:dyDescent="0.25">
      <c r="B685" s="96">
        <v>43617</v>
      </c>
      <c r="C685" s="97" t="s">
        <v>570</v>
      </c>
      <c r="D685" s="97">
        <v>7</v>
      </c>
      <c r="E685" s="98">
        <v>440000</v>
      </c>
      <c r="F685" s="97" t="s">
        <v>546</v>
      </c>
    </row>
    <row r="686" spans="2:6" x14ac:dyDescent="0.25">
      <c r="B686" s="96">
        <v>43617</v>
      </c>
      <c r="C686" s="97" t="s">
        <v>569</v>
      </c>
      <c r="D686" s="97">
        <v>7</v>
      </c>
      <c r="E686" s="98">
        <v>440000</v>
      </c>
      <c r="F686" s="97" t="s">
        <v>546</v>
      </c>
    </row>
    <row r="687" spans="2:6" x14ac:dyDescent="0.25">
      <c r="B687" s="96">
        <v>43617</v>
      </c>
      <c r="C687" s="97" t="s">
        <v>577</v>
      </c>
      <c r="D687" s="97">
        <v>7</v>
      </c>
      <c r="E687" s="98">
        <v>440000</v>
      </c>
      <c r="F687" s="97" t="s">
        <v>546</v>
      </c>
    </row>
    <row r="688" spans="2:6" x14ac:dyDescent="0.25">
      <c r="B688" s="96">
        <v>43617</v>
      </c>
      <c r="C688" s="97" t="s">
        <v>578</v>
      </c>
      <c r="D688" s="97">
        <v>7</v>
      </c>
      <c r="E688" s="98">
        <v>625000</v>
      </c>
      <c r="F688" s="97" t="s">
        <v>546</v>
      </c>
    </row>
    <row r="689" spans="2:6" x14ac:dyDescent="0.25">
      <c r="B689" s="96">
        <v>43617</v>
      </c>
      <c r="C689" s="97" t="s">
        <v>574</v>
      </c>
      <c r="D689" s="97">
        <v>7</v>
      </c>
      <c r="E689" s="98">
        <v>625000</v>
      </c>
      <c r="F689" s="97" t="s">
        <v>546</v>
      </c>
    </row>
    <row r="690" spans="2:6" x14ac:dyDescent="0.25">
      <c r="B690" s="96">
        <v>43617</v>
      </c>
      <c r="C690" s="97" t="s">
        <v>575</v>
      </c>
      <c r="D690" s="97">
        <v>7</v>
      </c>
      <c r="E690" s="98">
        <v>625000</v>
      </c>
      <c r="F690" s="97" t="s">
        <v>546</v>
      </c>
    </row>
    <row r="691" spans="2:6" x14ac:dyDescent="0.25">
      <c r="B691" s="96">
        <v>43617</v>
      </c>
      <c r="C691" s="97" t="s">
        <v>587</v>
      </c>
      <c r="D691" s="97">
        <v>7</v>
      </c>
      <c r="E691" s="98">
        <v>440000</v>
      </c>
      <c r="F691" s="97" t="s">
        <v>546</v>
      </c>
    </row>
    <row r="692" spans="2:6" x14ac:dyDescent="0.25">
      <c r="B692" s="96">
        <v>43617</v>
      </c>
      <c r="C692" s="97" t="s">
        <v>588</v>
      </c>
      <c r="D692" s="97">
        <v>7</v>
      </c>
      <c r="E692" s="98">
        <v>440000</v>
      </c>
      <c r="F692" s="97" t="s">
        <v>546</v>
      </c>
    </row>
    <row r="693" spans="2:6" x14ac:dyDescent="0.25">
      <c r="B693" s="96">
        <v>43617</v>
      </c>
      <c r="C693" s="97" t="s">
        <v>593</v>
      </c>
      <c r="D693" s="97">
        <v>7</v>
      </c>
      <c r="E693" s="98">
        <v>440000</v>
      </c>
      <c r="F693" s="97" t="s">
        <v>546</v>
      </c>
    </row>
    <row r="694" spans="2:6" x14ac:dyDescent="0.25">
      <c r="B694" s="96">
        <v>43617</v>
      </c>
      <c r="C694" s="97" t="s">
        <v>583</v>
      </c>
      <c r="D694" s="97">
        <v>7</v>
      </c>
      <c r="E694" s="98">
        <v>600000</v>
      </c>
      <c r="F694" s="97" t="s">
        <v>546</v>
      </c>
    </row>
    <row r="695" spans="2:6" x14ac:dyDescent="0.25">
      <c r="B695" s="96">
        <v>43617</v>
      </c>
      <c r="C695" s="97" t="s">
        <v>582</v>
      </c>
      <c r="D695" s="97">
        <v>7</v>
      </c>
      <c r="E695" s="98">
        <v>600000</v>
      </c>
      <c r="F695" s="97" t="s">
        <v>546</v>
      </c>
    </row>
    <row r="696" spans="2:6" x14ac:dyDescent="0.25">
      <c r="B696" s="96">
        <v>43617</v>
      </c>
      <c r="C696" s="97" t="s">
        <v>585</v>
      </c>
      <c r="D696" s="97">
        <v>7</v>
      </c>
      <c r="E696" s="98">
        <v>480000</v>
      </c>
      <c r="F696" s="97" t="s">
        <v>546</v>
      </c>
    </row>
    <row r="697" spans="2:6" x14ac:dyDescent="0.25">
      <c r="B697" s="96">
        <v>43617</v>
      </c>
      <c r="C697" s="97" t="s">
        <v>584</v>
      </c>
      <c r="D697" s="97">
        <v>7</v>
      </c>
      <c r="E697" s="98">
        <v>480000</v>
      </c>
      <c r="F697" s="97" t="s">
        <v>546</v>
      </c>
    </row>
    <row r="698" spans="2:6" x14ac:dyDescent="0.25">
      <c r="B698" s="96">
        <v>43617</v>
      </c>
      <c r="C698" s="97" t="s">
        <v>589</v>
      </c>
      <c r="D698" s="97">
        <v>6</v>
      </c>
      <c r="E698" s="98">
        <v>840000</v>
      </c>
      <c r="F698" s="97" t="s">
        <v>546</v>
      </c>
    </row>
    <row r="699" spans="2:6" x14ac:dyDescent="0.25">
      <c r="B699" s="96">
        <v>43617</v>
      </c>
      <c r="C699" s="97" t="s">
        <v>595</v>
      </c>
      <c r="D699" s="97">
        <v>6</v>
      </c>
      <c r="E699" s="98">
        <v>540000</v>
      </c>
      <c r="F699" s="97" t="s">
        <v>546</v>
      </c>
    </row>
    <row r="700" spans="2:6" x14ac:dyDescent="0.25">
      <c r="B700" s="96">
        <v>43617</v>
      </c>
      <c r="C700" s="97" t="s">
        <v>566</v>
      </c>
      <c r="D700" s="97">
        <v>6</v>
      </c>
      <c r="E700" s="98">
        <v>720000</v>
      </c>
      <c r="F700" s="97" t="s">
        <v>546</v>
      </c>
    </row>
    <row r="701" spans="2:6" x14ac:dyDescent="0.25">
      <c r="B701" s="96">
        <v>43617</v>
      </c>
      <c r="C701" s="97" t="s">
        <v>566</v>
      </c>
      <c r="D701" s="97">
        <v>6</v>
      </c>
      <c r="E701" s="98">
        <v>660000</v>
      </c>
      <c r="F701" s="97" t="s">
        <v>546</v>
      </c>
    </row>
    <row r="702" spans="2:6" x14ac:dyDescent="0.25">
      <c r="B702" s="96">
        <v>43617</v>
      </c>
      <c r="C702" s="97" t="s">
        <v>567</v>
      </c>
      <c r="D702" s="97">
        <v>6</v>
      </c>
      <c r="E702" s="98">
        <v>120000</v>
      </c>
      <c r="F702" s="97" t="s">
        <v>546</v>
      </c>
    </row>
    <row r="703" spans="2:6" x14ac:dyDescent="0.25">
      <c r="B703" s="96">
        <v>43631</v>
      </c>
      <c r="C703" s="97" t="s">
        <v>545</v>
      </c>
      <c r="D703" s="97">
        <v>6</v>
      </c>
      <c r="E703" s="98">
        <v>600000</v>
      </c>
      <c r="F703" s="97" t="s">
        <v>546</v>
      </c>
    </row>
    <row r="704" spans="2:6" x14ac:dyDescent="0.25">
      <c r="B704" s="96">
        <v>43631</v>
      </c>
      <c r="C704" s="99" t="s">
        <v>547</v>
      </c>
      <c r="D704" s="97">
        <v>5</v>
      </c>
      <c r="E704" s="100">
        <v>450000</v>
      </c>
      <c r="F704" s="97" t="s">
        <v>546</v>
      </c>
    </row>
    <row r="705" spans="2:6" x14ac:dyDescent="0.25">
      <c r="B705" s="96">
        <v>43631</v>
      </c>
      <c r="C705" s="97" t="s">
        <v>548</v>
      </c>
      <c r="D705" s="97">
        <v>4</v>
      </c>
      <c r="E705" s="98">
        <v>350000</v>
      </c>
      <c r="F705" s="97" t="s">
        <v>546</v>
      </c>
    </row>
    <row r="706" spans="2:6" x14ac:dyDescent="0.25">
      <c r="B706" s="96">
        <v>43631</v>
      </c>
      <c r="C706" s="97" t="s">
        <v>550</v>
      </c>
      <c r="D706" s="97">
        <v>2</v>
      </c>
      <c r="E706" s="98">
        <v>170000</v>
      </c>
      <c r="F706" s="97" t="s">
        <v>546</v>
      </c>
    </row>
    <row r="707" spans="2:6" x14ac:dyDescent="0.25">
      <c r="B707" s="96">
        <v>43631</v>
      </c>
      <c r="C707" s="97" t="s">
        <v>551</v>
      </c>
      <c r="D707" s="97">
        <v>5</v>
      </c>
      <c r="E707" s="98">
        <v>450000</v>
      </c>
      <c r="F707" s="97" t="s">
        <v>546</v>
      </c>
    </row>
    <row r="708" spans="2:6" x14ac:dyDescent="0.25">
      <c r="B708" s="96">
        <v>43631</v>
      </c>
      <c r="C708" s="97" t="s">
        <v>552</v>
      </c>
      <c r="D708" s="97">
        <v>4</v>
      </c>
      <c r="E708" s="98">
        <v>350000</v>
      </c>
      <c r="F708" s="97" t="s">
        <v>546</v>
      </c>
    </row>
    <row r="709" spans="2:6" x14ac:dyDescent="0.25">
      <c r="B709" s="96">
        <v>43631</v>
      </c>
      <c r="C709" s="97" t="s">
        <v>553</v>
      </c>
      <c r="D709" s="97">
        <v>5</v>
      </c>
      <c r="E709" s="98">
        <v>520000</v>
      </c>
      <c r="F709" s="97" t="s">
        <v>546</v>
      </c>
    </row>
    <row r="710" spans="2:6" x14ac:dyDescent="0.25">
      <c r="B710" s="96">
        <v>43631</v>
      </c>
      <c r="C710" s="97" t="s">
        <v>42</v>
      </c>
      <c r="D710" s="97">
        <v>6</v>
      </c>
      <c r="E710" s="98">
        <v>360000</v>
      </c>
      <c r="F710" s="97" t="s">
        <v>546</v>
      </c>
    </row>
    <row r="711" spans="2:6" x14ac:dyDescent="0.25">
      <c r="B711" s="96">
        <v>43631</v>
      </c>
      <c r="C711" s="97" t="s">
        <v>555</v>
      </c>
      <c r="D711" s="97">
        <v>4</v>
      </c>
      <c r="E711" s="98">
        <v>260000</v>
      </c>
      <c r="F711" s="97" t="s">
        <v>546</v>
      </c>
    </row>
    <row r="712" spans="2:6" x14ac:dyDescent="0.25">
      <c r="B712" s="96">
        <v>43631</v>
      </c>
      <c r="C712" s="97" t="s">
        <v>556</v>
      </c>
      <c r="D712" s="97">
        <v>4</v>
      </c>
      <c r="E712" s="98">
        <v>250000</v>
      </c>
      <c r="F712" s="97" t="s">
        <v>546</v>
      </c>
    </row>
    <row r="713" spans="2:6" x14ac:dyDescent="0.25">
      <c r="B713" s="96">
        <v>43631</v>
      </c>
      <c r="C713" s="97" t="s">
        <v>558</v>
      </c>
      <c r="D713" s="97">
        <v>5</v>
      </c>
      <c r="E713" s="98">
        <v>300000</v>
      </c>
      <c r="F713" s="97" t="s">
        <v>546</v>
      </c>
    </row>
    <row r="714" spans="2:6" x14ac:dyDescent="0.25">
      <c r="B714" s="96">
        <v>43631</v>
      </c>
      <c r="C714" s="97" t="s">
        <v>560</v>
      </c>
      <c r="D714" s="97">
        <v>5</v>
      </c>
      <c r="E714" s="98">
        <v>360000</v>
      </c>
      <c r="F714" s="97" t="s">
        <v>546</v>
      </c>
    </row>
    <row r="715" spans="2:6" x14ac:dyDescent="0.25">
      <c r="B715" s="96">
        <v>43631</v>
      </c>
      <c r="C715" s="97" t="s">
        <v>561</v>
      </c>
      <c r="D715" s="97">
        <v>4</v>
      </c>
      <c r="E715" s="98">
        <v>270000</v>
      </c>
      <c r="F715" s="97" t="s">
        <v>546</v>
      </c>
    </row>
    <row r="716" spans="2:6" x14ac:dyDescent="0.25">
      <c r="B716" s="96">
        <v>43631</v>
      </c>
      <c r="C716" s="97" t="s">
        <v>562</v>
      </c>
      <c r="D716" s="97">
        <v>5</v>
      </c>
      <c r="E716" s="98">
        <v>300000</v>
      </c>
      <c r="F716" s="97" t="s">
        <v>546</v>
      </c>
    </row>
    <row r="717" spans="2:6" x14ac:dyDescent="0.25">
      <c r="B717" s="96">
        <v>43631</v>
      </c>
      <c r="C717" s="97" t="s">
        <v>563</v>
      </c>
      <c r="D717" s="97">
        <v>4</v>
      </c>
      <c r="E717" s="98">
        <v>340000</v>
      </c>
      <c r="F717" s="97" t="s">
        <v>546</v>
      </c>
    </row>
    <row r="718" spans="2:6" x14ac:dyDescent="0.25">
      <c r="B718" s="96">
        <v>43631</v>
      </c>
      <c r="C718" s="97" t="s">
        <v>564</v>
      </c>
      <c r="D718" s="97">
        <v>5</v>
      </c>
      <c r="E718" s="98">
        <v>425000</v>
      </c>
      <c r="F718" s="97" t="s">
        <v>546</v>
      </c>
    </row>
    <row r="719" spans="2:6" x14ac:dyDescent="0.25">
      <c r="B719" s="96">
        <v>43631</v>
      </c>
      <c r="C719" s="97" t="s">
        <v>569</v>
      </c>
      <c r="D719" s="97">
        <v>2.5</v>
      </c>
      <c r="E719" s="98">
        <v>150000</v>
      </c>
      <c r="F719" s="97" t="s">
        <v>546</v>
      </c>
    </row>
    <row r="720" spans="2:6" x14ac:dyDescent="0.25">
      <c r="B720" s="96">
        <v>43631</v>
      </c>
      <c r="C720" s="97" t="s">
        <v>577</v>
      </c>
      <c r="D720" s="97">
        <v>6</v>
      </c>
      <c r="E720" s="98">
        <v>300000</v>
      </c>
      <c r="F720" s="97" t="s">
        <v>546</v>
      </c>
    </row>
    <row r="721" spans="2:6" x14ac:dyDescent="0.25">
      <c r="B721" s="96">
        <v>43631</v>
      </c>
      <c r="C721" s="97" t="s">
        <v>578</v>
      </c>
      <c r="D721" s="97">
        <v>3</v>
      </c>
      <c r="E721" s="98">
        <v>255000</v>
      </c>
      <c r="F721" s="97" t="s">
        <v>546</v>
      </c>
    </row>
    <row r="722" spans="2:6" x14ac:dyDescent="0.25">
      <c r="B722" s="96">
        <v>43631</v>
      </c>
      <c r="C722" s="97" t="s">
        <v>593</v>
      </c>
      <c r="D722" s="97">
        <v>5</v>
      </c>
      <c r="E722" s="98">
        <v>300000</v>
      </c>
      <c r="F722" s="97" t="s">
        <v>546</v>
      </c>
    </row>
    <row r="723" spans="2:6" x14ac:dyDescent="0.25">
      <c r="B723" s="96">
        <v>43631</v>
      </c>
      <c r="C723" s="97" t="s">
        <v>596</v>
      </c>
      <c r="D723" s="97">
        <v>2</v>
      </c>
      <c r="E723" s="98">
        <v>120000</v>
      </c>
      <c r="F723" s="97" t="s">
        <v>546</v>
      </c>
    </row>
    <row r="724" spans="2:6" x14ac:dyDescent="0.25">
      <c r="B724" s="96">
        <v>43631</v>
      </c>
      <c r="C724" s="97" t="s">
        <v>566</v>
      </c>
      <c r="D724" s="97">
        <v>6</v>
      </c>
      <c r="E724" s="98">
        <v>720000</v>
      </c>
      <c r="F724" s="97" t="s">
        <v>546</v>
      </c>
    </row>
    <row r="725" spans="2:6" x14ac:dyDescent="0.25">
      <c r="B725" s="96">
        <v>43631</v>
      </c>
      <c r="C725" s="97" t="s">
        <v>566</v>
      </c>
      <c r="D725" s="97">
        <v>6</v>
      </c>
      <c r="E725" s="98">
        <v>660000</v>
      </c>
      <c r="F725" s="97" t="s">
        <v>546</v>
      </c>
    </row>
    <row r="726" spans="2:6" x14ac:dyDescent="0.25">
      <c r="B726" s="96">
        <v>43631</v>
      </c>
      <c r="C726" s="97" t="s">
        <v>567</v>
      </c>
      <c r="D726" s="97">
        <v>6</v>
      </c>
      <c r="E726" s="98">
        <v>120000</v>
      </c>
      <c r="F726" s="97" t="s">
        <v>546</v>
      </c>
    </row>
    <row r="727" spans="2:6" x14ac:dyDescent="0.25">
      <c r="B727" s="96">
        <v>43638</v>
      </c>
      <c r="C727" s="97" t="s">
        <v>545</v>
      </c>
      <c r="D727" s="97">
        <v>6</v>
      </c>
      <c r="E727" s="98">
        <v>600000</v>
      </c>
      <c r="F727" s="97" t="s">
        <v>546</v>
      </c>
    </row>
    <row r="728" spans="2:6" x14ac:dyDescent="0.25">
      <c r="B728" s="96">
        <v>43638</v>
      </c>
      <c r="C728" s="97" t="s">
        <v>547</v>
      </c>
      <c r="D728" s="97">
        <v>6</v>
      </c>
      <c r="E728" s="98">
        <v>560000</v>
      </c>
      <c r="F728" s="97" t="s">
        <v>546</v>
      </c>
    </row>
    <row r="729" spans="2:6" x14ac:dyDescent="0.25">
      <c r="B729" s="96">
        <v>43638</v>
      </c>
      <c r="C729" s="97" t="s">
        <v>548</v>
      </c>
      <c r="D729" s="97">
        <v>6</v>
      </c>
      <c r="E729" s="98">
        <v>560000</v>
      </c>
      <c r="F729" s="97" t="s">
        <v>546</v>
      </c>
    </row>
    <row r="730" spans="2:6" x14ac:dyDescent="0.25">
      <c r="B730" s="96">
        <v>43638</v>
      </c>
      <c r="C730" s="97" t="s">
        <v>549</v>
      </c>
      <c r="D730" s="97">
        <v>6</v>
      </c>
      <c r="E730" s="98">
        <v>530000</v>
      </c>
      <c r="F730" s="97" t="s">
        <v>546</v>
      </c>
    </row>
    <row r="731" spans="2:6" x14ac:dyDescent="0.25">
      <c r="B731" s="96">
        <v>43638</v>
      </c>
      <c r="C731" s="97" t="s">
        <v>550</v>
      </c>
      <c r="D731" s="97">
        <v>5</v>
      </c>
      <c r="E731" s="98">
        <v>450000</v>
      </c>
      <c r="F731" s="97" t="s">
        <v>546</v>
      </c>
    </row>
    <row r="732" spans="2:6" x14ac:dyDescent="0.25">
      <c r="B732" s="96">
        <v>43638</v>
      </c>
      <c r="C732" s="97" t="s">
        <v>551</v>
      </c>
      <c r="D732" s="97">
        <v>4</v>
      </c>
      <c r="E732" s="98">
        <v>380000</v>
      </c>
      <c r="F732" s="97" t="s">
        <v>546</v>
      </c>
    </row>
    <row r="733" spans="2:6" x14ac:dyDescent="0.25">
      <c r="B733" s="96">
        <v>43638</v>
      </c>
      <c r="C733" s="97" t="s">
        <v>552</v>
      </c>
      <c r="D733" s="97">
        <v>6</v>
      </c>
      <c r="E733" s="98">
        <v>530000</v>
      </c>
      <c r="F733" s="97" t="s">
        <v>546</v>
      </c>
    </row>
    <row r="734" spans="2:6" x14ac:dyDescent="0.25">
      <c r="B734" s="96">
        <v>43638</v>
      </c>
      <c r="C734" s="97" t="s">
        <v>553</v>
      </c>
      <c r="D734" s="97">
        <v>6</v>
      </c>
      <c r="E734" s="98">
        <v>530000</v>
      </c>
      <c r="F734" s="97" t="s">
        <v>546</v>
      </c>
    </row>
    <row r="735" spans="2:6" x14ac:dyDescent="0.25">
      <c r="B735" s="96">
        <v>43638</v>
      </c>
      <c r="C735" s="97" t="s">
        <v>42</v>
      </c>
      <c r="D735" s="97">
        <v>6</v>
      </c>
      <c r="E735" s="98">
        <v>370000</v>
      </c>
      <c r="F735" s="97" t="s">
        <v>546</v>
      </c>
    </row>
    <row r="736" spans="2:6" x14ac:dyDescent="0.25">
      <c r="B736" s="96">
        <v>43638</v>
      </c>
      <c r="C736" s="97" t="s">
        <v>555</v>
      </c>
      <c r="D736" s="97">
        <v>6</v>
      </c>
      <c r="E736" s="98">
        <v>410000</v>
      </c>
      <c r="F736" s="97" t="s">
        <v>546</v>
      </c>
    </row>
    <row r="737" spans="2:6" x14ac:dyDescent="0.25">
      <c r="B737" s="96">
        <v>43638</v>
      </c>
      <c r="C737" s="97" t="s">
        <v>556</v>
      </c>
      <c r="D737" s="97">
        <v>6</v>
      </c>
      <c r="E737" s="98">
        <v>370000</v>
      </c>
      <c r="F737" s="97" t="s">
        <v>546</v>
      </c>
    </row>
    <row r="738" spans="2:6" x14ac:dyDescent="0.25">
      <c r="B738" s="96">
        <v>43638</v>
      </c>
      <c r="C738" s="97" t="s">
        <v>557</v>
      </c>
      <c r="D738" s="97">
        <v>0</v>
      </c>
      <c r="E738" s="98">
        <v>0</v>
      </c>
      <c r="F738" s="97" t="s">
        <v>546</v>
      </c>
    </row>
    <row r="739" spans="2:6" x14ac:dyDescent="0.25">
      <c r="B739" s="96">
        <v>43638</v>
      </c>
      <c r="C739" s="97" t="s">
        <v>558</v>
      </c>
      <c r="D739" s="97">
        <v>5</v>
      </c>
      <c r="E739" s="98">
        <v>310000</v>
      </c>
      <c r="F739" s="97" t="s">
        <v>546</v>
      </c>
    </row>
    <row r="740" spans="2:6" x14ac:dyDescent="0.25">
      <c r="B740" s="96">
        <v>43638</v>
      </c>
      <c r="C740" s="97" t="s">
        <v>559</v>
      </c>
      <c r="D740" s="97">
        <v>1</v>
      </c>
      <c r="E740" s="98">
        <v>60000</v>
      </c>
      <c r="F740" s="97" t="s">
        <v>546</v>
      </c>
    </row>
    <row r="741" spans="2:6" x14ac:dyDescent="0.25">
      <c r="B741" s="96">
        <v>43638</v>
      </c>
      <c r="C741" s="97" t="s">
        <v>560</v>
      </c>
      <c r="D741" s="97">
        <v>6</v>
      </c>
      <c r="E741" s="98">
        <v>380000</v>
      </c>
      <c r="F741" s="97" t="s">
        <v>546</v>
      </c>
    </row>
    <row r="742" spans="2:6" x14ac:dyDescent="0.25">
      <c r="B742" s="96">
        <v>43638</v>
      </c>
      <c r="C742" s="97" t="s">
        <v>561</v>
      </c>
      <c r="D742" s="97">
        <v>1</v>
      </c>
      <c r="E742" s="98">
        <v>60000</v>
      </c>
      <c r="F742" s="97" t="s">
        <v>546</v>
      </c>
    </row>
    <row r="743" spans="2:6" x14ac:dyDescent="0.25">
      <c r="B743" s="96">
        <v>43638</v>
      </c>
      <c r="C743" s="97" t="s">
        <v>562</v>
      </c>
      <c r="D743" s="97">
        <v>5</v>
      </c>
      <c r="E743" s="98">
        <v>310000</v>
      </c>
      <c r="F743" s="97" t="s">
        <v>546</v>
      </c>
    </row>
    <row r="744" spans="2:6" x14ac:dyDescent="0.25">
      <c r="B744" s="96">
        <v>43638</v>
      </c>
      <c r="C744" s="97" t="s">
        <v>563</v>
      </c>
      <c r="D744" s="97">
        <v>6</v>
      </c>
      <c r="E744" s="98">
        <v>530000</v>
      </c>
      <c r="F744" s="97" t="s">
        <v>546</v>
      </c>
    </row>
    <row r="745" spans="2:6" x14ac:dyDescent="0.25">
      <c r="B745" s="96">
        <v>43638</v>
      </c>
      <c r="C745" s="97" t="s">
        <v>564</v>
      </c>
      <c r="D745" s="97">
        <v>6</v>
      </c>
      <c r="E745" s="98">
        <v>530000</v>
      </c>
      <c r="F745" s="97" t="s">
        <v>546</v>
      </c>
    </row>
    <row r="746" spans="2:6" x14ac:dyDescent="0.25">
      <c r="B746" s="96">
        <v>43638</v>
      </c>
      <c r="C746" s="97" t="s">
        <v>565</v>
      </c>
      <c r="D746" s="97">
        <v>6</v>
      </c>
      <c r="E746" s="98">
        <v>530000</v>
      </c>
      <c r="F746" s="97" t="s">
        <v>546</v>
      </c>
    </row>
    <row r="747" spans="2:6" x14ac:dyDescent="0.25">
      <c r="B747" s="96">
        <v>43638</v>
      </c>
      <c r="C747" s="97" t="s">
        <v>568</v>
      </c>
      <c r="D747" s="97">
        <v>0</v>
      </c>
      <c r="E747" s="98">
        <v>0</v>
      </c>
      <c r="F747" s="97" t="s">
        <v>546</v>
      </c>
    </row>
    <row r="748" spans="2:6" x14ac:dyDescent="0.25">
      <c r="B748" s="96">
        <v>43638</v>
      </c>
      <c r="C748" s="97" t="s">
        <v>570</v>
      </c>
      <c r="D748" s="97">
        <v>6</v>
      </c>
      <c r="E748" s="98">
        <v>370000</v>
      </c>
      <c r="F748" s="97" t="s">
        <v>546</v>
      </c>
    </row>
    <row r="749" spans="2:6" x14ac:dyDescent="0.25">
      <c r="B749" s="96">
        <v>43638</v>
      </c>
      <c r="C749" s="97" t="s">
        <v>569</v>
      </c>
      <c r="D749" s="97">
        <v>6</v>
      </c>
      <c r="E749" s="98">
        <v>370000</v>
      </c>
      <c r="F749" s="97" t="s">
        <v>546</v>
      </c>
    </row>
    <row r="750" spans="2:6" x14ac:dyDescent="0.25">
      <c r="B750" s="96">
        <v>43638</v>
      </c>
      <c r="C750" s="97" t="s">
        <v>577</v>
      </c>
      <c r="D750" s="97">
        <v>6</v>
      </c>
      <c r="E750" s="98">
        <v>370000</v>
      </c>
      <c r="F750" s="97" t="s">
        <v>546</v>
      </c>
    </row>
    <row r="751" spans="2:6" x14ac:dyDescent="0.25">
      <c r="B751" s="96">
        <v>43638</v>
      </c>
      <c r="C751" s="97" t="s">
        <v>578</v>
      </c>
      <c r="D751" s="97">
        <v>6</v>
      </c>
      <c r="E751" s="98">
        <v>530000</v>
      </c>
      <c r="F751" s="97" t="s">
        <v>546</v>
      </c>
    </row>
    <row r="752" spans="2:6" x14ac:dyDescent="0.25">
      <c r="B752" s="96">
        <v>43638</v>
      </c>
      <c r="C752" s="97" t="s">
        <v>574</v>
      </c>
      <c r="D752" s="97">
        <v>6</v>
      </c>
      <c r="E752" s="98">
        <v>530000</v>
      </c>
      <c r="F752" s="97" t="s">
        <v>546</v>
      </c>
    </row>
    <row r="753" spans="2:6" x14ac:dyDescent="0.25">
      <c r="B753" s="96">
        <v>43638</v>
      </c>
      <c r="C753" s="97" t="s">
        <v>575</v>
      </c>
      <c r="D753" s="97">
        <v>4</v>
      </c>
      <c r="E753" s="98">
        <v>360000</v>
      </c>
      <c r="F753" s="97" t="s">
        <v>546</v>
      </c>
    </row>
    <row r="754" spans="2:6" x14ac:dyDescent="0.25">
      <c r="B754" s="96">
        <v>43638</v>
      </c>
      <c r="C754" s="97" t="s">
        <v>587</v>
      </c>
      <c r="D754" s="97">
        <v>6</v>
      </c>
      <c r="E754" s="98">
        <v>370000</v>
      </c>
      <c r="F754" s="97" t="s">
        <v>546</v>
      </c>
    </row>
    <row r="755" spans="2:6" x14ac:dyDescent="0.25">
      <c r="B755" s="96">
        <v>43638</v>
      </c>
      <c r="C755" s="97" t="s">
        <v>597</v>
      </c>
      <c r="D755" s="97">
        <v>6</v>
      </c>
      <c r="E755" s="98">
        <v>370000</v>
      </c>
      <c r="F755" s="97" t="s">
        <v>546</v>
      </c>
    </row>
    <row r="756" spans="2:6" x14ac:dyDescent="0.25">
      <c r="B756" s="96">
        <v>43638</v>
      </c>
      <c r="C756" s="97" t="s">
        <v>593</v>
      </c>
      <c r="D756" s="97">
        <v>6</v>
      </c>
      <c r="E756" s="98">
        <v>370000</v>
      </c>
      <c r="F756" s="97" t="s">
        <v>546</v>
      </c>
    </row>
    <row r="757" spans="2:6" x14ac:dyDescent="0.25">
      <c r="B757" s="96">
        <v>43638</v>
      </c>
      <c r="C757" s="97" t="s">
        <v>596</v>
      </c>
      <c r="D757" s="97">
        <v>6</v>
      </c>
      <c r="E757" s="98">
        <v>370000</v>
      </c>
      <c r="F757" s="97" t="s">
        <v>546</v>
      </c>
    </row>
    <row r="758" spans="2:6" x14ac:dyDescent="0.25">
      <c r="B758" s="96">
        <v>43638</v>
      </c>
      <c r="C758" s="97" t="s">
        <v>583</v>
      </c>
      <c r="D758" s="97">
        <v>6</v>
      </c>
      <c r="E758" s="98">
        <v>600000</v>
      </c>
      <c r="F758" s="97" t="s">
        <v>546</v>
      </c>
    </row>
    <row r="759" spans="2:6" x14ac:dyDescent="0.25">
      <c r="B759" s="96">
        <v>43638</v>
      </c>
      <c r="C759" s="97" t="s">
        <v>598</v>
      </c>
      <c r="D759" s="97">
        <v>6</v>
      </c>
      <c r="E759" s="98">
        <v>600000</v>
      </c>
      <c r="F759" s="97" t="s">
        <v>546</v>
      </c>
    </row>
    <row r="760" spans="2:6" x14ac:dyDescent="0.25">
      <c r="B760" s="96">
        <v>43638</v>
      </c>
      <c r="C760" s="97" t="s">
        <v>585</v>
      </c>
      <c r="D760" s="97">
        <v>6</v>
      </c>
      <c r="E760" s="98">
        <v>480000</v>
      </c>
      <c r="F760" s="97" t="s">
        <v>546</v>
      </c>
    </row>
    <row r="761" spans="2:6" x14ac:dyDescent="0.25">
      <c r="B761" s="96">
        <v>43638</v>
      </c>
      <c r="C761" s="97" t="s">
        <v>584</v>
      </c>
      <c r="D761" s="97">
        <v>6</v>
      </c>
      <c r="E761" s="98">
        <v>480000</v>
      </c>
      <c r="F761" s="97" t="s">
        <v>546</v>
      </c>
    </row>
    <row r="762" spans="2:6" x14ac:dyDescent="0.25">
      <c r="B762" s="96">
        <v>43638</v>
      </c>
      <c r="C762" s="97" t="s">
        <v>589</v>
      </c>
      <c r="D762" s="97">
        <v>6</v>
      </c>
      <c r="E762" s="98">
        <v>780000</v>
      </c>
      <c r="F762" s="97" t="s">
        <v>546</v>
      </c>
    </row>
    <row r="763" spans="2:6" x14ac:dyDescent="0.25">
      <c r="B763" s="96">
        <v>43638</v>
      </c>
      <c r="C763" s="97" t="s">
        <v>595</v>
      </c>
      <c r="D763" s="97">
        <v>4</v>
      </c>
      <c r="E763" s="98">
        <v>320000</v>
      </c>
      <c r="F763" s="97" t="s">
        <v>546</v>
      </c>
    </row>
    <row r="764" spans="2:6" x14ac:dyDescent="0.25">
      <c r="B764" s="96">
        <v>43638</v>
      </c>
      <c r="C764" s="97" t="s">
        <v>566</v>
      </c>
      <c r="D764" s="97">
        <v>6</v>
      </c>
      <c r="E764" s="98">
        <v>720000</v>
      </c>
      <c r="F764" s="97" t="s">
        <v>546</v>
      </c>
    </row>
    <row r="765" spans="2:6" x14ac:dyDescent="0.25">
      <c r="B765" s="96">
        <v>43638</v>
      </c>
      <c r="C765" s="97" t="s">
        <v>566</v>
      </c>
      <c r="D765" s="97">
        <v>6</v>
      </c>
      <c r="E765" s="98">
        <v>660000</v>
      </c>
      <c r="F765" s="97" t="s">
        <v>546</v>
      </c>
    </row>
    <row r="766" spans="2:6" x14ac:dyDescent="0.25">
      <c r="B766" s="96">
        <v>43638</v>
      </c>
      <c r="C766" s="97" t="s">
        <v>567</v>
      </c>
      <c r="D766" s="97">
        <v>6</v>
      </c>
      <c r="E766" s="98">
        <v>120000</v>
      </c>
      <c r="F766" s="97" t="s">
        <v>546</v>
      </c>
    </row>
    <row r="767" spans="2:6" x14ac:dyDescent="0.25">
      <c r="B767" s="96">
        <v>43645</v>
      </c>
      <c r="C767" s="97" t="s">
        <v>545</v>
      </c>
      <c r="D767" s="97">
        <v>6</v>
      </c>
      <c r="E767" s="98">
        <v>800000</v>
      </c>
      <c r="F767" s="97" t="s">
        <v>546</v>
      </c>
    </row>
    <row r="768" spans="2:6" x14ac:dyDescent="0.25">
      <c r="B768" s="96">
        <v>43645</v>
      </c>
      <c r="C768" s="97" t="s">
        <v>547</v>
      </c>
      <c r="D768" s="97">
        <v>6</v>
      </c>
      <c r="E768" s="98">
        <v>750000</v>
      </c>
      <c r="F768" s="97" t="s">
        <v>546</v>
      </c>
    </row>
    <row r="769" spans="2:6" x14ac:dyDescent="0.25">
      <c r="B769" s="96">
        <v>43645</v>
      </c>
      <c r="C769" s="97" t="s">
        <v>548</v>
      </c>
      <c r="D769" s="97">
        <v>6</v>
      </c>
      <c r="E769" s="98">
        <v>550000</v>
      </c>
      <c r="F769" s="97" t="s">
        <v>546</v>
      </c>
    </row>
    <row r="770" spans="2:6" x14ac:dyDescent="0.25">
      <c r="B770" s="96">
        <v>43645</v>
      </c>
      <c r="C770" s="97" t="s">
        <v>549</v>
      </c>
      <c r="D770" s="97">
        <v>6</v>
      </c>
      <c r="E770" s="98">
        <v>520000</v>
      </c>
      <c r="F770" s="97" t="s">
        <v>546</v>
      </c>
    </row>
    <row r="771" spans="2:6" x14ac:dyDescent="0.25">
      <c r="B771" s="96">
        <v>43645</v>
      </c>
      <c r="C771" s="97" t="s">
        <v>550</v>
      </c>
      <c r="D771" s="97">
        <v>6</v>
      </c>
      <c r="E771" s="98">
        <v>520000</v>
      </c>
      <c r="F771" s="97" t="s">
        <v>546</v>
      </c>
    </row>
    <row r="772" spans="2:6" x14ac:dyDescent="0.25">
      <c r="B772" s="96">
        <v>43645</v>
      </c>
      <c r="C772" s="97" t="s">
        <v>551</v>
      </c>
      <c r="D772" s="97">
        <v>5</v>
      </c>
      <c r="E772" s="98">
        <v>550000</v>
      </c>
      <c r="F772" s="97" t="s">
        <v>546</v>
      </c>
    </row>
    <row r="773" spans="2:6" x14ac:dyDescent="0.25">
      <c r="B773" s="96">
        <v>43645</v>
      </c>
      <c r="C773" s="97" t="s">
        <v>552</v>
      </c>
      <c r="D773" s="97">
        <v>6</v>
      </c>
      <c r="E773" s="98">
        <v>580000</v>
      </c>
      <c r="F773" s="97" t="s">
        <v>546</v>
      </c>
    </row>
    <row r="774" spans="2:6" x14ac:dyDescent="0.25">
      <c r="B774" s="96">
        <v>43645</v>
      </c>
      <c r="C774" s="97" t="s">
        <v>553</v>
      </c>
      <c r="D774" s="97">
        <v>6</v>
      </c>
      <c r="E774" s="98">
        <v>700000</v>
      </c>
      <c r="F774" s="97" t="s">
        <v>546</v>
      </c>
    </row>
    <row r="775" spans="2:6" x14ac:dyDescent="0.25">
      <c r="B775" s="96">
        <v>43645</v>
      </c>
      <c r="C775" s="97" t="s">
        <v>42</v>
      </c>
      <c r="D775" s="97">
        <v>6</v>
      </c>
      <c r="E775" s="98">
        <v>360000</v>
      </c>
      <c r="F775" s="97" t="s">
        <v>546</v>
      </c>
    </row>
    <row r="776" spans="2:6" x14ac:dyDescent="0.25">
      <c r="B776" s="96">
        <v>43645</v>
      </c>
      <c r="C776" s="97" t="s">
        <v>555</v>
      </c>
      <c r="D776" s="97">
        <v>6</v>
      </c>
      <c r="E776" s="98">
        <v>560000</v>
      </c>
      <c r="F776" s="97" t="s">
        <v>546</v>
      </c>
    </row>
    <row r="777" spans="2:6" x14ac:dyDescent="0.25">
      <c r="B777" s="96">
        <v>43645</v>
      </c>
      <c r="C777" s="97" t="s">
        <v>556</v>
      </c>
      <c r="D777" s="97">
        <v>6</v>
      </c>
      <c r="E777" s="98">
        <v>360000</v>
      </c>
      <c r="F777" s="97" t="s">
        <v>546</v>
      </c>
    </row>
    <row r="778" spans="2:6" x14ac:dyDescent="0.25">
      <c r="B778" s="96">
        <v>43645</v>
      </c>
      <c r="C778" s="97" t="s">
        <v>558</v>
      </c>
      <c r="D778" s="97">
        <v>6</v>
      </c>
      <c r="E778" s="98">
        <v>460000</v>
      </c>
      <c r="F778" s="97" t="s">
        <v>546</v>
      </c>
    </row>
    <row r="779" spans="2:6" x14ac:dyDescent="0.25">
      <c r="B779" s="96">
        <v>43645</v>
      </c>
      <c r="C779" s="97" t="s">
        <v>559</v>
      </c>
      <c r="D779" s="97">
        <v>0</v>
      </c>
      <c r="E779" s="98">
        <v>0</v>
      </c>
      <c r="F779" s="97" t="s">
        <v>546</v>
      </c>
    </row>
    <row r="780" spans="2:6" x14ac:dyDescent="0.25">
      <c r="B780" s="96">
        <v>43645</v>
      </c>
      <c r="C780" s="97" t="s">
        <v>560</v>
      </c>
      <c r="D780" s="97">
        <v>6</v>
      </c>
      <c r="E780" s="98">
        <v>360000</v>
      </c>
      <c r="F780" s="97" t="s">
        <v>546</v>
      </c>
    </row>
    <row r="781" spans="2:6" x14ac:dyDescent="0.25">
      <c r="B781" s="96">
        <v>43645</v>
      </c>
      <c r="C781" s="97" t="s">
        <v>561</v>
      </c>
      <c r="D781" s="97">
        <v>4</v>
      </c>
      <c r="E781" s="98">
        <v>320000</v>
      </c>
      <c r="F781" s="97" t="s">
        <v>546</v>
      </c>
    </row>
    <row r="782" spans="2:6" x14ac:dyDescent="0.25">
      <c r="B782" s="96">
        <v>43645</v>
      </c>
      <c r="C782" s="97" t="s">
        <v>557</v>
      </c>
      <c r="D782" s="97">
        <v>4</v>
      </c>
      <c r="E782" s="98">
        <v>340000</v>
      </c>
      <c r="F782" s="97" t="s">
        <v>546</v>
      </c>
    </row>
    <row r="783" spans="2:6" x14ac:dyDescent="0.25">
      <c r="B783" s="96">
        <v>43645</v>
      </c>
      <c r="C783" s="97" t="s">
        <v>562</v>
      </c>
      <c r="D783" s="97">
        <v>6</v>
      </c>
      <c r="E783" s="98">
        <v>360000</v>
      </c>
      <c r="F783" s="97" t="s">
        <v>546</v>
      </c>
    </row>
    <row r="784" spans="2:6" x14ac:dyDescent="0.25">
      <c r="B784" s="96">
        <v>43645</v>
      </c>
      <c r="C784" s="97" t="s">
        <v>563</v>
      </c>
      <c r="D784" s="97">
        <v>6</v>
      </c>
      <c r="E784" s="98">
        <v>520000</v>
      </c>
      <c r="F784" s="97" t="s">
        <v>546</v>
      </c>
    </row>
    <row r="785" spans="2:6" x14ac:dyDescent="0.25">
      <c r="B785" s="96">
        <v>43645</v>
      </c>
      <c r="C785" s="97" t="s">
        <v>564</v>
      </c>
      <c r="D785" s="97">
        <v>6</v>
      </c>
      <c r="E785" s="98">
        <v>520000</v>
      </c>
      <c r="F785" s="97" t="s">
        <v>546</v>
      </c>
    </row>
    <row r="786" spans="2:6" x14ac:dyDescent="0.25">
      <c r="B786" s="96">
        <v>43645</v>
      </c>
      <c r="C786" s="97" t="s">
        <v>565</v>
      </c>
      <c r="D786" s="97">
        <v>6</v>
      </c>
      <c r="E786" s="98">
        <v>520000</v>
      </c>
      <c r="F786" s="97" t="s">
        <v>546</v>
      </c>
    </row>
    <row r="787" spans="2:6" x14ac:dyDescent="0.25">
      <c r="B787" s="96">
        <v>43645</v>
      </c>
      <c r="C787" s="97" t="s">
        <v>568</v>
      </c>
      <c r="D787" s="97">
        <v>0</v>
      </c>
      <c r="E787" s="98">
        <v>0</v>
      </c>
      <c r="F787" s="97" t="s">
        <v>546</v>
      </c>
    </row>
    <row r="788" spans="2:6" x14ac:dyDescent="0.25">
      <c r="B788" s="96">
        <v>43645</v>
      </c>
      <c r="C788" s="97" t="s">
        <v>570</v>
      </c>
      <c r="D788" s="97">
        <v>6</v>
      </c>
      <c r="E788" s="98">
        <v>440000</v>
      </c>
      <c r="F788" s="97" t="s">
        <v>546</v>
      </c>
    </row>
    <row r="789" spans="2:6" x14ac:dyDescent="0.25">
      <c r="B789" s="96">
        <v>43645</v>
      </c>
      <c r="C789" s="97" t="s">
        <v>569</v>
      </c>
      <c r="D789" s="97">
        <v>5</v>
      </c>
      <c r="E789" s="98">
        <v>430000</v>
      </c>
      <c r="F789" s="97" t="s">
        <v>546</v>
      </c>
    </row>
    <row r="790" spans="2:6" x14ac:dyDescent="0.25">
      <c r="B790" s="96">
        <v>43645</v>
      </c>
      <c r="C790" s="97" t="s">
        <v>577</v>
      </c>
      <c r="D790" s="97">
        <v>6</v>
      </c>
      <c r="E790" s="98">
        <v>580000</v>
      </c>
      <c r="F790" s="97" t="s">
        <v>546</v>
      </c>
    </row>
    <row r="791" spans="2:6" x14ac:dyDescent="0.25">
      <c r="B791" s="96">
        <v>43645</v>
      </c>
      <c r="C791" s="97" t="s">
        <v>578</v>
      </c>
      <c r="D791" s="97">
        <v>6</v>
      </c>
      <c r="E791" s="98">
        <v>700000</v>
      </c>
      <c r="F791" s="97" t="s">
        <v>546</v>
      </c>
    </row>
    <row r="792" spans="2:6" x14ac:dyDescent="0.25">
      <c r="B792" s="96">
        <v>43645</v>
      </c>
      <c r="C792" s="97" t="s">
        <v>574</v>
      </c>
      <c r="D792" s="97">
        <v>6</v>
      </c>
      <c r="E792" s="98">
        <v>520000</v>
      </c>
      <c r="F792" s="97" t="s">
        <v>546</v>
      </c>
    </row>
    <row r="793" spans="2:6" x14ac:dyDescent="0.25">
      <c r="B793" s="96">
        <v>43645</v>
      </c>
      <c r="C793" s="97" t="s">
        <v>575</v>
      </c>
      <c r="D793" s="97">
        <v>6</v>
      </c>
      <c r="E793" s="98">
        <v>520000</v>
      </c>
      <c r="F793" s="97" t="s">
        <v>546</v>
      </c>
    </row>
    <row r="794" spans="2:6" x14ac:dyDescent="0.25">
      <c r="B794" s="96">
        <v>43645</v>
      </c>
      <c r="C794" s="97" t="s">
        <v>597</v>
      </c>
      <c r="D794" s="97">
        <v>6</v>
      </c>
      <c r="E794" s="98">
        <v>400000</v>
      </c>
      <c r="F794" s="97" t="s">
        <v>546</v>
      </c>
    </row>
    <row r="795" spans="2:6" x14ac:dyDescent="0.25">
      <c r="B795" s="96">
        <v>43645</v>
      </c>
      <c r="C795" s="97" t="s">
        <v>587</v>
      </c>
      <c r="D795" s="97">
        <v>6</v>
      </c>
      <c r="E795" s="98">
        <v>400000</v>
      </c>
      <c r="F795" s="97" t="s">
        <v>546</v>
      </c>
    </row>
    <row r="796" spans="2:6" x14ac:dyDescent="0.25">
      <c r="B796" s="96">
        <v>43645</v>
      </c>
      <c r="C796" s="97" t="s">
        <v>593</v>
      </c>
      <c r="D796" s="97">
        <v>5</v>
      </c>
      <c r="E796" s="98">
        <v>310000</v>
      </c>
      <c r="F796" s="97" t="s">
        <v>546</v>
      </c>
    </row>
    <row r="797" spans="2:6" x14ac:dyDescent="0.25">
      <c r="B797" s="96">
        <v>43645</v>
      </c>
      <c r="C797" s="97" t="s">
        <v>596</v>
      </c>
      <c r="D797" s="97">
        <v>6</v>
      </c>
      <c r="E797" s="98">
        <v>460000</v>
      </c>
      <c r="F797" s="97" t="s">
        <v>546</v>
      </c>
    </row>
    <row r="798" spans="2:6" x14ac:dyDescent="0.25">
      <c r="B798" s="96">
        <v>43645</v>
      </c>
      <c r="C798" s="97" t="s">
        <v>583</v>
      </c>
      <c r="D798" s="97">
        <v>6</v>
      </c>
      <c r="E798" s="98">
        <v>600000</v>
      </c>
      <c r="F798" s="97" t="s">
        <v>546</v>
      </c>
    </row>
    <row r="799" spans="2:6" x14ac:dyDescent="0.25">
      <c r="B799" s="96">
        <v>43645</v>
      </c>
      <c r="C799" s="97" t="s">
        <v>598</v>
      </c>
      <c r="D799" s="97">
        <v>6</v>
      </c>
      <c r="E799" s="98">
        <v>600000</v>
      </c>
      <c r="F799" s="97" t="s">
        <v>546</v>
      </c>
    </row>
    <row r="800" spans="2:6" x14ac:dyDescent="0.25">
      <c r="B800" s="96">
        <v>43645</v>
      </c>
      <c r="C800" s="97" t="s">
        <v>585</v>
      </c>
      <c r="D800" s="97">
        <v>6</v>
      </c>
      <c r="E800" s="98">
        <v>480000</v>
      </c>
      <c r="F800" s="97" t="s">
        <v>546</v>
      </c>
    </row>
    <row r="801" spans="2:6" x14ac:dyDescent="0.25">
      <c r="B801" s="96">
        <v>43645</v>
      </c>
      <c r="C801" s="97" t="s">
        <v>584</v>
      </c>
      <c r="D801" s="97">
        <v>6</v>
      </c>
      <c r="E801" s="98">
        <v>480000</v>
      </c>
      <c r="F801" s="97" t="s">
        <v>546</v>
      </c>
    </row>
    <row r="802" spans="2:6" x14ac:dyDescent="0.25">
      <c r="B802" s="96">
        <v>43645</v>
      </c>
      <c r="C802" s="97" t="s">
        <v>589</v>
      </c>
      <c r="D802" s="97">
        <v>6</v>
      </c>
      <c r="E802" s="98">
        <v>840000</v>
      </c>
      <c r="F802" s="97" t="s">
        <v>546</v>
      </c>
    </row>
    <row r="803" spans="2:6" x14ac:dyDescent="0.25">
      <c r="B803" s="96">
        <v>43645</v>
      </c>
      <c r="C803" s="97" t="s">
        <v>566</v>
      </c>
      <c r="D803" s="97">
        <v>6</v>
      </c>
      <c r="E803" s="98">
        <v>720000</v>
      </c>
      <c r="F803" s="97" t="s">
        <v>546</v>
      </c>
    </row>
    <row r="804" spans="2:6" x14ac:dyDescent="0.25">
      <c r="B804" s="96">
        <v>43645</v>
      </c>
      <c r="C804" s="97" t="s">
        <v>566</v>
      </c>
      <c r="D804" s="97">
        <v>6</v>
      </c>
      <c r="E804" s="98">
        <v>660000</v>
      </c>
      <c r="F804" s="97" t="s">
        <v>546</v>
      </c>
    </row>
    <row r="805" spans="2:6" x14ac:dyDescent="0.25">
      <c r="B805" s="96">
        <v>43645</v>
      </c>
      <c r="C805" s="97" t="s">
        <v>567</v>
      </c>
      <c r="D805" s="97">
        <v>6</v>
      </c>
      <c r="E805" s="98">
        <v>120000</v>
      </c>
      <c r="F805" s="97" t="s">
        <v>546</v>
      </c>
    </row>
    <row r="806" spans="2:6" x14ac:dyDescent="0.25">
      <c r="B806" s="96">
        <v>43652</v>
      </c>
      <c r="C806" s="97" t="s">
        <v>545</v>
      </c>
      <c r="D806" s="97">
        <v>6</v>
      </c>
      <c r="E806" s="98">
        <v>850000</v>
      </c>
      <c r="F806" s="97" t="s">
        <v>546</v>
      </c>
    </row>
    <row r="807" spans="2:6" x14ac:dyDescent="0.25">
      <c r="B807" s="96">
        <v>43652</v>
      </c>
      <c r="C807" s="97" t="s">
        <v>547</v>
      </c>
      <c r="D807" s="97">
        <v>6</v>
      </c>
      <c r="E807" s="98">
        <v>790000</v>
      </c>
      <c r="F807" s="97" t="s">
        <v>546</v>
      </c>
    </row>
    <row r="808" spans="2:6" x14ac:dyDescent="0.25">
      <c r="B808" s="96">
        <v>43652</v>
      </c>
      <c r="C808" s="97" t="s">
        <v>548</v>
      </c>
      <c r="D808" s="97">
        <v>6</v>
      </c>
      <c r="E808" s="98">
        <v>680000</v>
      </c>
      <c r="F808" s="97" t="s">
        <v>546</v>
      </c>
    </row>
    <row r="809" spans="2:6" x14ac:dyDescent="0.25">
      <c r="B809" s="96">
        <v>43652</v>
      </c>
      <c r="C809" s="97" t="s">
        <v>549</v>
      </c>
      <c r="D809" s="97">
        <v>5</v>
      </c>
      <c r="E809" s="98">
        <v>490000</v>
      </c>
      <c r="F809" s="97" t="s">
        <v>546</v>
      </c>
    </row>
    <row r="810" spans="2:6" x14ac:dyDescent="0.25">
      <c r="B810" s="96">
        <v>43652</v>
      </c>
      <c r="C810" s="97" t="s">
        <v>550</v>
      </c>
      <c r="D810" s="97">
        <v>6</v>
      </c>
      <c r="E810" s="98">
        <v>530000</v>
      </c>
      <c r="F810" s="97" t="s">
        <v>546</v>
      </c>
    </row>
    <row r="811" spans="2:6" x14ac:dyDescent="0.25">
      <c r="B811" s="96">
        <v>43652</v>
      </c>
      <c r="C811" s="97" t="s">
        <v>551</v>
      </c>
      <c r="D811" s="97">
        <v>6</v>
      </c>
      <c r="E811" s="98">
        <v>790000</v>
      </c>
      <c r="F811" s="97" t="s">
        <v>546</v>
      </c>
    </row>
    <row r="812" spans="2:6" x14ac:dyDescent="0.25">
      <c r="B812" s="96">
        <v>43652</v>
      </c>
      <c r="C812" s="97" t="s">
        <v>552</v>
      </c>
      <c r="D812" s="97">
        <v>6</v>
      </c>
      <c r="E812" s="98">
        <v>720000</v>
      </c>
      <c r="F812" s="97" t="s">
        <v>546</v>
      </c>
    </row>
    <row r="813" spans="2:6" x14ac:dyDescent="0.25">
      <c r="B813" s="96">
        <v>43652</v>
      </c>
      <c r="C813" s="97" t="s">
        <v>553</v>
      </c>
      <c r="D813" s="97">
        <v>0</v>
      </c>
      <c r="E813" s="98">
        <v>0</v>
      </c>
      <c r="F813" s="97" t="s">
        <v>546</v>
      </c>
    </row>
    <row r="814" spans="2:6" x14ac:dyDescent="0.25">
      <c r="B814" s="96">
        <v>43652</v>
      </c>
      <c r="C814" s="97" t="s">
        <v>42</v>
      </c>
      <c r="D814" s="97">
        <v>6</v>
      </c>
      <c r="E814" s="98">
        <v>500000</v>
      </c>
      <c r="F814" s="97" t="s">
        <v>546</v>
      </c>
    </row>
    <row r="815" spans="2:6" x14ac:dyDescent="0.25">
      <c r="B815" s="96">
        <v>43652</v>
      </c>
      <c r="C815" s="97" t="s">
        <v>555</v>
      </c>
      <c r="D815" s="97">
        <v>5</v>
      </c>
      <c r="E815" s="98">
        <v>460000</v>
      </c>
      <c r="F815" s="97" t="s">
        <v>546</v>
      </c>
    </row>
    <row r="816" spans="2:6" x14ac:dyDescent="0.25">
      <c r="B816" s="96">
        <v>43652</v>
      </c>
      <c r="C816" s="97" t="s">
        <v>556</v>
      </c>
      <c r="D816" s="97">
        <v>6</v>
      </c>
      <c r="E816" s="98">
        <v>400000</v>
      </c>
      <c r="F816" s="97" t="s">
        <v>546</v>
      </c>
    </row>
    <row r="817" spans="2:6" x14ac:dyDescent="0.25">
      <c r="B817" s="96">
        <v>43652</v>
      </c>
      <c r="C817" s="97" t="s">
        <v>557</v>
      </c>
      <c r="D817" s="97">
        <v>5</v>
      </c>
      <c r="E817" s="98">
        <v>380000</v>
      </c>
      <c r="F817" s="97" t="s">
        <v>546</v>
      </c>
    </row>
    <row r="818" spans="2:6" x14ac:dyDescent="0.25">
      <c r="B818" s="96">
        <v>43652</v>
      </c>
      <c r="C818" s="97" t="s">
        <v>558</v>
      </c>
      <c r="D818" s="97">
        <v>6</v>
      </c>
      <c r="E818" s="98">
        <v>540000</v>
      </c>
      <c r="F818" s="97" t="s">
        <v>546</v>
      </c>
    </row>
    <row r="819" spans="2:6" x14ac:dyDescent="0.25">
      <c r="B819" s="96">
        <v>43652</v>
      </c>
      <c r="C819" s="97" t="s">
        <v>559</v>
      </c>
      <c r="D819" s="97">
        <v>6</v>
      </c>
      <c r="E819" s="98">
        <v>520000</v>
      </c>
      <c r="F819" s="97" t="s">
        <v>546</v>
      </c>
    </row>
    <row r="820" spans="2:6" x14ac:dyDescent="0.25">
      <c r="B820" s="96">
        <v>43652</v>
      </c>
      <c r="C820" s="97" t="s">
        <v>560</v>
      </c>
      <c r="D820" s="97">
        <v>6</v>
      </c>
      <c r="E820" s="98">
        <v>380000</v>
      </c>
      <c r="F820" s="97" t="s">
        <v>546</v>
      </c>
    </row>
    <row r="821" spans="2:6" x14ac:dyDescent="0.25">
      <c r="B821" s="96">
        <v>43652</v>
      </c>
      <c r="C821" s="97" t="s">
        <v>561</v>
      </c>
      <c r="D821" s="97">
        <v>6</v>
      </c>
      <c r="E821" s="98">
        <v>560000</v>
      </c>
      <c r="F821" s="97" t="s">
        <v>546</v>
      </c>
    </row>
    <row r="822" spans="2:6" x14ac:dyDescent="0.25">
      <c r="B822" s="96">
        <v>43652</v>
      </c>
      <c r="C822" s="97" t="s">
        <v>562</v>
      </c>
      <c r="D822" s="97">
        <v>6</v>
      </c>
      <c r="E822" s="98">
        <v>400000</v>
      </c>
      <c r="F822" s="97" t="s">
        <v>546</v>
      </c>
    </row>
    <row r="823" spans="2:6" x14ac:dyDescent="0.25">
      <c r="B823" s="96">
        <v>43652</v>
      </c>
      <c r="C823" s="97" t="s">
        <v>563</v>
      </c>
      <c r="D823" s="97">
        <v>6</v>
      </c>
      <c r="E823" s="98">
        <v>520000</v>
      </c>
      <c r="F823" s="97" t="s">
        <v>546</v>
      </c>
    </row>
    <row r="824" spans="2:6" x14ac:dyDescent="0.25">
      <c r="B824" s="96">
        <v>43652</v>
      </c>
      <c r="C824" s="97" t="s">
        <v>564</v>
      </c>
      <c r="D824" s="97">
        <v>6</v>
      </c>
      <c r="E824" s="98">
        <v>620000</v>
      </c>
      <c r="F824" s="97" t="s">
        <v>546</v>
      </c>
    </row>
    <row r="825" spans="2:6" x14ac:dyDescent="0.25">
      <c r="B825" s="96">
        <v>43652</v>
      </c>
      <c r="C825" s="97" t="s">
        <v>565</v>
      </c>
      <c r="D825" s="97">
        <v>6</v>
      </c>
      <c r="E825" s="98">
        <v>520000</v>
      </c>
      <c r="F825" s="97" t="s">
        <v>546</v>
      </c>
    </row>
    <row r="826" spans="2:6" x14ac:dyDescent="0.25">
      <c r="B826" s="96">
        <v>43652</v>
      </c>
      <c r="C826" s="97" t="s">
        <v>568</v>
      </c>
      <c r="D826" s="97">
        <v>0</v>
      </c>
      <c r="E826" s="98">
        <v>0</v>
      </c>
      <c r="F826" s="97" t="s">
        <v>546</v>
      </c>
    </row>
    <row r="827" spans="2:6" x14ac:dyDescent="0.25">
      <c r="B827" s="96">
        <v>43652</v>
      </c>
      <c r="C827" s="97" t="s">
        <v>570</v>
      </c>
      <c r="D827" s="97">
        <v>6</v>
      </c>
      <c r="E827" s="98">
        <v>460000</v>
      </c>
      <c r="F827" s="97" t="s">
        <v>546</v>
      </c>
    </row>
    <row r="828" spans="2:6" x14ac:dyDescent="0.25">
      <c r="B828" s="96">
        <v>43652</v>
      </c>
      <c r="C828" s="97" t="s">
        <v>569</v>
      </c>
      <c r="D828" s="97">
        <v>6</v>
      </c>
      <c r="E828" s="98">
        <v>460000</v>
      </c>
      <c r="F828" s="97" t="s">
        <v>546</v>
      </c>
    </row>
    <row r="829" spans="2:6" x14ac:dyDescent="0.25">
      <c r="B829" s="96">
        <v>43652</v>
      </c>
      <c r="C829" s="97" t="s">
        <v>577</v>
      </c>
      <c r="D829" s="97">
        <v>6</v>
      </c>
      <c r="E829" s="98">
        <v>460000</v>
      </c>
      <c r="F829" s="97" t="s">
        <v>546</v>
      </c>
    </row>
    <row r="830" spans="2:6" x14ac:dyDescent="0.25">
      <c r="B830" s="96">
        <v>43652</v>
      </c>
      <c r="C830" s="97" t="s">
        <v>578</v>
      </c>
      <c r="D830" s="97">
        <v>3</v>
      </c>
      <c r="E830" s="98">
        <v>170000</v>
      </c>
      <c r="F830" s="97" t="s">
        <v>546</v>
      </c>
    </row>
    <row r="831" spans="2:6" x14ac:dyDescent="0.25">
      <c r="B831" s="96">
        <v>43652</v>
      </c>
      <c r="C831" s="97" t="s">
        <v>574</v>
      </c>
      <c r="D831" s="97">
        <v>6</v>
      </c>
      <c r="E831" s="98">
        <v>520000</v>
      </c>
      <c r="F831" s="97" t="s">
        <v>546</v>
      </c>
    </row>
    <row r="832" spans="2:6" x14ac:dyDescent="0.25">
      <c r="B832" s="96">
        <v>43652</v>
      </c>
      <c r="C832" s="97" t="s">
        <v>575</v>
      </c>
      <c r="D832" s="97">
        <v>6</v>
      </c>
      <c r="E832" s="98">
        <v>520000</v>
      </c>
      <c r="F832" s="97" t="s">
        <v>546</v>
      </c>
    </row>
    <row r="833" spans="2:6" x14ac:dyDescent="0.25">
      <c r="B833" s="96">
        <v>43652</v>
      </c>
      <c r="C833" s="97" t="s">
        <v>597</v>
      </c>
      <c r="D833" s="97">
        <v>6</v>
      </c>
      <c r="E833" s="98">
        <v>460000</v>
      </c>
      <c r="F833" s="97" t="s">
        <v>546</v>
      </c>
    </row>
    <row r="834" spans="2:6" x14ac:dyDescent="0.25">
      <c r="B834" s="96">
        <v>43652</v>
      </c>
      <c r="C834" s="97" t="s">
        <v>587</v>
      </c>
      <c r="D834" s="97">
        <v>6</v>
      </c>
      <c r="E834" s="98">
        <v>460000</v>
      </c>
      <c r="F834" s="97" t="s">
        <v>546</v>
      </c>
    </row>
    <row r="835" spans="2:6" x14ac:dyDescent="0.25">
      <c r="B835" s="96">
        <v>43652</v>
      </c>
      <c r="C835" s="97" t="s">
        <v>583</v>
      </c>
      <c r="D835" s="97">
        <v>6</v>
      </c>
      <c r="E835" s="98">
        <v>600000</v>
      </c>
      <c r="F835" s="97" t="s">
        <v>546</v>
      </c>
    </row>
    <row r="836" spans="2:6" x14ac:dyDescent="0.25">
      <c r="B836" s="96">
        <v>43652</v>
      </c>
      <c r="C836" s="97" t="s">
        <v>598</v>
      </c>
      <c r="D836" s="97">
        <v>6</v>
      </c>
      <c r="E836" s="98">
        <v>600000</v>
      </c>
      <c r="F836" s="97" t="s">
        <v>546</v>
      </c>
    </row>
    <row r="837" spans="2:6" x14ac:dyDescent="0.25">
      <c r="B837" s="96">
        <v>43652</v>
      </c>
      <c r="C837" s="97" t="s">
        <v>593</v>
      </c>
      <c r="D837" s="97">
        <v>6</v>
      </c>
      <c r="E837" s="98">
        <v>500000</v>
      </c>
      <c r="F837" s="97" t="s">
        <v>546</v>
      </c>
    </row>
    <row r="838" spans="2:6" x14ac:dyDescent="0.25">
      <c r="B838" s="96">
        <v>43652</v>
      </c>
      <c r="C838" s="97" t="s">
        <v>596</v>
      </c>
      <c r="D838" s="97">
        <v>6</v>
      </c>
      <c r="E838" s="98">
        <v>500000</v>
      </c>
      <c r="F838" s="97" t="s">
        <v>546</v>
      </c>
    </row>
    <row r="839" spans="2:6" x14ac:dyDescent="0.25">
      <c r="B839" s="96">
        <v>43652</v>
      </c>
      <c r="C839" s="97" t="s">
        <v>585</v>
      </c>
      <c r="D839" s="97">
        <v>6</v>
      </c>
      <c r="E839" s="98">
        <v>480000</v>
      </c>
      <c r="F839" s="97" t="s">
        <v>546</v>
      </c>
    </row>
    <row r="840" spans="2:6" x14ac:dyDescent="0.25">
      <c r="B840" s="96">
        <v>43652</v>
      </c>
      <c r="C840" s="97" t="s">
        <v>584</v>
      </c>
      <c r="D840" s="97">
        <v>6</v>
      </c>
      <c r="E840" s="98">
        <v>480000</v>
      </c>
      <c r="F840" s="97" t="s">
        <v>546</v>
      </c>
    </row>
    <row r="841" spans="2:6" x14ac:dyDescent="0.25">
      <c r="B841" s="96">
        <v>43652</v>
      </c>
      <c r="C841" s="97" t="s">
        <v>599</v>
      </c>
      <c r="D841" s="97">
        <v>4</v>
      </c>
      <c r="E841" s="98">
        <v>825000</v>
      </c>
      <c r="F841" s="97" t="s">
        <v>546</v>
      </c>
    </row>
    <row r="842" spans="2:6" x14ac:dyDescent="0.25">
      <c r="B842" s="96">
        <v>43652</v>
      </c>
      <c r="C842" s="97" t="s">
        <v>600</v>
      </c>
      <c r="D842" s="97">
        <v>4</v>
      </c>
      <c r="E842" s="98">
        <v>550000</v>
      </c>
      <c r="F842" s="97" t="s">
        <v>546</v>
      </c>
    </row>
    <row r="843" spans="2:6" x14ac:dyDescent="0.25">
      <c r="B843" s="96">
        <v>43652</v>
      </c>
      <c r="C843" s="97" t="s">
        <v>589</v>
      </c>
      <c r="D843" s="97">
        <v>6</v>
      </c>
      <c r="E843" s="98">
        <v>850000</v>
      </c>
      <c r="F843" s="97" t="s">
        <v>546</v>
      </c>
    </row>
    <row r="844" spans="2:6" x14ac:dyDescent="0.25">
      <c r="B844" s="96">
        <v>43652</v>
      </c>
      <c r="C844" s="97" t="s">
        <v>566</v>
      </c>
      <c r="D844" s="97">
        <v>6</v>
      </c>
      <c r="E844" s="98">
        <v>720000</v>
      </c>
      <c r="F844" s="97" t="s">
        <v>546</v>
      </c>
    </row>
    <row r="845" spans="2:6" x14ac:dyDescent="0.25">
      <c r="B845" s="96">
        <v>43652</v>
      </c>
      <c r="C845" s="97" t="s">
        <v>566</v>
      </c>
      <c r="D845" s="97">
        <v>6</v>
      </c>
      <c r="E845" s="98">
        <v>660000</v>
      </c>
      <c r="F845" s="97" t="s">
        <v>546</v>
      </c>
    </row>
    <row r="846" spans="2:6" x14ac:dyDescent="0.25">
      <c r="B846" s="96">
        <v>43652</v>
      </c>
      <c r="C846" s="97" t="s">
        <v>567</v>
      </c>
      <c r="D846" s="97">
        <v>6</v>
      </c>
      <c r="E846" s="98">
        <v>120000</v>
      </c>
      <c r="F846" s="97" t="s">
        <v>546</v>
      </c>
    </row>
    <row r="847" spans="2:6" x14ac:dyDescent="0.25">
      <c r="B847" s="96">
        <v>43659</v>
      </c>
      <c r="C847" s="97" t="s">
        <v>545</v>
      </c>
      <c r="D847" s="97">
        <v>6</v>
      </c>
      <c r="E847" s="98">
        <v>900000</v>
      </c>
      <c r="F847" s="97" t="s">
        <v>546</v>
      </c>
    </row>
    <row r="848" spans="2:6" x14ac:dyDescent="0.25">
      <c r="B848" s="96">
        <v>43659</v>
      </c>
      <c r="C848" s="97" t="s">
        <v>547</v>
      </c>
      <c r="D848" s="97">
        <v>6</v>
      </c>
      <c r="E848" s="98">
        <v>990000</v>
      </c>
      <c r="F848" s="97" t="s">
        <v>546</v>
      </c>
    </row>
    <row r="849" spans="2:6" x14ac:dyDescent="0.25">
      <c r="B849" s="96">
        <v>43659</v>
      </c>
      <c r="C849" s="97" t="s">
        <v>548</v>
      </c>
      <c r="D849" s="97">
        <v>6</v>
      </c>
      <c r="E849" s="98">
        <v>990000</v>
      </c>
      <c r="F849" s="97" t="s">
        <v>546</v>
      </c>
    </row>
    <row r="850" spans="2:6" x14ac:dyDescent="0.25">
      <c r="B850" s="96">
        <v>43659</v>
      </c>
      <c r="C850" s="97" t="s">
        <v>549</v>
      </c>
      <c r="D850" s="97">
        <v>6</v>
      </c>
      <c r="E850" s="98">
        <v>930000</v>
      </c>
      <c r="F850" s="97" t="s">
        <v>546</v>
      </c>
    </row>
    <row r="851" spans="2:6" x14ac:dyDescent="0.25">
      <c r="B851" s="96">
        <v>43659</v>
      </c>
      <c r="C851" s="97" t="s">
        <v>550</v>
      </c>
      <c r="D851" s="97">
        <v>6</v>
      </c>
      <c r="E851" s="98">
        <v>930000</v>
      </c>
      <c r="F851" s="97" t="s">
        <v>546</v>
      </c>
    </row>
    <row r="852" spans="2:6" x14ac:dyDescent="0.25">
      <c r="B852" s="96">
        <v>43659</v>
      </c>
      <c r="C852" s="97" t="s">
        <v>601</v>
      </c>
      <c r="D852" s="97">
        <v>6</v>
      </c>
      <c r="E852" s="98">
        <v>990000</v>
      </c>
      <c r="F852" s="97" t="s">
        <v>546</v>
      </c>
    </row>
    <row r="853" spans="2:6" x14ac:dyDescent="0.25">
      <c r="B853" s="96">
        <v>43659</v>
      </c>
      <c r="C853" s="97" t="s">
        <v>552</v>
      </c>
      <c r="D853" s="97">
        <v>6</v>
      </c>
      <c r="E853" s="98">
        <v>950000</v>
      </c>
      <c r="F853" s="97" t="s">
        <v>546</v>
      </c>
    </row>
    <row r="854" spans="2:6" x14ac:dyDescent="0.25">
      <c r="B854" s="96">
        <v>43659</v>
      </c>
      <c r="C854" s="97" t="s">
        <v>553</v>
      </c>
      <c r="D854" s="97">
        <v>0</v>
      </c>
      <c r="E854" s="98">
        <v>0</v>
      </c>
      <c r="F854" s="97" t="s">
        <v>546</v>
      </c>
    </row>
    <row r="855" spans="2:6" x14ac:dyDescent="0.25">
      <c r="B855" s="96">
        <v>43659</v>
      </c>
      <c r="C855" s="97" t="s">
        <v>42</v>
      </c>
      <c r="D855" s="97">
        <v>6</v>
      </c>
      <c r="E855" s="98">
        <v>675000</v>
      </c>
      <c r="F855" s="97" t="s">
        <v>546</v>
      </c>
    </row>
    <row r="856" spans="2:6" x14ac:dyDescent="0.25">
      <c r="B856" s="96">
        <v>43659</v>
      </c>
      <c r="C856" s="97" t="s">
        <v>555</v>
      </c>
      <c r="D856" s="97">
        <v>6</v>
      </c>
      <c r="E856" s="98">
        <v>700000</v>
      </c>
      <c r="F856" s="97" t="s">
        <v>546</v>
      </c>
    </row>
    <row r="857" spans="2:6" x14ac:dyDescent="0.25">
      <c r="B857" s="96">
        <v>43659</v>
      </c>
      <c r="C857" s="97" t="s">
        <v>556</v>
      </c>
      <c r="D857" s="97">
        <v>6</v>
      </c>
      <c r="E857" s="98">
        <v>650000</v>
      </c>
      <c r="F857" s="97" t="s">
        <v>546</v>
      </c>
    </row>
    <row r="858" spans="2:6" x14ac:dyDescent="0.25">
      <c r="B858" s="96">
        <v>43659</v>
      </c>
      <c r="C858" s="97" t="s">
        <v>557</v>
      </c>
      <c r="D858" s="97">
        <v>6</v>
      </c>
      <c r="E858" s="98">
        <v>650000</v>
      </c>
      <c r="F858" s="97" t="s">
        <v>546</v>
      </c>
    </row>
    <row r="859" spans="2:6" x14ac:dyDescent="0.25">
      <c r="B859" s="96">
        <v>43659</v>
      </c>
      <c r="C859" s="97" t="s">
        <v>558</v>
      </c>
      <c r="D859" s="97">
        <v>6</v>
      </c>
      <c r="E859" s="98">
        <v>780000</v>
      </c>
      <c r="F859" s="97" t="s">
        <v>546</v>
      </c>
    </row>
    <row r="860" spans="2:6" x14ac:dyDescent="0.25">
      <c r="B860" s="96">
        <v>43659</v>
      </c>
      <c r="C860" s="97" t="s">
        <v>559</v>
      </c>
      <c r="D860" s="97">
        <v>6</v>
      </c>
      <c r="E860" s="98">
        <v>780000</v>
      </c>
      <c r="F860" s="97" t="s">
        <v>546</v>
      </c>
    </row>
    <row r="861" spans="2:6" x14ac:dyDescent="0.25">
      <c r="B861" s="96">
        <v>43659</v>
      </c>
      <c r="C861" s="97" t="s">
        <v>560</v>
      </c>
      <c r="D861" s="97">
        <v>6</v>
      </c>
      <c r="E861" s="98">
        <v>780000</v>
      </c>
      <c r="F861" s="97" t="s">
        <v>546</v>
      </c>
    </row>
    <row r="862" spans="2:6" x14ac:dyDescent="0.25">
      <c r="B862" s="96">
        <v>43659</v>
      </c>
      <c r="C862" s="97" t="s">
        <v>561</v>
      </c>
      <c r="D862" s="97">
        <v>6</v>
      </c>
      <c r="E862" s="98">
        <v>675000</v>
      </c>
      <c r="F862" s="97" t="s">
        <v>546</v>
      </c>
    </row>
    <row r="863" spans="2:6" x14ac:dyDescent="0.25">
      <c r="B863" s="96">
        <v>43659</v>
      </c>
      <c r="C863" s="97" t="s">
        <v>562</v>
      </c>
      <c r="D863" s="97">
        <v>6</v>
      </c>
      <c r="E863" s="98">
        <v>620000</v>
      </c>
      <c r="F863" s="97" t="s">
        <v>546</v>
      </c>
    </row>
    <row r="864" spans="2:6" x14ac:dyDescent="0.25">
      <c r="B864" s="96">
        <v>43659</v>
      </c>
      <c r="C864" s="97" t="s">
        <v>563</v>
      </c>
      <c r="D864" s="97">
        <v>6</v>
      </c>
      <c r="E864" s="98">
        <v>840000</v>
      </c>
      <c r="F864" s="97" t="s">
        <v>546</v>
      </c>
    </row>
    <row r="865" spans="2:6" x14ac:dyDescent="0.25">
      <c r="B865" s="96">
        <v>43659</v>
      </c>
      <c r="C865" s="97" t="s">
        <v>564</v>
      </c>
      <c r="D865" s="97">
        <v>6</v>
      </c>
      <c r="E865" s="98">
        <v>930000</v>
      </c>
      <c r="F865" s="97" t="s">
        <v>546</v>
      </c>
    </row>
    <row r="866" spans="2:6" x14ac:dyDescent="0.25">
      <c r="B866" s="96">
        <v>43659</v>
      </c>
      <c r="C866" s="97" t="s">
        <v>565</v>
      </c>
      <c r="D866" s="97">
        <v>6</v>
      </c>
      <c r="E866" s="98">
        <v>930000</v>
      </c>
      <c r="F866" s="97" t="s">
        <v>546</v>
      </c>
    </row>
    <row r="867" spans="2:6" x14ac:dyDescent="0.25">
      <c r="B867" s="96">
        <v>43659</v>
      </c>
      <c r="C867" s="97" t="s">
        <v>568</v>
      </c>
      <c r="D867" s="97">
        <v>0</v>
      </c>
      <c r="E867" s="98">
        <v>0</v>
      </c>
      <c r="F867" s="97" t="s">
        <v>546</v>
      </c>
    </row>
    <row r="868" spans="2:6" x14ac:dyDescent="0.25">
      <c r="B868" s="96">
        <v>43659</v>
      </c>
      <c r="C868" s="97" t="s">
        <v>570</v>
      </c>
      <c r="D868" s="97">
        <v>6</v>
      </c>
      <c r="E868" s="98">
        <v>675000</v>
      </c>
      <c r="F868" s="97" t="s">
        <v>546</v>
      </c>
    </row>
    <row r="869" spans="2:6" x14ac:dyDescent="0.25">
      <c r="B869" s="96">
        <v>43659</v>
      </c>
      <c r="C869" s="97" t="s">
        <v>569</v>
      </c>
      <c r="D869" s="97">
        <v>6</v>
      </c>
      <c r="E869" s="98">
        <v>620000</v>
      </c>
      <c r="F869" s="97" t="s">
        <v>546</v>
      </c>
    </row>
    <row r="870" spans="2:6" x14ac:dyDescent="0.25">
      <c r="B870" s="96">
        <v>43659</v>
      </c>
      <c r="C870" s="97" t="s">
        <v>577</v>
      </c>
      <c r="D870" s="97">
        <v>6</v>
      </c>
      <c r="E870" s="98">
        <v>620000</v>
      </c>
      <c r="F870" s="97" t="s">
        <v>546</v>
      </c>
    </row>
    <row r="871" spans="2:6" x14ac:dyDescent="0.25">
      <c r="B871" s="96">
        <v>43659</v>
      </c>
      <c r="C871" s="97" t="s">
        <v>578</v>
      </c>
      <c r="D871" s="97">
        <v>6</v>
      </c>
      <c r="E871" s="98">
        <v>930000</v>
      </c>
      <c r="F871" s="97" t="s">
        <v>546</v>
      </c>
    </row>
    <row r="872" spans="2:6" x14ac:dyDescent="0.25">
      <c r="B872" s="96">
        <v>43659</v>
      </c>
      <c r="C872" s="97" t="s">
        <v>574</v>
      </c>
      <c r="D872" s="97">
        <v>6</v>
      </c>
      <c r="E872" s="98">
        <v>900000</v>
      </c>
      <c r="F872" s="97" t="s">
        <v>546</v>
      </c>
    </row>
    <row r="873" spans="2:6" x14ac:dyDescent="0.25">
      <c r="B873" s="96">
        <v>43659</v>
      </c>
      <c r="C873" s="97" t="s">
        <v>575</v>
      </c>
      <c r="D873" s="97">
        <v>6</v>
      </c>
      <c r="E873" s="98">
        <v>930000</v>
      </c>
      <c r="F873" s="97" t="s">
        <v>546</v>
      </c>
    </row>
    <row r="874" spans="2:6" x14ac:dyDescent="0.25">
      <c r="B874" s="96">
        <v>43659</v>
      </c>
      <c r="C874" s="97" t="s">
        <v>587</v>
      </c>
      <c r="D874" s="97">
        <v>6</v>
      </c>
      <c r="E874" s="98">
        <v>620000</v>
      </c>
      <c r="F874" s="97" t="s">
        <v>546</v>
      </c>
    </row>
    <row r="875" spans="2:6" x14ac:dyDescent="0.25">
      <c r="B875" s="96">
        <v>43659</v>
      </c>
      <c r="C875" s="97" t="s">
        <v>588</v>
      </c>
      <c r="D875" s="97">
        <v>6</v>
      </c>
      <c r="E875" s="98">
        <v>620000</v>
      </c>
      <c r="F875" s="97" t="s">
        <v>546</v>
      </c>
    </row>
    <row r="876" spans="2:6" x14ac:dyDescent="0.25">
      <c r="B876" s="96">
        <v>43659</v>
      </c>
      <c r="C876" s="97" t="s">
        <v>593</v>
      </c>
      <c r="D876" s="97">
        <v>0</v>
      </c>
      <c r="E876" s="98">
        <v>0</v>
      </c>
      <c r="F876" s="97" t="s">
        <v>546</v>
      </c>
    </row>
    <row r="877" spans="2:6" x14ac:dyDescent="0.25">
      <c r="B877" s="96">
        <v>43659</v>
      </c>
      <c r="C877" s="97" t="s">
        <v>596</v>
      </c>
      <c r="D877" s="97">
        <v>6</v>
      </c>
      <c r="E877" s="98">
        <v>620000</v>
      </c>
      <c r="F877" s="97" t="s">
        <v>546</v>
      </c>
    </row>
    <row r="878" spans="2:6" x14ac:dyDescent="0.25">
      <c r="B878" s="96">
        <v>43659</v>
      </c>
      <c r="C878" s="97" t="s">
        <v>583</v>
      </c>
      <c r="D878" s="97">
        <v>6</v>
      </c>
      <c r="E878" s="98">
        <v>600000</v>
      </c>
      <c r="F878" s="97" t="s">
        <v>546</v>
      </c>
    </row>
    <row r="879" spans="2:6" x14ac:dyDescent="0.25">
      <c r="B879" s="96">
        <v>43659</v>
      </c>
      <c r="C879" s="97" t="s">
        <v>598</v>
      </c>
      <c r="D879" s="97">
        <v>6</v>
      </c>
      <c r="E879" s="98">
        <v>600000</v>
      </c>
      <c r="F879" s="97" t="s">
        <v>546</v>
      </c>
    </row>
    <row r="880" spans="2:6" x14ac:dyDescent="0.25">
      <c r="B880" s="96">
        <v>43659</v>
      </c>
      <c r="C880" s="97" t="s">
        <v>585</v>
      </c>
      <c r="D880" s="97">
        <v>6</v>
      </c>
      <c r="E880" s="98">
        <v>480000</v>
      </c>
      <c r="F880" s="97" t="s">
        <v>546</v>
      </c>
    </row>
    <row r="881" spans="2:6" x14ac:dyDescent="0.25">
      <c r="B881" s="96">
        <v>43659</v>
      </c>
      <c r="C881" s="97" t="s">
        <v>584</v>
      </c>
      <c r="D881" s="97">
        <v>6</v>
      </c>
      <c r="E881" s="98">
        <v>480000</v>
      </c>
      <c r="F881" s="97" t="s">
        <v>546</v>
      </c>
    </row>
    <row r="882" spans="2:6" x14ac:dyDescent="0.25">
      <c r="B882" s="96">
        <v>43659</v>
      </c>
      <c r="C882" s="97" t="s">
        <v>589</v>
      </c>
      <c r="D882" s="97">
        <v>6</v>
      </c>
      <c r="E882" s="98">
        <v>900000</v>
      </c>
      <c r="F882" s="97" t="s">
        <v>546</v>
      </c>
    </row>
    <row r="883" spans="2:6" x14ac:dyDescent="0.25">
      <c r="B883" s="96">
        <v>43659</v>
      </c>
      <c r="C883" s="97" t="s">
        <v>602</v>
      </c>
      <c r="D883" s="97">
        <v>6</v>
      </c>
      <c r="E883" s="98">
        <v>480000</v>
      </c>
      <c r="F883" s="97" t="s">
        <v>546</v>
      </c>
    </row>
    <row r="884" spans="2:6" x14ac:dyDescent="0.25">
      <c r="B884" s="96">
        <v>43659</v>
      </c>
      <c r="C884" s="97" t="s">
        <v>566</v>
      </c>
      <c r="D884" s="97">
        <v>6</v>
      </c>
      <c r="E884" s="98">
        <v>720000</v>
      </c>
      <c r="F884" s="97" t="s">
        <v>546</v>
      </c>
    </row>
    <row r="885" spans="2:6" x14ac:dyDescent="0.25">
      <c r="B885" s="96">
        <v>43659</v>
      </c>
      <c r="C885" s="97" t="s">
        <v>566</v>
      </c>
      <c r="D885" s="97">
        <v>6</v>
      </c>
      <c r="E885" s="98">
        <v>660000</v>
      </c>
      <c r="F885" s="97" t="s">
        <v>546</v>
      </c>
    </row>
    <row r="886" spans="2:6" x14ac:dyDescent="0.25">
      <c r="B886" s="96">
        <v>43659</v>
      </c>
      <c r="C886" s="97" t="s">
        <v>567</v>
      </c>
      <c r="D886" s="97">
        <v>6</v>
      </c>
      <c r="E886" s="98">
        <v>120000</v>
      </c>
      <c r="F886" s="97" t="s">
        <v>546</v>
      </c>
    </row>
    <row r="887" spans="2:6" x14ac:dyDescent="0.25">
      <c r="B887" s="96">
        <v>43666</v>
      </c>
      <c r="C887" s="97" t="s">
        <v>545</v>
      </c>
      <c r="D887" s="97">
        <v>5</v>
      </c>
      <c r="E887" s="98">
        <v>850000</v>
      </c>
      <c r="F887" s="97" t="s">
        <v>546</v>
      </c>
    </row>
    <row r="888" spans="2:6" x14ac:dyDescent="0.25">
      <c r="B888" s="96">
        <v>43666</v>
      </c>
      <c r="C888" s="97" t="s">
        <v>547</v>
      </c>
      <c r="D888" s="97">
        <v>2</v>
      </c>
      <c r="E888" s="98">
        <v>230000</v>
      </c>
      <c r="F888" s="97" t="s">
        <v>546</v>
      </c>
    </row>
    <row r="889" spans="2:6" x14ac:dyDescent="0.25">
      <c r="B889" s="96">
        <v>43666</v>
      </c>
      <c r="C889" s="97" t="s">
        <v>548</v>
      </c>
      <c r="D889" s="97">
        <v>6</v>
      </c>
      <c r="E889" s="98">
        <v>870000</v>
      </c>
      <c r="F889" s="97" t="s">
        <v>546</v>
      </c>
    </row>
    <row r="890" spans="2:6" x14ac:dyDescent="0.25">
      <c r="B890" s="96">
        <v>43666</v>
      </c>
      <c r="C890" s="97" t="s">
        <v>549</v>
      </c>
      <c r="D890" s="97">
        <v>4</v>
      </c>
      <c r="E890" s="98">
        <v>500000</v>
      </c>
      <c r="F890" s="97" t="s">
        <v>546</v>
      </c>
    </row>
    <row r="891" spans="2:6" x14ac:dyDescent="0.25">
      <c r="B891" s="96">
        <v>43666</v>
      </c>
      <c r="C891" s="97" t="s">
        <v>550</v>
      </c>
      <c r="D891" s="97">
        <v>6</v>
      </c>
      <c r="E891" s="98">
        <v>730000</v>
      </c>
      <c r="F891" s="97" t="s">
        <v>546</v>
      </c>
    </row>
    <row r="892" spans="2:6" x14ac:dyDescent="0.25">
      <c r="B892" s="96">
        <v>43666</v>
      </c>
      <c r="C892" s="97" t="s">
        <v>601</v>
      </c>
      <c r="D892" s="97">
        <v>6</v>
      </c>
      <c r="E892" s="98">
        <v>870000</v>
      </c>
      <c r="F892" s="97" t="s">
        <v>546</v>
      </c>
    </row>
    <row r="893" spans="2:6" x14ac:dyDescent="0.25">
      <c r="B893" s="96">
        <v>43666</v>
      </c>
      <c r="C893" s="97" t="s">
        <v>552</v>
      </c>
      <c r="D893" s="97">
        <v>6</v>
      </c>
      <c r="E893" s="98">
        <v>870000</v>
      </c>
      <c r="F893" s="97" t="s">
        <v>546</v>
      </c>
    </row>
    <row r="894" spans="2:6" x14ac:dyDescent="0.25">
      <c r="B894" s="96">
        <v>43666</v>
      </c>
      <c r="C894" s="97" t="s">
        <v>553</v>
      </c>
      <c r="D894" s="97">
        <v>6</v>
      </c>
      <c r="E894" s="98">
        <v>820000</v>
      </c>
      <c r="F894" s="97" t="s">
        <v>546</v>
      </c>
    </row>
    <row r="895" spans="2:6" x14ac:dyDescent="0.25">
      <c r="B895" s="96">
        <v>43666</v>
      </c>
      <c r="C895" s="97" t="s">
        <v>42</v>
      </c>
      <c r="D895" s="97">
        <v>6</v>
      </c>
      <c r="E895" s="98">
        <v>580000</v>
      </c>
      <c r="F895" s="97" t="s">
        <v>546</v>
      </c>
    </row>
    <row r="896" spans="2:6" x14ac:dyDescent="0.25">
      <c r="B896" s="96">
        <v>43666</v>
      </c>
      <c r="C896" s="97" t="s">
        <v>555</v>
      </c>
      <c r="D896" s="97">
        <v>6</v>
      </c>
      <c r="E896" s="98">
        <v>620000</v>
      </c>
      <c r="F896" s="97" t="s">
        <v>546</v>
      </c>
    </row>
    <row r="897" spans="2:6" x14ac:dyDescent="0.25">
      <c r="B897" s="96">
        <v>43666</v>
      </c>
      <c r="C897" s="97" t="s">
        <v>556</v>
      </c>
      <c r="D897" s="97">
        <v>6</v>
      </c>
      <c r="E897" s="98">
        <v>550000</v>
      </c>
      <c r="F897" s="97" t="s">
        <v>546</v>
      </c>
    </row>
    <row r="898" spans="2:6" x14ac:dyDescent="0.25">
      <c r="B898" s="96">
        <v>43666</v>
      </c>
      <c r="C898" s="97" t="s">
        <v>557</v>
      </c>
      <c r="D898" s="97">
        <v>6</v>
      </c>
      <c r="E898" s="98">
        <v>470000</v>
      </c>
      <c r="F898" s="97" t="s">
        <v>546</v>
      </c>
    </row>
    <row r="899" spans="2:6" x14ac:dyDescent="0.25">
      <c r="B899" s="96">
        <v>43666</v>
      </c>
      <c r="C899" s="97" t="s">
        <v>558</v>
      </c>
      <c r="D899" s="97">
        <v>6</v>
      </c>
      <c r="E899" s="98">
        <v>450000</v>
      </c>
      <c r="F899" s="97" t="s">
        <v>546</v>
      </c>
    </row>
    <row r="900" spans="2:6" x14ac:dyDescent="0.25">
      <c r="B900" s="96">
        <v>43666</v>
      </c>
      <c r="C900" s="97" t="s">
        <v>559</v>
      </c>
      <c r="D900" s="97">
        <v>6</v>
      </c>
      <c r="E900" s="98">
        <v>650000</v>
      </c>
      <c r="F900" s="97" t="s">
        <v>546</v>
      </c>
    </row>
    <row r="901" spans="2:6" x14ac:dyDescent="0.25">
      <c r="B901" s="96">
        <v>43666</v>
      </c>
      <c r="C901" s="97" t="s">
        <v>560</v>
      </c>
      <c r="D901" s="97">
        <v>6</v>
      </c>
      <c r="E901" s="98">
        <v>510000</v>
      </c>
      <c r="F901" s="97" t="s">
        <v>546</v>
      </c>
    </row>
    <row r="902" spans="2:6" x14ac:dyDescent="0.25">
      <c r="B902" s="96">
        <v>43666</v>
      </c>
      <c r="C902" s="97" t="s">
        <v>561</v>
      </c>
      <c r="D902" s="97">
        <v>6</v>
      </c>
      <c r="E902" s="98">
        <v>550000</v>
      </c>
      <c r="F902" s="97" t="s">
        <v>546</v>
      </c>
    </row>
    <row r="903" spans="2:6" x14ac:dyDescent="0.25">
      <c r="B903" s="96">
        <v>43666</v>
      </c>
      <c r="C903" s="97" t="s">
        <v>562</v>
      </c>
      <c r="D903" s="97">
        <v>6</v>
      </c>
      <c r="E903" s="98">
        <v>560000</v>
      </c>
      <c r="F903" s="97" t="s">
        <v>546</v>
      </c>
    </row>
    <row r="904" spans="2:6" x14ac:dyDescent="0.25">
      <c r="B904" s="96">
        <v>43666</v>
      </c>
      <c r="C904" s="97" t="s">
        <v>563</v>
      </c>
      <c r="D904" s="97">
        <v>6</v>
      </c>
      <c r="E904" s="98">
        <v>830000</v>
      </c>
      <c r="F904" s="97" t="s">
        <v>546</v>
      </c>
    </row>
    <row r="905" spans="2:6" x14ac:dyDescent="0.25">
      <c r="B905" s="96">
        <v>43666</v>
      </c>
      <c r="C905" s="97" t="s">
        <v>564</v>
      </c>
      <c r="D905" s="97">
        <v>6</v>
      </c>
      <c r="E905" s="98">
        <v>780000</v>
      </c>
      <c r="F905" s="97" t="s">
        <v>546</v>
      </c>
    </row>
    <row r="906" spans="2:6" x14ac:dyDescent="0.25">
      <c r="B906" s="96">
        <v>43666</v>
      </c>
      <c r="C906" s="97" t="s">
        <v>565</v>
      </c>
      <c r="D906" s="97">
        <v>6</v>
      </c>
      <c r="E906" s="98">
        <v>740000</v>
      </c>
      <c r="F906" s="97" t="s">
        <v>546</v>
      </c>
    </row>
    <row r="907" spans="2:6" x14ac:dyDescent="0.25">
      <c r="B907" s="96">
        <v>43666</v>
      </c>
      <c r="C907" s="97" t="s">
        <v>568</v>
      </c>
      <c r="D907" s="97">
        <v>0</v>
      </c>
      <c r="E907" s="98">
        <v>0</v>
      </c>
      <c r="F907" s="97" t="s">
        <v>546</v>
      </c>
    </row>
    <row r="908" spans="2:6" x14ac:dyDescent="0.25">
      <c r="B908" s="96">
        <v>43666</v>
      </c>
      <c r="C908" s="97" t="s">
        <v>570</v>
      </c>
      <c r="D908" s="97">
        <v>6</v>
      </c>
      <c r="E908" s="98">
        <v>620000</v>
      </c>
      <c r="F908" s="97" t="s">
        <v>546</v>
      </c>
    </row>
    <row r="909" spans="2:6" x14ac:dyDescent="0.25">
      <c r="B909" s="96">
        <v>43666</v>
      </c>
      <c r="C909" s="97" t="s">
        <v>569</v>
      </c>
      <c r="D909" s="97">
        <v>5</v>
      </c>
      <c r="E909" s="98">
        <v>460000</v>
      </c>
      <c r="F909" s="97" t="s">
        <v>546</v>
      </c>
    </row>
    <row r="910" spans="2:6" x14ac:dyDescent="0.25">
      <c r="B910" s="96">
        <v>43666</v>
      </c>
      <c r="C910" s="97" t="s">
        <v>577</v>
      </c>
      <c r="D910" s="97">
        <v>6</v>
      </c>
      <c r="E910" s="98">
        <v>580000</v>
      </c>
      <c r="F910" s="97" t="s">
        <v>546</v>
      </c>
    </row>
    <row r="911" spans="2:6" x14ac:dyDescent="0.25">
      <c r="B911" s="96">
        <v>43666</v>
      </c>
      <c r="C911" s="97" t="s">
        <v>578</v>
      </c>
      <c r="D911" s="97">
        <v>6</v>
      </c>
      <c r="E911" s="98">
        <v>780000</v>
      </c>
      <c r="F911" s="97" t="s">
        <v>546</v>
      </c>
    </row>
    <row r="912" spans="2:6" x14ac:dyDescent="0.25">
      <c r="B912" s="96">
        <v>43666</v>
      </c>
      <c r="C912" s="97" t="s">
        <v>574</v>
      </c>
      <c r="D912" s="97">
        <v>6</v>
      </c>
      <c r="E912" s="98">
        <v>740000</v>
      </c>
      <c r="F912" s="97" t="s">
        <v>546</v>
      </c>
    </row>
    <row r="913" spans="2:6" x14ac:dyDescent="0.25">
      <c r="B913" s="96">
        <v>43666</v>
      </c>
      <c r="C913" s="97" t="s">
        <v>575</v>
      </c>
      <c r="D913" s="97">
        <v>6</v>
      </c>
      <c r="E913" s="98">
        <v>740000</v>
      </c>
      <c r="F913" s="97" t="s">
        <v>546</v>
      </c>
    </row>
    <row r="914" spans="2:6" x14ac:dyDescent="0.25">
      <c r="B914" s="96">
        <v>43666</v>
      </c>
      <c r="C914" s="97" t="s">
        <v>587</v>
      </c>
      <c r="D914" s="97">
        <v>6</v>
      </c>
      <c r="E914" s="98">
        <v>620000</v>
      </c>
      <c r="F914" s="97" t="s">
        <v>546</v>
      </c>
    </row>
    <row r="915" spans="2:6" x14ac:dyDescent="0.25">
      <c r="B915" s="96">
        <v>43666</v>
      </c>
      <c r="C915" s="97" t="s">
        <v>588</v>
      </c>
      <c r="D915" s="97">
        <v>6</v>
      </c>
      <c r="E915" s="98">
        <v>620000</v>
      </c>
      <c r="F915" s="97" t="s">
        <v>546</v>
      </c>
    </row>
    <row r="916" spans="2:6" x14ac:dyDescent="0.25">
      <c r="B916" s="96">
        <v>43666</v>
      </c>
      <c r="C916" s="97" t="s">
        <v>593</v>
      </c>
      <c r="D916" s="97">
        <v>6</v>
      </c>
      <c r="E916" s="98">
        <v>620000</v>
      </c>
      <c r="F916" s="97" t="s">
        <v>546</v>
      </c>
    </row>
    <row r="917" spans="2:6" x14ac:dyDescent="0.25">
      <c r="B917" s="96">
        <v>43666</v>
      </c>
      <c r="C917" s="97" t="s">
        <v>596</v>
      </c>
      <c r="D917" s="97">
        <v>6</v>
      </c>
      <c r="E917" s="98">
        <v>500000</v>
      </c>
      <c r="F917" s="97" t="s">
        <v>546</v>
      </c>
    </row>
    <row r="918" spans="2:6" x14ac:dyDescent="0.25">
      <c r="B918" s="96">
        <v>43666</v>
      </c>
      <c r="C918" s="97" t="s">
        <v>583</v>
      </c>
      <c r="D918" s="97">
        <v>6</v>
      </c>
      <c r="E918" s="98">
        <v>600000</v>
      </c>
      <c r="F918" s="97" t="s">
        <v>546</v>
      </c>
    </row>
    <row r="919" spans="2:6" x14ac:dyDescent="0.25">
      <c r="B919" s="96">
        <v>43666</v>
      </c>
      <c r="C919" s="97" t="s">
        <v>598</v>
      </c>
      <c r="D919" s="97">
        <v>6</v>
      </c>
      <c r="E919" s="98">
        <v>600000</v>
      </c>
      <c r="F919" s="97" t="s">
        <v>546</v>
      </c>
    </row>
    <row r="920" spans="2:6" x14ac:dyDescent="0.25">
      <c r="B920" s="96">
        <v>43666</v>
      </c>
      <c r="C920" s="97" t="s">
        <v>585</v>
      </c>
      <c r="D920" s="97">
        <v>6</v>
      </c>
      <c r="E920" s="98">
        <v>480000</v>
      </c>
      <c r="F920" s="97" t="s">
        <v>546</v>
      </c>
    </row>
    <row r="921" spans="2:6" x14ac:dyDescent="0.25">
      <c r="B921" s="96">
        <v>43666</v>
      </c>
      <c r="C921" s="97" t="s">
        <v>584</v>
      </c>
      <c r="D921" s="97">
        <v>6</v>
      </c>
      <c r="E921" s="98">
        <v>480000</v>
      </c>
      <c r="F921" s="97" t="s">
        <v>546</v>
      </c>
    </row>
    <row r="922" spans="2:6" x14ac:dyDescent="0.25">
      <c r="B922" s="96">
        <v>43666</v>
      </c>
      <c r="C922" s="97" t="s">
        <v>566</v>
      </c>
      <c r="D922" s="97">
        <v>6</v>
      </c>
      <c r="E922" s="98">
        <v>720000</v>
      </c>
      <c r="F922" s="97" t="s">
        <v>546</v>
      </c>
    </row>
    <row r="923" spans="2:6" x14ac:dyDescent="0.25">
      <c r="B923" s="96">
        <v>43666</v>
      </c>
      <c r="C923" s="97" t="s">
        <v>566</v>
      </c>
      <c r="D923" s="97">
        <v>6</v>
      </c>
      <c r="E923" s="98">
        <v>660000</v>
      </c>
      <c r="F923" s="97" t="s">
        <v>546</v>
      </c>
    </row>
    <row r="924" spans="2:6" x14ac:dyDescent="0.25">
      <c r="B924" s="96">
        <v>43666</v>
      </c>
      <c r="C924" s="97" t="s">
        <v>567</v>
      </c>
      <c r="D924" s="97">
        <v>6</v>
      </c>
      <c r="E924" s="98">
        <v>120000</v>
      </c>
      <c r="F924" s="97" t="s">
        <v>546</v>
      </c>
    </row>
    <row r="925" spans="2:6" x14ac:dyDescent="0.25">
      <c r="B925" s="96">
        <v>43673</v>
      </c>
      <c r="C925" s="97" t="s">
        <v>545</v>
      </c>
      <c r="D925" s="97">
        <v>6</v>
      </c>
      <c r="E925" s="98">
        <v>850000</v>
      </c>
      <c r="F925" s="97" t="s">
        <v>546</v>
      </c>
    </row>
    <row r="926" spans="2:6" x14ac:dyDescent="0.25">
      <c r="B926" s="96">
        <v>43673</v>
      </c>
      <c r="C926" s="97" t="s">
        <v>547</v>
      </c>
      <c r="D926" s="97">
        <v>0</v>
      </c>
      <c r="E926" s="98">
        <v>0</v>
      </c>
      <c r="F926" s="97" t="s">
        <v>546</v>
      </c>
    </row>
    <row r="927" spans="2:6" x14ac:dyDescent="0.25">
      <c r="B927" s="96">
        <v>43673</v>
      </c>
      <c r="C927" s="97" t="s">
        <v>548</v>
      </c>
      <c r="D927" s="97">
        <v>6</v>
      </c>
      <c r="E927" s="98">
        <v>840000</v>
      </c>
      <c r="F927" s="97" t="s">
        <v>546</v>
      </c>
    </row>
    <row r="928" spans="2:6" x14ac:dyDescent="0.25">
      <c r="B928" s="96">
        <v>43673</v>
      </c>
      <c r="C928" s="97" t="s">
        <v>549</v>
      </c>
      <c r="D928" s="97">
        <v>6</v>
      </c>
      <c r="E928" s="98">
        <v>720000</v>
      </c>
      <c r="F928" s="97" t="s">
        <v>546</v>
      </c>
    </row>
    <row r="929" spans="2:6" x14ac:dyDescent="0.25">
      <c r="B929" s="96">
        <v>43673</v>
      </c>
      <c r="C929" s="97" t="s">
        <v>550</v>
      </c>
      <c r="D929" s="97">
        <v>6</v>
      </c>
      <c r="E929" s="98">
        <v>540000</v>
      </c>
      <c r="F929" s="97" t="s">
        <v>546</v>
      </c>
    </row>
    <row r="930" spans="2:6" x14ac:dyDescent="0.25">
      <c r="B930" s="96">
        <v>43673</v>
      </c>
      <c r="C930" s="97" t="s">
        <v>601</v>
      </c>
      <c r="D930" s="97">
        <v>6</v>
      </c>
      <c r="E930" s="98">
        <v>840000</v>
      </c>
      <c r="F930" s="97" t="s">
        <v>546</v>
      </c>
    </row>
    <row r="931" spans="2:6" x14ac:dyDescent="0.25">
      <c r="B931" s="96">
        <v>43673</v>
      </c>
      <c r="C931" s="97" t="s">
        <v>552</v>
      </c>
      <c r="D931" s="97">
        <v>0</v>
      </c>
      <c r="E931" s="98">
        <v>0</v>
      </c>
      <c r="F931" s="97" t="s">
        <v>546</v>
      </c>
    </row>
    <row r="932" spans="2:6" x14ac:dyDescent="0.25">
      <c r="B932" s="96">
        <v>43673</v>
      </c>
      <c r="C932" s="97" t="s">
        <v>553</v>
      </c>
      <c r="D932" s="97">
        <v>6</v>
      </c>
      <c r="E932" s="98">
        <v>760000</v>
      </c>
      <c r="F932" s="97" t="s">
        <v>546</v>
      </c>
    </row>
    <row r="933" spans="2:6" x14ac:dyDescent="0.25">
      <c r="B933" s="96">
        <v>43673</v>
      </c>
      <c r="C933" s="97" t="s">
        <v>42</v>
      </c>
      <c r="D933" s="97">
        <v>5</v>
      </c>
      <c r="E933" s="98">
        <v>450000</v>
      </c>
      <c r="F933" s="97" t="s">
        <v>546</v>
      </c>
    </row>
    <row r="934" spans="2:6" x14ac:dyDescent="0.25">
      <c r="B934" s="96">
        <v>43673</v>
      </c>
      <c r="C934" s="97" t="s">
        <v>555</v>
      </c>
      <c r="D934" s="97">
        <v>6</v>
      </c>
      <c r="E934" s="98">
        <v>560000</v>
      </c>
      <c r="F934" s="97" t="s">
        <v>546</v>
      </c>
    </row>
    <row r="935" spans="2:6" x14ac:dyDescent="0.25">
      <c r="B935" s="96">
        <v>43673</v>
      </c>
      <c r="C935" s="97" t="s">
        <v>556</v>
      </c>
      <c r="D935" s="97">
        <v>6</v>
      </c>
      <c r="E935" s="98">
        <v>520000</v>
      </c>
      <c r="F935" s="97" t="s">
        <v>546</v>
      </c>
    </row>
    <row r="936" spans="2:6" x14ac:dyDescent="0.25">
      <c r="B936" s="96">
        <v>43673</v>
      </c>
      <c r="C936" s="97" t="s">
        <v>557</v>
      </c>
      <c r="D936" s="97">
        <v>6</v>
      </c>
      <c r="E936" s="98">
        <v>520000</v>
      </c>
      <c r="F936" s="97" t="s">
        <v>546</v>
      </c>
    </row>
    <row r="937" spans="2:6" x14ac:dyDescent="0.25">
      <c r="B937" s="96">
        <v>43673</v>
      </c>
      <c r="C937" s="97" t="s">
        <v>558</v>
      </c>
      <c r="D937" s="97">
        <v>5</v>
      </c>
      <c r="E937" s="98">
        <v>360000</v>
      </c>
      <c r="F937" s="97" t="s">
        <v>546</v>
      </c>
    </row>
    <row r="938" spans="2:6" x14ac:dyDescent="0.25">
      <c r="B938" s="96">
        <v>43673</v>
      </c>
      <c r="C938" s="97" t="s">
        <v>559</v>
      </c>
      <c r="D938" s="97">
        <v>6</v>
      </c>
      <c r="E938" s="98">
        <v>600000</v>
      </c>
      <c r="F938" s="97" t="s">
        <v>546</v>
      </c>
    </row>
    <row r="939" spans="2:6" x14ac:dyDescent="0.25">
      <c r="B939" s="96">
        <v>43673</v>
      </c>
      <c r="C939" s="97" t="s">
        <v>560</v>
      </c>
      <c r="D939" s="97">
        <v>6</v>
      </c>
      <c r="E939" s="98">
        <v>380000</v>
      </c>
      <c r="F939" s="97" t="s">
        <v>546</v>
      </c>
    </row>
    <row r="940" spans="2:6" x14ac:dyDescent="0.25">
      <c r="B940" s="96">
        <v>43673</v>
      </c>
      <c r="C940" s="97" t="s">
        <v>561</v>
      </c>
      <c r="D940" s="97">
        <v>6</v>
      </c>
      <c r="E940" s="98">
        <v>600000</v>
      </c>
      <c r="F940" s="97" t="s">
        <v>546</v>
      </c>
    </row>
    <row r="941" spans="2:6" x14ac:dyDescent="0.25">
      <c r="B941" s="96">
        <v>43673</v>
      </c>
      <c r="C941" s="97" t="s">
        <v>562</v>
      </c>
      <c r="D941" s="97">
        <v>6</v>
      </c>
      <c r="E941" s="98">
        <v>520000</v>
      </c>
      <c r="F941" s="97" t="s">
        <v>546</v>
      </c>
    </row>
    <row r="942" spans="2:6" x14ac:dyDescent="0.25">
      <c r="B942" s="96">
        <v>43673</v>
      </c>
      <c r="C942" s="97" t="s">
        <v>563</v>
      </c>
      <c r="D942" s="97">
        <v>6</v>
      </c>
      <c r="E942" s="98">
        <v>770000</v>
      </c>
      <c r="F942" s="97" t="s">
        <v>546</v>
      </c>
    </row>
    <row r="943" spans="2:6" x14ac:dyDescent="0.25">
      <c r="B943" s="96">
        <v>43673</v>
      </c>
      <c r="C943" s="97" t="s">
        <v>564</v>
      </c>
      <c r="D943" s="97">
        <v>6</v>
      </c>
      <c r="E943" s="98">
        <v>740000</v>
      </c>
      <c r="F943" s="97" t="s">
        <v>546</v>
      </c>
    </row>
    <row r="944" spans="2:6" x14ac:dyDescent="0.25">
      <c r="B944" s="96">
        <v>43673</v>
      </c>
      <c r="C944" s="97" t="s">
        <v>565</v>
      </c>
      <c r="D944" s="97">
        <v>6</v>
      </c>
      <c r="E944" s="98">
        <v>650000</v>
      </c>
      <c r="F944" s="97" t="s">
        <v>546</v>
      </c>
    </row>
    <row r="945" spans="2:6" x14ac:dyDescent="0.25">
      <c r="B945" s="96">
        <v>43673</v>
      </c>
      <c r="C945" s="97" t="s">
        <v>568</v>
      </c>
      <c r="D945" s="97">
        <v>0</v>
      </c>
      <c r="E945" s="98">
        <v>0</v>
      </c>
      <c r="F945" s="97" t="s">
        <v>546</v>
      </c>
    </row>
    <row r="946" spans="2:6" x14ac:dyDescent="0.25">
      <c r="B946" s="96">
        <v>43673</v>
      </c>
      <c r="C946" s="97" t="s">
        <v>570</v>
      </c>
      <c r="D946" s="97">
        <v>6</v>
      </c>
      <c r="E946" s="98">
        <v>510000</v>
      </c>
      <c r="F946" s="97" t="s">
        <v>546</v>
      </c>
    </row>
    <row r="947" spans="2:6" x14ac:dyDescent="0.25">
      <c r="B947" s="96">
        <v>43673</v>
      </c>
      <c r="C947" s="97" t="s">
        <v>569</v>
      </c>
      <c r="D947" s="97">
        <v>5.5</v>
      </c>
      <c r="E947" s="98">
        <v>410000</v>
      </c>
      <c r="F947" s="97" t="s">
        <v>546</v>
      </c>
    </row>
    <row r="948" spans="2:6" x14ac:dyDescent="0.25">
      <c r="B948" s="96">
        <v>43673</v>
      </c>
      <c r="C948" s="97" t="s">
        <v>577</v>
      </c>
      <c r="D948" s="97">
        <v>6</v>
      </c>
      <c r="E948" s="98">
        <v>520000</v>
      </c>
      <c r="F948" s="97" t="s">
        <v>546</v>
      </c>
    </row>
    <row r="949" spans="2:6" x14ac:dyDescent="0.25">
      <c r="B949" s="96">
        <v>43673</v>
      </c>
      <c r="C949" s="97" t="s">
        <v>578</v>
      </c>
      <c r="D949" s="97">
        <v>6</v>
      </c>
      <c r="E949" s="98">
        <v>840000</v>
      </c>
      <c r="F949" s="97" t="s">
        <v>546</v>
      </c>
    </row>
    <row r="950" spans="2:6" x14ac:dyDescent="0.25">
      <c r="B950" s="96">
        <v>43673</v>
      </c>
      <c r="C950" s="97" t="s">
        <v>574</v>
      </c>
      <c r="D950" s="97">
        <v>6</v>
      </c>
      <c r="E950" s="98">
        <v>700000</v>
      </c>
      <c r="F950" s="97" t="s">
        <v>546</v>
      </c>
    </row>
    <row r="951" spans="2:6" x14ac:dyDescent="0.25">
      <c r="B951" s="96">
        <v>43673</v>
      </c>
      <c r="C951" s="97" t="s">
        <v>575</v>
      </c>
      <c r="D951" s="97">
        <v>6</v>
      </c>
      <c r="E951" s="98">
        <v>740000</v>
      </c>
      <c r="F951" s="97" t="s">
        <v>546</v>
      </c>
    </row>
    <row r="952" spans="2:6" x14ac:dyDescent="0.25">
      <c r="B952" s="96">
        <v>43673</v>
      </c>
      <c r="C952" s="97" t="s">
        <v>588</v>
      </c>
      <c r="D952" s="97">
        <v>6</v>
      </c>
      <c r="E952" s="98">
        <v>580000</v>
      </c>
      <c r="F952" s="97" t="s">
        <v>546</v>
      </c>
    </row>
    <row r="953" spans="2:6" x14ac:dyDescent="0.25">
      <c r="B953" s="96">
        <v>43673</v>
      </c>
      <c r="C953" s="97" t="s">
        <v>587</v>
      </c>
      <c r="D953" s="97">
        <v>6</v>
      </c>
      <c r="E953" s="98">
        <v>580000</v>
      </c>
      <c r="F953" s="97" t="s">
        <v>546</v>
      </c>
    </row>
    <row r="954" spans="2:6" x14ac:dyDescent="0.25">
      <c r="B954" s="96">
        <v>43673</v>
      </c>
      <c r="C954" s="97" t="s">
        <v>593</v>
      </c>
      <c r="D954" s="97">
        <v>6</v>
      </c>
      <c r="E954" s="98">
        <v>580000</v>
      </c>
      <c r="F954" s="97" t="s">
        <v>546</v>
      </c>
    </row>
    <row r="955" spans="2:6" x14ac:dyDescent="0.25">
      <c r="B955" s="96">
        <v>43673</v>
      </c>
      <c r="C955" s="97" t="s">
        <v>596</v>
      </c>
      <c r="D955" s="97">
        <v>6</v>
      </c>
      <c r="E955" s="98">
        <v>570000</v>
      </c>
      <c r="F955" s="97" t="s">
        <v>546</v>
      </c>
    </row>
    <row r="956" spans="2:6" x14ac:dyDescent="0.25">
      <c r="B956" s="96">
        <v>43673</v>
      </c>
      <c r="C956" s="97" t="s">
        <v>583</v>
      </c>
      <c r="D956" s="97">
        <v>6</v>
      </c>
      <c r="E956" s="98">
        <v>600000</v>
      </c>
      <c r="F956" s="97" t="s">
        <v>546</v>
      </c>
    </row>
    <row r="957" spans="2:6" x14ac:dyDescent="0.25">
      <c r="B957" s="96">
        <v>43673</v>
      </c>
      <c r="C957" s="97" t="s">
        <v>598</v>
      </c>
      <c r="D957" s="97">
        <v>6</v>
      </c>
      <c r="E957" s="98">
        <v>600000</v>
      </c>
      <c r="F957" s="97" t="s">
        <v>546</v>
      </c>
    </row>
    <row r="958" spans="2:6" x14ac:dyDescent="0.25">
      <c r="B958" s="96">
        <v>43673</v>
      </c>
      <c r="C958" s="97" t="s">
        <v>585</v>
      </c>
      <c r="D958" s="97">
        <v>6</v>
      </c>
      <c r="E958" s="98">
        <v>480000</v>
      </c>
      <c r="F958" s="97" t="s">
        <v>546</v>
      </c>
    </row>
    <row r="959" spans="2:6" x14ac:dyDescent="0.25">
      <c r="B959" s="96">
        <v>43673</v>
      </c>
      <c r="C959" s="97" t="s">
        <v>584</v>
      </c>
      <c r="D959" s="97">
        <v>6</v>
      </c>
      <c r="E959" s="98">
        <v>480000</v>
      </c>
      <c r="F959" s="97" t="s">
        <v>546</v>
      </c>
    </row>
    <row r="960" spans="2:6" x14ac:dyDescent="0.25">
      <c r="B960" s="96">
        <v>43673</v>
      </c>
      <c r="C960" s="97" t="s">
        <v>566</v>
      </c>
      <c r="D960" s="97">
        <v>6</v>
      </c>
      <c r="E960" s="98">
        <v>720000</v>
      </c>
      <c r="F960" s="97" t="s">
        <v>546</v>
      </c>
    </row>
    <row r="961" spans="2:6" x14ac:dyDescent="0.25">
      <c r="B961" s="96">
        <v>43673</v>
      </c>
      <c r="C961" s="97" t="s">
        <v>566</v>
      </c>
      <c r="D961" s="97">
        <v>6</v>
      </c>
      <c r="E961" s="98">
        <v>660000</v>
      </c>
      <c r="F961" s="97" t="s">
        <v>546</v>
      </c>
    </row>
    <row r="962" spans="2:6" x14ac:dyDescent="0.25">
      <c r="B962" s="96">
        <v>43673</v>
      </c>
      <c r="C962" s="97" t="s">
        <v>567</v>
      </c>
      <c r="D962" s="97">
        <v>6</v>
      </c>
      <c r="E962" s="98">
        <v>120000</v>
      </c>
      <c r="F962" s="97" t="s">
        <v>546</v>
      </c>
    </row>
    <row r="963" spans="2:6" x14ac:dyDescent="0.25">
      <c r="B963" s="96">
        <v>43679</v>
      </c>
      <c r="C963" s="97" t="s">
        <v>545</v>
      </c>
      <c r="D963" s="97">
        <v>6</v>
      </c>
      <c r="E963" s="98">
        <v>850000</v>
      </c>
      <c r="F963" s="97" t="s">
        <v>546</v>
      </c>
    </row>
    <row r="964" spans="2:6" x14ac:dyDescent="0.25">
      <c r="B964" s="96">
        <v>43679</v>
      </c>
      <c r="C964" s="97" t="s">
        <v>547</v>
      </c>
      <c r="D964" s="97">
        <v>6</v>
      </c>
      <c r="E964" s="98">
        <v>550000</v>
      </c>
      <c r="F964" s="97" t="s">
        <v>546</v>
      </c>
    </row>
    <row r="965" spans="2:6" x14ac:dyDescent="0.25">
      <c r="B965" s="96">
        <v>43679</v>
      </c>
      <c r="C965" s="97" t="s">
        <v>548</v>
      </c>
      <c r="D965" s="97">
        <v>6</v>
      </c>
      <c r="E965" s="98">
        <v>820000</v>
      </c>
      <c r="F965" s="97" t="s">
        <v>546</v>
      </c>
    </row>
    <row r="966" spans="2:6" x14ac:dyDescent="0.25">
      <c r="B966" s="96">
        <v>43679</v>
      </c>
      <c r="C966" s="97" t="s">
        <v>549</v>
      </c>
      <c r="D966" s="97">
        <v>6</v>
      </c>
      <c r="E966" s="98">
        <v>460000</v>
      </c>
      <c r="F966" s="97" t="s">
        <v>546</v>
      </c>
    </row>
    <row r="967" spans="2:6" x14ac:dyDescent="0.25">
      <c r="B967" s="96">
        <v>43679</v>
      </c>
      <c r="C967" s="97" t="s">
        <v>550</v>
      </c>
      <c r="D967" s="97">
        <v>6</v>
      </c>
      <c r="E967" s="98">
        <v>550000</v>
      </c>
      <c r="F967" s="97" t="s">
        <v>546</v>
      </c>
    </row>
    <row r="968" spans="2:6" x14ac:dyDescent="0.25">
      <c r="B968" s="96">
        <v>43679</v>
      </c>
      <c r="C968" s="97" t="s">
        <v>551</v>
      </c>
      <c r="D968" s="97">
        <v>6</v>
      </c>
      <c r="E968" s="98">
        <v>750000</v>
      </c>
      <c r="F968" s="97" t="s">
        <v>546</v>
      </c>
    </row>
    <row r="969" spans="2:6" x14ac:dyDescent="0.25">
      <c r="B969" s="96">
        <v>43679</v>
      </c>
      <c r="C969" s="97" t="s">
        <v>552</v>
      </c>
      <c r="D969" s="97">
        <v>6</v>
      </c>
      <c r="E969" s="98">
        <v>680000</v>
      </c>
      <c r="F969" s="97" t="s">
        <v>546</v>
      </c>
    </row>
    <row r="970" spans="2:6" x14ac:dyDescent="0.25">
      <c r="B970" s="96">
        <v>43679</v>
      </c>
      <c r="C970" s="97" t="s">
        <v>553</v>
      </c>
      <c r="D970" s="97">
        <v>6</v>
      </c>
      <c r="E970" s="98">
        <v>750000</v>
      </c>
      <c r="F970" s="97" t="s">
        <v>546</v>
      </c>
    </row>
    <row r="971" spans="2:6" x14ac:dyDescent="0.25">
      <c r="B971" s="96">
        <v>43679</v>
      </c>
      <c r="C971" s="97" t="s">
        <v>42</v>
      </c>
      <c r="D971" s="97">
        <v>5</v>
      </c>
      <c r="E971" s="98">
        <v>385000</v>
      </c>
      <c r="F971" s="97" t="s">
        <v>546</v>
      </c>
    </row>
    <row r="972" spans="2:6" x14ac:dyDescent="0.25">
      <c r="B972" s="96">
        <v>43679</v>
      </c>
      <c r="C972" s="97" t="s">
        <v>555</v>
      </c>
      <c r="D972" s="97">
        <v>6</v>
      </c>
      <c r="E972" s="98">
        <v>600000</v>
      </c>
      <c r="F972" s="97" t="s">
        <v>546</v>
      </c>
    </row>
    <row r="973" spans="2:6" x14ac:dyDescent="0.25">
      <c r="B973" s="96">
        <v>43679</v>
      </c>
      <c r="C973" s="97" t="s">
        <v>556</v>
      </c>
      <c r="D973" s="97">
        <v>6</v>
      </c>
      <c r="E973" s="98">
        <v>540000</v>
      </c>
      <c r="F973" s="97" t="s">
        <v>546</v>
      </c>
    </row>
    <row r="974" spans="2:6" x14ac:dyDescent="0.25">
      <c r="B974" s="96">
        <v>43679</v>
      </c>
      <c r="C974" s="97" t="s">
        <v>557</v>
      </c>
      <c r="D974" s="97">
        <v>6</v>
      </c>
      <c r="E974" s="98">
        <v>490000</v>
      </c>
      <c r="F974" s="97" t="s">
        <v>546</v>
      </c>
    </row>
    <row r="975" spans="2:6" x14ac:dyDescent="0.25">
      <c r="B975" s="96">
        <v>43679</v>
      </c>
      <c r="C975" s="97" t="s">
        <v>558</v>
      </c>
      <c r="D975" s="97">
        <v>5</v>
      </c>
      <c r="E975" s="98">
        <v>400000</v>
      </c>
      <c r="F975" s="97" t="s">
        <v>546</v>
      </c>
    </row>
    <row r="976" spans="2:6" x14ac:dyDescent="0.25">
      <c r="B976" s="96">
        <v>43679</v>
      </c>
      <c r="C976" s="97" t="s">
        <v>559</v>
      </c>
      <c r="D976" s="97">
        <v>6</v>
      </c>
      <c r="E976" s="98">
        <v>600000</v>
      </c>
      <c r="F976" s="97" t="s">
        <v>546</v>
      </c>
    </row>
    <row r="977" spans="2:6" x14ac:dyDescent="0.25">
      <c r="B977" s="96">
        <v>43679</v>
      </c>
      <c r="C977" s="97" t="s">
        <v>560</v>
      </c>
      <c r="D977" s="97">
        <v>5</v>
      </c>
      <c r="E977" s="98">
        <v>330000</v>
      </c>
      <c r="F977" s="97" t="s">
        <v>546</v>
      </c>
    </row>
    <row r="978" spans="2:6" x14ac:dyDescent="0.25">
      <c r="B978" s="96">
        <v>43679</v>
      </c>
      <c r="C978" s="97" t="s">
        <v>561</v>
      </c>
      <c r="D978" s="97">
        <v>6</v>
      </c>
      <c r="E978" s="98">
        <v>600000</v>
      </c>
      <c r="F978" s="97" t="s">
        <v>546</v>
      </c>
    </row>
    <row r="979" spans="2:6" x14ac:dyDescent="0.25">
      <c r="B979" s="96">
        <v>43679</v>
      </c>
      <c r="C979" s="97" t="s">
        <v>562</v>
      </c>
      <c r="D979" s="97">
        <v>6</v>
      </c>
      <c r="E979" s="98">
        <v>490000</v>
      </c>
      <c r="F979" s="97" t="s">
        <v>546</v>
      </c>
    </row>
    <row r="980" spans="2:6" x14ac:dyDescent="0.25">
      <c r="B980" s="96">
        <v>43679</v>
      </c>
      <c r="C980" s="97" t="s">
        <v>563</v>
      </c>
      <c r="D980" s="97">
        <v>6</v>
      </c>
      <c r="E980" s="98">
        <v>680000</v>
      </c>
      <c r="F980" s="97" t="s">
        <v>546</v>
      </c>
    </row>
    <row r="981" spans="2:6" x14ac:dyDescent="0.25">
      <c r="B981" s="96">
        <v>43679</v>
      </c>
      <c r="C981" s="97" t="s">
        <v>564</v>
      </c>
      <c r="D981" s="97">
        <v>6</v>
      </c>
      <c r="E981" s="98">
        <v>680000</v>
      </c>
      <c r="F981" s="97" t="s">
        <v>546</v>
      </c>
    </row>
    <row r="982" spans="2:6" x14ac:dyDescent="0.25">
      <c r="B982" s="96">
        <v>43679</v>
      </c>
      <c r="C982" s="97" t="s">
        <v>565</v>
      </c>
      <c r="D982" s="97">
        <v>6</v>
      </c>
      <c r="E982" s="98">
        <v>610000</v>
      </c>
      <c r="F982" s="97" t="s">
        <v>546</v>
      </c>
    </row>
    <row r="983" spans="2:6" x14ac:dyDescent="0.25">
      <c r="B983" s="96">
        <v>43679</v>
      </c>
      <c r="C983" s="97" t="s">
        <v>568</v>
      </c>
      <c r="D983" s="97">
        <v>0</v>
      </c>
      <c r="E983" s="98">
        <v>0</v>
      </c>
      <c r="F983" s="97" t="s">
        <v>546</v>
      </c>
    </row>
    <row r="984" spans="2:6" x14ac:dyDescent="0.25">
      <c r="B984" s="96">
        <v>43679</v>
      </c>
      <c r="C984" s="97" t="s">
        <v>570</v>
      </c>
      <c r="D984" s="97">
        <v>6</v>
      </c>
      <c r="E984" s="98">
        <v>600000</v>
      </c>
      <c r="F984" s="97" t="s">
        <v>546</v>
      </c>
    </row>
    <row r="985" spans="2:6" x14ac:dyDescent="0.25">
      <c r="B985" s="96">
        <v>43679</v>
      </c>
      <c r="C985" s="97" t="s">
        <v>569</v>
      </c>
      <c r="D985" s="97">
        <v>6</v>
      </c>
      <c r="E985" s="98">
        <v>500000</v>
      </c>
      <c r="F985" s="97" t="s">
        <v>546</v>
      </c>
    </row>
    <row r="986" spans="2:6" x14ac:dyDescent="0.25">
      <c r="B986" s="96">
        <v>43679</v>
      </c>
      <c r="C986" s="97" t="s">
        <v>577</v>
      </c>
      <c r="D986" s="97">
        <v>6</v>
      </c>
      <c r="E986" s="98">
        <v>580000</v>
      </c>
      <c r="F986" s="97" t="s">
        <v>546</v>
      </c>
    </row>
    <row r="987" spans="2:6" x14ac:dyDescent="0.25">
      <c r="B987" s="96">
        <v>43679</v>
      </c>
      <c r="C987" s="97" t="s">
        <v>578</v>
      </c>
      <c r="D987" s="97">
        <v>6</v>
      </c>
      <c r="E987" s="98">
        <v>750000</v>
      </c>
      <c r="F987" s="97" t="s">
        <v>546</v>
      </c>
    </row>
    <row r="988" spans="2:6" x14ac:dyDescent="0.25">
      <c r="B988" s="96">
        <v>43679</v>
      </c>
      <c r="C988" s="97" t="s">
        <v>574</v>
      </c>
      <c r="D988" s="97">
        <v>6</v>
      </c>
      <c r="E988" s="98">
        <v>650000</v>
      </c>
      <c r="F988" s="97" t="s">
        <v>546</v>
      </c>
    </row>
    <row r="989" spans="2:6" x14ac:dyDescent="0.25">
      <c r="B989" s="96">
        <v>43679</v>
      </c>
      <c r="C989" s="97" t="s">
        <v>575</v>
      </c>
      <c r="D989" s="97">
        <v>6</v>
      </c>
      <c r="E989" s="98">
        <v>650000</v>
      </c>
      <c r="F989" s="97" t="s">
        <v>546</v>
      </c>
    </row>
    <row r="990" spans="2:6" x14ac:dyDescent="0.25">
      <c r="B990" s="96">
        <v>43679</v>
      </c>
      <c r="C990" s="97" t="s">
        <v>587</v>
      </c>
      <c r="D990" s="97">
        <v>6</v>
      </c>
      <c r="E990" s="98">
        <v>580000</v>
      </c>
      <c r="F990" s="97" t="s">
        <v>546</v>
      </c>
    </row>
    <row r="991" spans="2:6" x14ac:dyDescent="0.25">
      <c r="B991" s="96">
        <v>43679</v>
      </c>
      <c r="C991" s="97" t="s">
        <v>597</v>
      </c>
      <c r="D991" s="97">
        <v>6</v>
      </c>
      <c r="E991" s="98">
        <v>580000</v>
      </c>
      <c r="F991" s="97" t="s">
        <v>546</v>
      </c>
    </row>
    <row r="992" spans="2:6" x14ac:dyDescent="0.25">
      <c r="B992" s="96">
        <v>43679</v>
      </c>
      <c r="C992" s="97" t="s">
        <v>593</v>
      </c>
      <c r="D992" s="97">
        <v>6</v>
      </c>
      <c r="E992" s="98">
        <v>540000</v>
      </c>
      <c r="F992" s="97" t="s">
        <v>546</v>
      </c>
    </row>
    <row r="993" spans="2:6" x14ac:dyDescent="0.25">
      <c r="B993" s="96">
        <v>43679</v>
      </c>
      <c r="C993" s="97" t="s">
        <v>596</v>
      </c>
      <c r="D993" s="97">
        <v>6</v>
      </c>
      <c r="E993" s="98">
        <v>490000</v>
      </c>
      <c r="F993" s="97" t="s">
        <v>546</v>
      </c>
    </row>
    <row r="994" spans="2:6" x14ac:dyDescent="0.25">
      <c r="B994" s="96">
        <v>43679</v>
      </c>
      <c r="C994" s="97" t="s">
        <v>583</v>
      </c>
      <c r="D994" s="97">
        <v>6</v>
      </c>
      <c r="E994" s="98">
        <v>600000</v>
      </c>
      <c r="F994" s="97" t="s">
        <v>546</v>
      </c>
    </row>
    <row r="995" spans="2:6" x14ac:dyDescent="0.25">
      <c r="B995" s="96">
        <v>43679</v>
      </c>
      <c r="C995" s="97" t="s">
        <v>598</v>
      </c>
      <c r="D995" s="97">
        <v>6</v>
      </c>
      <c r="E995" s="98">
        <v>600000</v>
      </c>
      <c r="F995" s="97" t="s">
        <v>546</v>
      </c>
    </row>
    <row r="996" spans="2:6" x14ac:dyDescent="0.25">
      <c r="B996" s="96">
        <v>43679</v>
      </c>
      <c r="C996" s="97" t="s">
        <v>585</v>
      </c>
      <c r="D996" s="97">
        <v>6</v>
      </c>
      <c r="E996" s="98">
        <v>480000</v>
      </c>
      <c r="F996" s="97" t="s">
        <v>546</v>
      </c>
    </row>
    <row r="997" spans="2:6" x14ac:dyDescent="0.25">
      <c r="B997" s="96">
        <v>43679</v>
      </c>
      <c r="C997" s="97" t="s">
        <v>584</v>
      </c>
      <c r="D997" s="97">
        <v>6</v>
      </c>
      <c r="E997" s="98">
        <v>480000</v>
      </c>
      <c r="F997" s="97" t="s">
        <v>546</v>
      </c>
    </row>
    <row r="998" spans="2:6" x14ac:dyDescent="0.25">
      <c r="B998" s="96">
        <v>43679</v>
      </c>
      <c r="C998" s="97" t="s">
        <v>566</v>
      </c>
      <c r="D998" s="97">
        <v>6</v>
      </c>
      <c r="E998" s="98">
        <v>720000</v>
      </c>
      <c r="F998" s="97" t="s">
        <v>546</v>
      </c>
    </row>
    <row r="999" spans="2:6" x14ac:dyDescent="0.25">
      <c r="B999" s="96">
        <v>43679</v>
      </c>
      <c r="C999" s="97" t="s">
        <v>566</v>
      </c>
      <c r="D999" s="97">
        <v>6</v>
      </c>
      <c r="E999" s="98">
        <v>660000</v>
      </c>
      <c r="F999" s="97" t="s">
        <v>546</v>
      </c>
    </row>
    <row r="1000" spans="2:6" x14ac:dyDescent="0.25">
      <c r="B1000" s="96">
        <v>43679</v>
      </c>
      <c r="C1000" s="97" t="s">
        <v>567</v>
      </c>
      <c r="D1000" s="97">
        <v>6</v>
      </c>
      <c r="E1000" s="98">
        <v>120000</v>
      </c>
      <c r="F1000" s="97" t="s">
        <v>546</v>
      </c>
    </row>
    <row r="1001" spans="2:6" x14ac:dyDescent="0.25">
      <c r="B1001" s="96">
        <v>43686</v>
      </c>
      <c r="C1001" s="97" t="s">
        <v>545</v>
      </c>
      <c r="D1001" s="97">
        <v>6</v>
      </c>
      <c r="E1001" s="98">
        <v>850000</v>
      </c>
      <c r="F1001" s="97" t="s">
        <v>546</v>
      </c>
    </row>
    <row r="1002" spans="2:6" x14ac:dyDescent="0.25">
      <c r="B1002" s="96">
        <v>43686</v>
      </c>
      <c r="C1002" s="97" t="s">
        <v>547</v>
      </c>
      <c r="D1002" s="97">
        <v>4</v>
      </c>
      <c r="E1002" s="98">
        <v>415000</v>
      </c>
      <c r="F1002" s="97" t="s">
        <v>546</v>
      </c>
    </row>
    <row r="1003" spans="2:6" x14ac:dyDescent="0.25">
      <c r="B1003" s="96">
        <v>43686</v>
      </c>
      <c r="C1003" s="97" t="s">
        <v>548</v>
      </c>
      <c r="D1003" s="97">
        <v>4</v>
      </c>
      <c r="E1003" s="98">
        <v>585000</v>
      </c>
      <c r="F1003" s="97" t="s">
        <v>546</v>
      </c>
    </row>
    <row r="1004" spans="2:6" x14ac:dyDescent="0.25">
      <c r="B1004" s="96">
        <v>43686</v>
      </c>
      <c r="C1004" s="97" t="s">
        <v>549</v>
      </c>
      <c r="D1004" s="97">
        <v>3</v>
      </c>
      <c r="E1004" s="98">
        <v>270000</v>
      </c>
      <c r="F1004" s="97" t="s">
        <v>546</v>
      </c>
    </row>
    <row r="1005" spans="2:6" x14ac:dyDescent="0.25">
      <c r="B1005" s="96">
        <v>43686</v>
      </c>
      <c r="C1005" s="97" t="s">
        <v>550</v>
      </c>
      <c r="D1005" s="97">
        <v>6</v>
      </c>
      <c r="E1005" s="98">
        <v>765000</v>
      </c>
      <c r="F1005" s="97" t="s">
        <v>546</v>
      </c>
    </row>
    <row r="1006" spans="2:6" x14ac:dyDescent="0.25">
      <c r="B1006" s="96">
        <v>43686</v>
      </c>
      <c r="C1006" s="97" t="s">
        <v>551</v>
      </c>
      <c r="D1006" s="97">
        <v>6</v>
      </c>
      <c r="E1006" s="98">
        <v>720000</v>
      </c>
      <c r="F1006" s="97" t="s">
        <v>546</v>
      </c>
    </row>
    <row r="1007" spans="2:6" x14ac:dyDescent="0.25">
      <c r="B1007" s="96">
        <v>43686</v>
      </c>
      <c r="C1007" s="97" t="s">
        <v>552</v>
      </c>
      <c r="D1007" s="97">
        <v>6</v>
      </c>
      <c r="E1007" s="98">
        <v>765000</v>
      </c>
      <c r="F1007" s="97" t="s">
        <v>546</v>
      </c>
    </row>
    <row r="1008" spans="2:6" x14ac:dyDescent="0.25">
      <c r="B1008" s="96">
        <v>43686</v>
      </c>
      <c r="C1008" s="97" t="s">
        <v>553</v>
      </c>
      <c r="D1008" s="97">
        <v>6</v>
      </c>
      <c r="E1008" s="98">
        <v>675000</v>
      </c>
      <c r="F1008" s="97" t="s">
        <v>546</v>
      </c>
    </row>
    <row r="1009" spans="2:6" x14ac:dyDescent="0.25">
      <c r="B1009" s="96">
        <v>43686</v>
      </c>
      <c r="C1009" s="97" t="s">
        <v>42</v>
      </c>
      <c r="D1009" s="97">
        <v>4</v>
      </c>
      <c r="E1009" s="98">
        <v>330000</v>
      </c>
      <c r="F1009" s="97" t="s">
        <v>546</v>
      </c>
    </row>
    <row r="1010" spans="2:6" x14ac:dyDescent="0.25">
      <c r="B1010" s="96">
        <v>43686</v>
      </c>
      <c r="C1010" s="97" t="s">
        <v>555</v>
      </c>
      <c r="D1010" s="97">
        <v>6</v>
      </c>
      <c r="E1010" s="98">
        <v>560000</v>
      </c>
      <c r="F1010" s="97" t="s">
        <v>546</v>
      </c>
    </row>
    <row r="1011" spans="2:6" x14ac:dyDescent="0.25">
      <c r="B1011" s="96">
        <v>43686</v>
      </c>
      <c r="C1011" s="97" t="s">
        <v>556</v>
      </c>
      <c r="D1011" s="97">
        <v>6</v>
      </c>
      <c r="E1011" s="98">
        <v>560000</v>
      </c>
      <c r="F1011" s="97" t="s">
        <v>546</v>
      </c>
    </row>
    <row r="1012" spans="2:6" x14ac:dyDescent="0.25">
      <c r="B1012" s="96">
        <v>43686</v>
      </c>
      <c r="C1012" s="97" t="s">
        <v>557</v>
      </c>
      <c r="D1012" s="97">
        <v>6</v>
      </c>
      <c r="E1012" s="98">
        <v>520000</v>
      </c>
      <c r="F1012" s="97" t="s">
        <v>546</v>
      </c>
    </row>
    <row r="1013" spans="2:6" x14ac:dyDescent="0.25">
      <c r="B1013" s="96">
        <v>43686</v>
      </c>
      <c r="C1013" s="97" t="s">
        <v>558</v>
      </c>
      <c r="D1013" s="97">
        <v>6</v>
      </c>
      <c r="E1013" s="98">
        <v>520000</v>
      </c>
      <c r="F1013" s="97" t="s">
        <v>546</v>
      </c>
    </row>
    <row r="1014" spans="2:6" x14ac:dyDescent="0.25">
      <c r="B1014" s="96">
        <v>43686</v>
      </c>
      <c r="C1014" s="97" t="s">
        <v>559</v>
      </c>
      <c r="D1014" s="97">
        <v>6</v>
      </c>
      <c r="E1014" s="98">
        <v>520000</v>
      </c>
      <c r="F1014" s="97" t="s">
        <v>546</v>
      </c>
    </row>
    <row r="1015" spans="2:6" x14ac:dyDescent="0.25">
      <c r="B1015" s="96">
        <v>43686</v>
      </c>
      <c r="C1015" s="97" t="s">
        <v>560</v>
      </c>
      <c r="D1015" s="97">
        <v>6</v>
      </c>
      <c r="E1015" s="98">
        <v>430000</v>
      </c>
      <c r="F1015" s="97" t="s">
        <v>546</v>
      </c>
    </row>
    <row r="1016" spans="2:6" x14ac:dyDescent="0.25">
      <c r="B1016" s="96">
        <v>43686</v>
      </c>
      <c r="C1016" s="97" t="s">
        <v>561</v>
      </c>
      <c r="D1016" s="97">
        <v>6</v>
      </c>
      <c r="E1016" s="98">
        <v>560000</v>
      </c>
      <c r="F1016" s="97" t="s">
        <v>546</v>
      </c>
    </row>
    <row r="1017" spans="2:6" x14ac:dyDescent="0.25">
      <c r="B1017" s="96">
        <v>43686</v>
      </c>
      <c r="C1017" s="97" t="s">
        <v>562</v>
      </c>
      <c r="D1017" s="97">
        <v>5</v>
      </c>
      <c r="E1017" s="98">
        <v>330000</v>
      </c>
      <c r="F1017" s="97" t="s">
        <v>546</v>
      </c>
    </row>
    <row r="1018" spans="2:6" x14ac:dyDescent="0.25">
      <c r="B1018" s="96">
        <v>43686</v>
      </c>
      <c r="C1018" s="97" t="s">
        <v>563</v>
      </c>
      <c r="D1018" s="97">
        <v>6</v>
      </c>
      <c r="E1018" s="98">
        <v>765000</v>
      </c>
      <c r="F1018" s="97" t="s">
        <v>546</v>
      </c>
    </row>
    <row r="1019" spans="2:6" x14ac:dyDescent="0.25">
      <c r="B1019" s="96">
        <v>43686</v>
      </c>
      <c r="C1019" s="97" t="s">
        <v>564</v>
      </c>
      <c r="D1019" s="97">
        <v>6</v>
      </c>
      <c r="E1019" s="98">
        <v>720000</v>
      </c>
      <c r="F1019" s="97" t="s">
        <v>546</v>
      </c>
    </row>
    <row r="1020" spans="2:6" x14ac:dyDescent="0.25">
      <c r="B1020" s="96">
        <v>43686</v>
      </c>
      <c r="C1020" s="97" t="s">
        <v>565</v>
      </c>
      <c r="D1020" s="97">
        <v>6</v>
      </c>
      <c r="E1020" s="98">
        <v>720000</v>
      </c>
      <c r="F1020" s="97" t="s">
        <v>546</v>
      </c>
    </row>
    <row r="1021" spans="2:6" x14ac:dyDescent="0.25">
      <c r="B1021" s="96">
        <v>43686</v>
      </c>
      <c r="C1021" s="97" t="s">
        <v>570</v>
      </c>
      <c r="D1021" s="97">
        <v>6</v>
      </c>
      <c r="E1021" s="98">
        <v>500000</v>
      </c>
      <c r="F1021" s="97" t="s">
        <v>546</v>
      </c>
    </row>
    <row r="1022" spans="2:6" x14ac:dyDescent="0.25">
      <c r="B1022" s="96">
        <v>43686</v>
      </c>
      <c r="C1022" s="97" t="s">
        <v>569</v>
      </c>
      <c r="D1022" s="97">
        <v>6</v>
      </c>
      <c r="E1022" s="98">
        <v>565000</v>
      </c>
      <c r="F1022" s="97" t="s">
        <v>546</v>
      </c>
    </row>
    <row r="1023" spans="2:6" x14ac:dyDescent="0.25">
      <c r="B1023" s="96">
        <v>43686</v>
      </c>
      <c r="C1023" s="97" t="s">
        <v>577</v>
      </c>
      <c r="D1023" s="97">
        <v>6</v>
      </c>
      <c r="E1023" s="98">
        <v>480000</v>
      </c>
      <c r="F1023" s="97" t="s">
        <v>546</v>
      </c>
    </row>
    <row r="1024" spans="2:6" x14ac:dyDescent="0.25">
      <c r="B1024" s="96">
        <v>43686</v>
      </c>
      <c r="C1024" s="97" t="s">
        <v>578</v>
      </c>
      <c r="D1024" s="97">
        <v>6</v>
      </c>
      <c r="E1024" s="98">
        <v>765000</v>
      </c>
      <c r="F1024" s="97" t="s">
        <v>546</v>
      </c>
    </row>
    <row r="1025" spans="2:6" x14ac:dyDescent="0.25">
      <c r="B1025" s="96">
        <v>43686</v>
      </c>
      <c r="C1025" s="97" t="s">
        <v>587</v>
      </c>
      <c r="D1025" s="97">
        <v>6</v>
      </c>
      <c r="E1025" s="98">
        <v>560000</v>
      </c>
      <c r="F1025" s="97" t="s">
        <v>546</v>
      </c>
    </row>
    <row r="1026" spans="2:6" x14ac:dyDescent="0.25">
      <c r="B1026" s="96">
        <v>43686</v>
      </c>
      <c r="C1026" s="97" t="s">
        <v>597</v>
      </c>
      <c r="D1026" s="97">
        <v>6</v>
      </c>
      <c r="E1026" s="98">
        <v>560000</v>
      </c>
      <c r="F1026" s="97" t="s">
        <v>546</v>
      </c>
    </row>
    <row r="1027" spans="2:6" x14ac:dyDescent="0.25">
      <c r="B1027" s="96">
        <v>43686</v>
      </c>
      <c r="C1027" s="97" t="s">
        <v>593</v>
      </c>
      <c r="D1027" s="97">
        <v>5</v>
      </c>
      <c r="E1027" s="98">
        <v>430000</v>
      </c>
      <c r="F1027" s="97" t="s">
        <v>546</v>
      </c>
    </row>
    <row r="1028" spans="2:6" x14ac:dyDescent="0.25">
      <c r="B1028" s="96">
        <v>43686</v>
      </c>
      <c r="C1028" s="97" t="s">
        <v>596</v>
      </c>
      <c r="D1028" s="97">
        <v>4</v>
      </c>
      <c r="E1028" s="98">
        <v>380000</v>
      </c>
      <c r="F1028" s="97" t="s">
        <v>546</v>
      </c>
    </row>
    <row r="1029" spans="2:6" x14ac:dyDescent="0.25">
      <c r="B1029" s="96">
        <v>43686</v>
      </c>
      <c r="C1029" s="97" t="s">
        <v>574</v>
      </c>
      <c r="D1029" s="97">
        <v>6</v>
      </c>
      <c r="E1029" s="98">
        <v>630000</v>
      </c>
      <c r="F1029" s="97" t="s">
        <v>546</v>
      </c>
    </row>
    <row r="1030" spans="2:6" x14ac:dyDescent="0.25">
      <c r="B1030" s="96">
        <v>43686</v>
      </c>
      <c r="C1030" s="97" t="s">
        <v>575</v>
      </c>
      <c r="D1030" s="97">
        <v>6</v>
      </c>
      <c r="E1030" s="98">
        <v>540000</v>
      </c>
      <c r="F1030" s="97" t="s">
        <v>546</v>
      </c>
    </row>
    <row r="1031" spans="2:6" x14ac:dyDescent="0.25">
      <c r="B1031" s="96">
        <v>43686</v>
      </c>
      <c r="C1031" s="97" t="s">
        <v>603</v>
      </c>
      <c r="D1031" s="97">
        <v>6</v>
      </c>
      <c r="E1031" s="98">
        <v>600000</v>
      </c>
      <c r="F1031" s="97" t="s">
        <v>546</v>
      </c>
    </row>
    <row r="1032" spans="2:6" x14ac:dyDescent="0.25">
      <c r="B1032" s="96">
        <v>43686</v>
      </c>
      <c r="C1032" s="97" t="s">
        <v>598</v>
      </c>
      <c r="D1032" s="97">
        <v>6</v>
      </c>
      <c r="E1032" s="98">
        <v>600000</v>
      </c>
      <c r="F1032" s="97" t="s">
        <v>546</v>
      </c>
    </row>
    <row r="1033" spans="2:6" x14ac:dyDescent="0.25">
      <c r="B1033" s="96">
        <v>43686</v>
      </c>
      <c r="C1033" s="97" t="s">
        <v>585</v>
      </c>
      <c r="D1033" s="97">
        <v>6</v>
      </c>
      <c r="E1033" s="98">
        <v>480000</v>
      </c>
      <c r="F1033" s="97" t="s">
        <v>546</v>
      </c>
    </row>
    <row r="1034" spans="2:6" x14ac:dyDescent="0.25">
      <c r="B1034" s="96">
        <v>43686</v>
      </c>
      <c r="C1034" s="97" t="s">
        <v>584</v>
      </c>
      <c r="D1034" s="97">
        <v>6</v>
      </c>
      <c r="E1034" s="98">
        <v>480000</v>
      </c>
      <c r="F1034" s="97" t="s">
        <v>546</v>
      </c>
    </row>
    <row r="1035" spans="2:6" x14ac:dyDescent="0.25">
      <c r="B1035" s="96">
        <v>43686</v>
      </c>
      <c r="C1035" s="97" t="s">
        <v>566</v>
      </c>
      <c r="D1035" s="97">
        <v>6</v>
      </c>
      <c r="E1035" s="98">
        <v>720000</v>
      </c>
      <c r="F1035" s="97" t="s">
        <v>546</v>
      </c>
    </row>
    <row r="1036" spans="2:6" x14ac:dyDescent="0.25">
      <c r="B1036" s="96">
        <v>43686</v>
      </c>
      <c r="C1036" s="97" t="s">
        <v>566</v>
      </c>
      <c r="D1036" s="97">
        <v>6</v>
      </c>
      <c r="E1036" s="98">
        <v>660000</v>
      </c>
      <c r="F1036" s="97" t="s">
        <v>546</v>
      </c>
    </row>
    <row r="1037" spans="2:6" x14ac:dyDescent="0.25">
      <c r="B1037" s="96">
        <v>43686</v>
      </c>
      <c r="C1037" s="97" t="s">
        <v>567</v>
      </c>
      <c r="D1037" s="97">
        <v>6</v>
      </c>
      <c r="E1037" s="98">
        <v>120000</v>
      </c>
      <c r="F1037" s="97" t="s">
        <v>546</v>
      </c>
    </row>
    <row r="1038" spans="2:6" x14ac:dyDescent="0.25">
      <c r="B1038" s="96">
        <v>43693</v>
      </c>
      <c r="C1038" s="97" t="s">
        <v>545</v>
      </c>
      <c r="D1038" s="97">
        <v>5</v>
      </c>
      <c r="E1038" s="98">
        <v>850000</v>
      </c>
      <c r="F1038" s="97" t="s">
        <v>546</v>
      </c>
    </row>
    <row r="1039" spans="2:6" x14ac:dyDescent="0.25">
      <c r="B1039" s="96">
        <v>43693</v>
      </c>
      <c r="C1039" s="97" t="s">
        <v>547</v>
      </c>
      <c r="D1039" s="97">
        <v>5</v>
      </c>
      <c r="E1039" s="98">
        <v>650000</v>
      </c>
      <c r="F1039" s="97" t="s">
        <v>546</v>
      </c>
    </row>
    <row r="1040" spans="2:6" x14ac:dyDescent="0.25">
      <c r="B1040" s="96">
        <v>43693</v>
      </c>
      <c r="C1040" s="97" t="s">
        <v>548</v>
      </c>
      <c r="D1040" s="97">
        <v>5</v>
      </c>
      <c r="E1040" s="98">
        <v>650000</v>
      </c>
      <c r="F1040" s="97" t="s">
        <v>546</v>
      </c>
    </row>
    <row r="1041" spans="2:6" x14ac:dyDescent="0.25">
      <c r="B1041" s="96">
        <v>43693</v>
      </c>
      <c r="C1041" s="97" t="s">
        <v>549</v>
      </c>
      <c r="D1041" s="97">
        <v>5</v>
      </c>
      <c r="E1041" s="98">
        <v>510000</v>
      </c>
      <c r="F1041" s="97" t="s">
        <v>546</v>
      </c>
    </row>
    <row r="1042" spans="2:6" x14ac:dyDescent="0.25">
      <c r="B1042" s="96">
        <v>43693</v>
      </c>
      <c r="C1042" s="97" t="s">
        <v>550</v>
      </c>
      <c r="D1042" s="97">
        <v>5</v>
      </c>
      <c r="E1042" s="98">
        <v>510000</v>
      </c>
      <c r="F1042" s="97" t="s">
        <v>546</v>
      </c>
    </row>
    <row r="1043" spans="2:6" x14ac:dyDescent="0.25">
      <c r="B1043" s="96">
        <v>43693</v>
      </c>
      <c r="C1043" s="97" t="s">
        <v>551</v>
      </c>
      <c r="D1043" s="97">
        <v>5</v>
      </c>
      <c r="E1043" s="98">
        <v>650000</v>
      </c>
      <c r="F1043" s="97" t="s">
        <v>546</v>
      </c>
    </row>
    <row r="1044" spans="2:6" x14ac:dyDescent="0.25">
      <c r="B1044" s="96">
        <v>43693</v>
      </c>
      <c r="C1044" s="97" t="s">
        <v>552</v>
      </c>
      <c r="D1044" s="97">
        <v>5</v>
      </c>
      <c r="E1044" s="98">
        <v>555000</v>
      </c>
      <c r="F1044" s="97" t="s">
        <v>546</v>
      </c>
    </row>
    <row r="1045" spans="2:6" x14ac:dyDescent="0.25">
      <c r="B1045" s="96">
        <v>43693</v>
      </c>
      <c r="C1045" s="97" t="s">
        <v>553</v>
      </c>
      <c r="D1045" s="97">
        <v>5</v>
      </c>
      <c r="E1045" s="98">
        <v>555000</v>
      </c>
      <c r="F1045" s="97" t="s">
        <v>546</v>
      </c>
    </row>
    <row r="1046" spans="2:6" x14ac:dyDescent="0.25">
      <c r="B1046" s="96">
        <v>43693</v>
      </c>
      <c r="C1046" s="97" t="s">
        <v>42</v>
      </c>
      <c r="D1046" s="97">
        <v>5</v>
      </c>
      <c r="E1046" s="98">
        <v>310000</v>
      </c>
      <c r="F1046" s="97" t="s">
        <v>546</v>
      </c>
    </row>
    <row r="1047" spans="2:6" x14ac:dyDescent="0.25">
      <c r="B1047" s="96">
        <v>43693</v>
      </c>
      <c r="C1047" s="97" t="s">
        <v>555</v>
      </c>
      <c r="D1047" s="97">
        <v>5</v>
      </c>
      <c r="E1047" s="98">
        <v>450000</v>
      </c>
      <c r="F1047" s="97" t="s">
        <v>546</v>
      </c>
    </row>
    <row r="1048" spans="2:6" x14ac:dyDescent="0.25">
      <c r="B1048" s="96">
        <v>43693</v>
      </c>
      <c r="C1048" s="97" t="s">
        <v>556</v>
      </c>
      <c r="D1048" s="97">
        <v>5</v>
      </c>
      <c r="E1048" s="98">
        <v>410000</v>
      </c>
      <c r="F1048" s="97" t="s">
        <v>546</v>
      </c>
    </row>
    <row r="1049" spans="2:6" x14ac:dyDescent="0.25">
      <c r="B1049" s="96">
        <v>43693</v>
      </c>
      <c r="C1049" s="97" t="s">
        <v>557</v>
      </c>
      <c r="D1049" s="97">
        <v>5</v>
      </c>
      <c r="E1049" s="98">
        <v>440000</v>
      </c>
      <c r="F1049" s="97" t="s">
        <v>546</v>
      </c>
    </row>
    <row r="1050" spans="2:6" x14ac:dyDescent="0.25">
      <c r="B1050" s="96">
        <v>43693</v>
      </c>
      <c r="C1050" s="97" t="s">
        <v>558</v>
      </c>
      <c r="D1050" s="97">
        <v>5</v>
      </c>
      <c r="E1050" s="98">
        <v>440000</v>
      </c>
      <c r="F1050" s="97" t="s">
        <v>546</v>
      </c>
    </row>
    <row r="1051" spans="2:6" x14ac:dyDescent="0.25">
      <c r="B1051" s="96">
        <v>43693</v>
      </c>
      <c r="C1051" s="97" t="s">
        <v>559</v>
      </c>
      <c r="D1051" s="97">
        <v>5</v>
      </c>
      <c r="E1051" s="98">
        <v>420000</v>
      </c>
      <c r="F1051" s="97" t="s">
        <v>546</v>
      </c>
    </row>
    <row r="1052" spans="2:6" x14ac:dyDescent="0.25">
      <c r="B1052" s="96">
        <v>43693</v>
      </c>
      <c r="C1052" s="97" t="s">
        <v>560</v>
      </c>
      <c r="D1052" s="97">
        <v>5</v>
      </c>
      <c r="E1052" s="98">
        <v>380000</v>
      </c>
      <c r="F1052" s="97" t="s">
        <v>546</v>
      </c>
    </row>
    <row r="1053" spans="2:6" x14ac:dyDescent="0.25">
      <c r="B1053" s="96">
        <v>43693</v>
      </c>
      <c r="C1053" s="97" t="s">
        <v>561</v>
      </c>
      <c r="D1053" s="97">
        <v>6</v>
      </c>
      <c r="E1053" s="98">
        <v>410000</v>
      </c>
      <c r="F1053" s="97" t="s">
        <v>546</v>
      </c>
    </row>
    <row r="1054" spans="2:6" x14ac:dyDescent="0.25">
      <c r="B1054" s="96">
        <v>43693</v>
      </c>
      <c r="C1054" s="97" t="s">
        <v>562</v>
      </c>
      <c r="D1054" s="97">
        <v>6</v>
      </c>
      <c r="E1054" s="98">
        <v>390000</v>
      </c>
      <c r="F1054" s="97" t="s">
        <v>546</v>
      </c>
    </row>
    <row r="1055" spans="2:6" x14ac:dyDescent="0.25">
      <c r="B1055" s="96">
        <v>43693</v>
      </c>
      <c r="C1055" s="97" t="s">
        <v>563</v>
      </c>
      <c r="D1055" s="97">
        <v>6</v>
      </c>
      <c r="E1055" s="98">
        <v>585000</v>
      </c>
      <c r="F1055" s="97" t="s">
        <v>546</v>
      </c>
    </row>
    <row r="1056" spans="2:6" x14ac:dyDescent="0.25">
      <c r="B1056" s="96">
        <v>43693</v>
      </c>
      <c r="C1056" s="97" t="s">
        <v>564</v>
      </c>
      <c r="D1056" s="97">
        <v>6</v>
      </c>
      <c r="E1056" s="98">
        <v>585000</v>
      </c>
      <c r="F1056" s="97" t="s">
        <v>546</v>
      </c>
    </row>
    <row r="1057" spans="2:6" x14ac:dyDescent="0.25">
      <c r="B1057" s="96">
        <v>43693</v>
      </c>
      <c r="C1057" s="97" t="s">
        <v>565</v>
      </c>
      <c r="D1057" s="97">
        <v>6</v>
      </c>
      <c r="E1057" s="98">
        <v>650000</v>
      </c>
      <c r="F1057" s="97" t="s">
        <v>546</v>
      </c>
    </row>
    <row r="1058" spans="2:6" x14ac:dyDescent="0.25">
      <c r="B1058" s="96">
        <v>43693</v>
      </c>
      <c r="C1058" s="97" t="s">
        <v>570</v>
      </c>
      <c r="D1058" s="97">
        <v>6</v>
      </c>
      <c r="E1058" s="98">
        <v>410000</v>
      </c>
      <c r="F1058" s="97" t="s">
        <v>546</v>
      </c>
    </row>
    <row r="1059" spans="2:6" x14ac:dyDescent="0.25">
      <c r="B1059" s="96">
        <v>43693</v>
      </c>
      <c r="C1059" s="97" t="s">
        <v>569</v>
      </c>
      <c r="D1059" s="97">
        <v>5</v>
      </c>
      <c r="E1059" s="98">
        <v>310000</v>
      </c>
      <c r="F1059" s="97" t="s">
        <v>546</v>
      </c>
    </row>
    <row r="1060" spans="2:6" x14ac:dyDescent="0.25">
      <c r="B1060" s="96">
        <v>43693</v>
      </c>
      <c r="C1060" s="97" t="s">
        <v>577</v>
      </c>
      <c r="D1060" s="97">
        <v>6</v>
      </c>
      <c r="E1060" s="98">
        <v>440000</v>
      </c>
      <c r="F1060" s="97" t="s">
        <v>546</v>
      </c>
    </row>
    <row r="1061" spans="2:6" x14ac:dyDescent="0.25">
      <c r="B1061" s="96">
        <v>43693</v>
      </c>
      <c r="C1061" s="97" t="s">
        <v>578</v>
      </c>
      <c r="D1061" s="97">
        <v>5</v>
      </c>
      <c r="E1061" s="98">
        <v>650000</v>
      </c>
      <c r="F1061" s="97" t="s">
        <v>546</v>
      </c>
    </row>
    <row r="1062" spans="2:6" x14ac:dyDescent="0.25">
      <c r="B1062" s="96">
        <v>43693</v>
      </c>
      <c r="C1062" s="97" t="s">
        <v>574</v>
      </c>
      <c r="D1062" s="97">
        <v>5</v>
      </c>
      <c r="E1062" s="98">
        <v>405000</v>
      </c>
      <c r="F1062" s="97" t="s">
        <v>546</v>
      </c>
    </row>
    <row r="1063" spans="2:6" x14ac:dyDescent="0.25">
      <c r="B1063" s="96">
        <v>43693</v>
      </c>
      <c r="C1063" s="97" t="s">
        <v>575</v>
      </c>
      <c r="D1063" s="97">
        <v>6</v>
      </c>
      <c r="E1063" s="98">
        <v>540000</v>
      </c>
      <c r="F1063" s="97" t="s">
        <v>546</v>
      </c>
    </row>
    <row r="1064" spans="2:6" x14ac:dyDescent="0.25">
      <c r="B1064" s="96">
        <v>43693</v>
      </c>
      <c r="C1064" s="97" t="s">
        <v>587</v>
      </c>
      <c r="D1064" s="97">
        <v>6</v>
      </c>
      <c r="E1064" s="98">
        <v>410000</v>
      </c>
      <c r="F1064" s="97" t="s">
        <v>546</v>
      </c>
    </row>
    <row r="1065" spans="2:6" x14ac:dyDescent="0.25">
      <c r="B1065" s="96">
        <v>43693</v>
      </c>
      <c r="C1065" s="97" t="s">
        <v>588</v>
      </c>
      <c r="D1065" s="97">
        <v>6</v>
      </c>
      <c r="E1065" s="98">
        <v>410000</v>
      </c>
      <c r="F1065" s="97" t="s">
        <v>546</v>
      </c>
    </row>
    <row r="1066" spans="2:6" x14ac:dyDescent="0.25">
      <c r="B1066" s="96">
        <v>43693</v>
      </c>
      <c r="C1066" s="97" t="s">
        <v>593</v>
      </c>
      <c r="D1066" s="97">
        <v>6</v>
      </c>
      <c r="E1066" s="98">
        <v>440000</v>
      </c>
      <c r="F1066" s="97" t="s">
        <v>546</v>
      </c>
    </row>
    <row r="1067" spans="2:6" x14ac:dyDescent="0.25">
      <c r="B1067" s="96">
        <v>43693</v>
      </c>
      <c r="C1067" s="97" t="s">
        <v>596</v>
      </c>
      <c r="D1067" s="97">
        <v>6</v>
      </c>
      <c r="E1067" s="98">
        <v>485000</v>
      </c>
      <c r="F1067" s="97" t="s">
        <v>546</v>
      </c>
    </row>
    <row r="1068" spans="2:6" x14ac:dyDescent="0.25">
      <c r="B1068" s="96">
        <v>43693</v>
      </c>
      <c r="C1068" s="97" t="s">
        <v>603</v>
      </c>
      <c r="D1068" s="97">
        <v>6</v>
      </c>
      <c r="E1068" s="98">
        <v>500000</v>
      </c>
      <c r="F1068" s="97" t="s">
        <v>546</v>
      </c>
    </row>
    <row r="1069" spans="2:6" x14ac:dyDescent="0.25">
      <c r="B1069" s="96">
        <v>43693</v>
      </c>
      <c r="C1069" s="97" t="s">
        <v>598</v>
      </c>
      <c r="D1069" s="97">
        <v>6</v>
      </c>
      <c r="E1069" s="98">
        <v>500000</v>
      </c>
      <c r="F1069" s="97" t="s">
        <v>546</v>
      </c>
    </row>
    <row r="1070" spans="2:6" x14ac:dyDescent="0.25">
      <c r="B1070" s="96">
        <v>43693</v>
      </c>
      <c r="C1070" s="97" t="s">
        <v>585</v>
      </c>
      <c r="D1070" s="97">
        <v>6</v>
      </c>
      <c r="E1070" s="98">
        <v>400000</v>
      </c>
      <c r="F1070" s="97" t="s">
        <v>546</v>
      </c>
    </row>
    <row r="1071" spans="2:6" x14ac:dyDescent="0.25">
      <c r="B1071" s="96">
        <v>43693</v>
      </c>
      <c r="C1071" s="97" t="s">
        <v>584</v>
      </c>
      <c r="D1071" s="97">
        <v>6</v>
      </c>
      <c r="E1071" s="98">
        <v>400000</v>
      </c>
      <c r="F1071" s="97" t="s">
        <v>546</v>
      </c>
    </row>
    <row r="1072" spans="2:6" x14ac:dyDescent="0.25">
      <c r="B1072" s="96">
        <v>43693</v>
      </c>
      <c r="C1072" s="97" t="s">
        <v>566</v>
      </c>
      <c r="D1072" s="97">
        <v>6</v>
      </c>
      <c r="E1072" s="98">
        <v>720000</v>
      </c>
      <c r="F1072" s="97" t="s">
        <v>546</v>
      </c>
    </row>
    <row r="1073" spans="2:6" x14ac:dyDescent="0.25">
      <c r="B1073" s="96">
        <v>43693</v>
      </c>
      <c r="C1073" s="97" t="s">
        <v>566</v>
      </c>
      <c r="D1073" s="97">
        <v>6</v>
      </c>
      <c r="E1073" s="98">
        <v>660000</v>
      </c>
      <c r="F1073" s="97" t="s">
        <v>546</v>
      </c>
    </row>
    <row r="1074" spans="2:6" x14ac:dyDescent="0.25">
      <c r="B1074" s="96">
        <v>43693</v>
      </c>
      <c r="C1074" s="97" t="s">
        <v>567</v>
      </c>
      <c r="D1074" s="97">
        <v>6</v>
      </c>
      <c r="E1074" s="98">
        <v>120000</v>
      </c>
      <c r="F1074" s="97" t="s">
        <v>546</v>
      </c>
    </row>
    <row r="1075" spans="2:6" x14ac:dyDescent="0.25">
      <c r="B1075" s="96">
        <v>43700</v>
      </c>
      <c r="C1075" s="97" t="s">
        <v>545</v>
      </c>
      <c r="D1075" s="97">
        <v>6</v>
      </c>
      <c r="E1075" s="98">
        <v>950000</v>
      </c>
      <c r="F1075" s="97" t="s">
        <v>546</v>
      </c>
    </row>
    <row r="1076" spans="2:6" x14ac:dyDescent="0.25">
      <c r="B1076" s="96">
        <v>43700</v>
      </c>
      <c r="C1076" s="97" t="s">
        <v>547</v>
      </c>
      <c r="D1076" s="97">
        <v>6</v>
      </c>
      <c r="E1076" s="98">
        <v>950000</v>
      </c>
      <c r="F1076" s="97" t="s">
        <v>546</v>
      </c>
    </row>
    <row r="1077" spans="2:6" x14ac:dyDescent="0.25">
      <c r="B1077" s="96">
        <v>43700</v>
      </c>
      <c r="C1077" s="97" t="s">
        <v>548</v>
      </c>
      <c r="D1077" s="97">
        <v>6</v>
      </c>
      <c r="E1077" s="98">
        <v>950000</v>
      </c>
      <c r="F1077" s="97" t="s">
        <v>546</v>
      </c>
    </row>
    <row r="1078" spans="2:6" x14ac:dyDescent="0.25">
      <c r="B1078" s="96">
        <v>43700</v>
      </c>
      <c r="C1078" s="97" t="s">
        <v>549</v>
      </c>
      <c r="D1078" s="97">
        <v>6</v>
      </c>
      <c r="E1078" s="98">
        <v>720000</v>
      </c>
      <c r="F1078" s="97" t="s">
        <v>546</v>
      </c>
    </row>
    <row r="1079" spans="2:6" x14ac:dyDescent="0.25">
      <c r="B1079" s="96">
        <v>43700</v>
      </c>
      <c r="C1079" s="97" t="s">
        <v>550</v>
      </c>
      <c r="D1079" s="97">
        <v>6</v>
      </c>
      <c r="E1079" s="98">
        <v>855000</v>
      </c>
      <c r="F1079" s="97" t="s">
        <v>546</v>
      </c>
    </row>
    <row r="1080" spans="2:6" x14ac:dyDescent="0.25">
      <c r="B1080" s="96">
        <v>43700</v>
      </c>
      <c r="C1080" s="97" t="s">
        <v>551</v>
      </c>
      <c r="D1080" s="97">
        <v>6</v>
      </c>
      <c r="E1080" s="98">
        <v>870000</v>
      </c>
      <c r="F1080" s="97" t="s">
        <v>546</v>
      </c>
    </row>
    <row r="1081" spans="2:6" x14ac:dyDescent="0.25">
      <c r="B1081" s="96">
        <v>43700</v>
      </c>
      <c r="C1081" s="97" t="s">
        <v>552</v>
      </c>
      <c r="D1081" s="97">
        <v>6</v>
      </c>
      <c r="E1081" s="98">
        <v>870000</v>
      </c>
      <c r="F1081" s="97" t="s">
        <v>546</v>
      </c>
    </row>
    <row r="1082" spans="2:6" x14ac:dyDescent="0.25">
      <c r="B1082" s="96">
        <v>43700</v>
      </c>
      <c r="C1082" s="97" t="s">
        <v>553</v>
      </c>
      <c r="D1082" s="97">
        <v>6</v>
      </c>
      <c r="E1082" s="98">
        <v>820000</v>
      </c>
      <c r="F1082" s="97" t="s">
        <v>546</v>
      </c>
    </row>
    <row r="1083" spans="2:6" x14ac:dyDescent="0.25">
      <c r="B1083" s="96">
        <v>43700</v>
      </c>
      <c r="C1083" s="97" t="s">
        <v>42</v>
      </c>
      <c r="D1083" s="97">
        <v>6</v>
      </c>
      <c r="E1083" s="98">
        <v>650000</v>
      </c>
      <c r="F1083" s="97" t="s">
        <v>546</v>
      </c>
    </row>
    <row r="1084" spans="2:6" x14ac:dyDescent="0.25">
      <c r="B1084" s="96">
        <v>43700</v>
      </c>
      <c r="C1084" s="97" t="s">
        <v>555</v>
      </c>
      <c r="D1084" s="97">
        <v>6</v>
      </c>
      <c r="E1084" s="98">
        <v>680000</v>
      </c>
      <c r="F1084" s="97" t="s">
        <v>546</v>
      </c>
    </row>
    <row r="1085" spans="2:6" x14ac:dyDescent="0.25">
      <c r="B1085" s="96">
        <v>43700</v>
      </c>
      <c r="C1085" s="97" t="s">
        <v>556</v>
      </c>
      <c r="D1085" s="97">
        <v>6</v>
      </c>
      <c r="E1085" s="98">
        <v>480000</v>
      </c>
      <c r="F1085" s="97" t="s">
        <v>546</v>
      </c>
    </row>
    <row r="1086" spans="2:6" x14ac:dyDescent="0.25">
      <c r="B1086" s="96">
        <v>43700</v>
      </c>
      <c r="C1086" s="97" t="s">
        <v>557</v>
      </c>
      <c r="D1086" s="97">
        <v>6</v>
      </c>
      <c r="E1086" s="98">
        <v>480000</v>
      </c>
      <c r="F1086" s="97" t="s">
        <v>546</v>
      </c>
    </row>
    <row r="1087" spans="2:6" x14ac:dyDescent="0.25">
      <c r="B1087" s="96">
        <v>43700</v>
      </c>
      <c r="C1087" s="97" t="s">
        <v>558</v>
      </c>
      <c r="D1087" s="97">
        <v>6</v>
      </c>
      <c r="E1087" s="98">
        <v>480000</v>
      </c>
      <c r="F1087" s="97" t="s">
        <v>546</v>
      </c>
    </row>
    <row r="1088" spans="2:6" x14ac:dyDescent="0.25">
      <c r="B1088" s="96">
        <v>43700</v>
      </c>
      <c r="C1088" s="97" t="s">
        <v>559</v>
      </c>
      <c r="D1088" s="97">
        <v>6</v>
      </c>
      <c r="E1088" s="98">
        <v>600000</v>
      </c>
      <c r="F1088" s="97" t="s">
        <v>546</v>
      </c>
    </row>
    <row r="1089" spans="2:6" x14ac:dyDescent="0.25">
      <c r="B1089" s="96">
        <v>43700</v>
      </c>
      <c r="C1089" s="97" t="s">
        <v>560</v>
      </c>
      <c r="D1089" s="97">
        <v>5</v>
      </c>
      <c r="E1089" s="98">
        <v>350000</v>
      </c>
      <c r="F1089" s="97" t="s">
        <v>546</v>
      </c>
    </row>
    <row r="1090" spans="2:6" x14ac:dyDescent="0.25">
      <c r="B1090" s="96">
        <v>43700</v>
      </c>
      <c r="C1090" s="97" t="s">
        <v>561</v>
      </c>
      <c r="D1090" s="97">
        <v>4</v>
      </c>
      <c r="E1090" s="98">
        <v>530000</v>
      </c>
      <c r="F1090" s="97" t="s">
        <v>546</v>
      </c>
    </row>
    <row r="1091" spans="2:6" x14ac:dyDescent="0.25">
      <c r="B1091" s="96">
        <v>43700</v>
      </c>
      <c r="C1091" s="97" t="s">
        <v>562</v>
      </c>
      <c r="D1091" s="97">
        <v>6</v>
      </c>
      <c r="E1091" s="98">
        <v>480000</v>
      </c>
      <c r="F1091" s="97" t="s">
        <v>546</v>
      </c>
    </row>
    <row r="1092" spans="2:6" x14ac:dyDescent="0.25">
      <c r="B1092" s="96">
        <v>43700</v>
      </c>
      <c r="C1092" s="97" t="s">
        <v>563</v>
      </c>
      <c r="D1092" s="97">
        <v>6</v>
      </c>
      <c r="E1092" s="98">
        <v>630000</v>
      </c>
      <c r="F1092" s="97" t="s">
        <v>546</v>
      </c>
    </row>
    <row r="1093" spans="2:6" x14ac:dyDescent="0.25">
      <c r="B1093" s="96">
        <v>43700</v>
      </c>
      <c r="C1093" s="97" t="s">
        <v>564</v>
      </c>
      <c r="D1093" s="97">
        <v>6</v>
      </c>
      <c r="E1093" s="98">
        <v>590000</v>
      </c>
      <c r="F1093" s="97" t="s">
        <v>546</v>
      </c>
    </row>
    <row r="1094" spans="2:6" x14ac:dyDescent="0.25">
      <c r="B1094" s="96">
        <v>43700</v>
      </c>
      <c r="C1094" s="97" t="s">
        <v>565</v>
      </c>
      <c r="D1094" s="97">
        <v>6</v>
      </c>
      <c r="E1094" s="98">
        <v>590000</v>
      </c>
      <c r="F1094" s="97" t="s">
        <v>546</v>
      </c>
    </row>
    <row r="1095" spans="2:6" x14ac:dyDescent="0.25">
      <c r="B1095" s="96">
        <v>43700</v>
      </c>
      <c r="C1095" s="97" t="s">
        <v>570</v>
      </c>
      <c r="D1095" s="97">
        <v>6</v>
      </c>
      <c r="E1095" s="98">
        <v>550000</v>
      </c>
      <c r="F1095" s="97" t="s">
        <v>546</v>
      </c>
    </row>
    <row r="1096" spans="2:6" x14ac:dyDescent="0.25">
      <c r="B1096" s="96">
        <v>43700</v>
      </c>
      <c r="C1096" s="97" t="s">
        <v>569</v>
      </c>
      <c r="D1096" s="97">
        <v>6</v>
      </c>
      <c r="E1096" s="98">
        <v>230000</v>
      </c>
      <c r="F1096" s="97" t="s">
        <v>546</v>
      </c>
    </row>
    <row r="1097" spans="2:6" x14ac:dyDescent="0.25">
      <c r="B1097" s="96">
        <v>43700</v>
      </c>
      <c r="C1097" s="97" t="s">
        <v>577</v>
      </c>
      <c r="D1097" s="97">
        <v>6</v>
      </c>
      <c r="E1097" s="98">
        <v>510000</v>
      </c>
      <c r="F1097" s="97" t="s">
        <v>546</v>
      </c>
    </row>
    <row r="1098" spans="2:6" x14ac:dyDescent="0.25">
      <c r="B1098" s="96">
        <v>43700</v>
      </c>
      <c r="C1098" s="97" t="s">
        <v>578</v>
      </c>
      <c r="D1098" s="97">
        <v>6</v>
      </c>
      <c r="E1098" s="98">
        <v>675000</v>
      </c>
      <c r="F1098" s="97" t="s">
        <v>546</v>
      </c>
    </row>
    <row r="1099" spans="2:6" x14ac:dyDescent="0.25">
      <c r="B1099" s="96">
        <v>43700</v>
      </c>
      <c r="C1099" s="97" t="s">
        <v>574</v>
      </c>
      <c r="D1099" s="97">
        <v>6</v>
      </c>
      <c r="E1099" s="98">
        <v>590000</v>
      </c>
      <c r="F1099" s="97" t="s">
        <v>546</v>
      </c>
    </row>
    <row r="1100" spans="2:6" x14ac:dyDescent="0.25">
      <c r="B1100" s="96">
        <v>43700</v>
      </c>
      <c r="C1100" s="97" t="s">
        <v>575</v>
      </c>
      <c r="D1100" s="97">
        <v>6</v>
      </c>
      <c r="E1100" s="98">
        <v>500000</v>
      </c>
      <c r="F1100" s="97" t="s">
        <v>546</v>
      </c>
    </row>
    <row r="1101" spans="2:6" x14ac:dyDescent="0.25">
      <c r="B1101" s="96">
        <v>43700</v>
      </c>
      <c r="C1101" s="97" t="s">
        <v>587</v>
      </c>
      <c r="D1101" s="97">
        <v>6</v>
      </c>
      <c r="E1101" s="98">
        <v>480000</v>
      </c>
      <c r="F1101" s="97" t="s">
        <v>546</v>
      </c>
    </row>
    <row r="1102" spans="2:6" x14ac:dyDescent="0.25">
      <c r="B1102" s="96">
        <v>43700</v>
      </c>
      <c r="C1102" s="97" t="s">
        <v>588</v>
      </c>
      <c r="D1102" s="97">
        <v>6</v>
      </c>
      <c r="E1102" s="98">
        <v>480000</v>
      </c>
      <c r="F1102" s="97" t="s">
        <v>546</v>
      </c>
    </row>
    <row r="1103" spans="2:6" x14ac:dyDescent="0.25">
      <c r="B1103" s="96">
        <v>43700</v>
      </c>
      <c r="C1103" s="97" t="s">
        <v>593</v>
      </c>
      <c r="D1103" s="97">
        <v>6</v>
      </c>
      <c r="E1103" s="98">
        <v>550000</v>
      </c>
      <c r="F1103" s="97" t="s">
        <v>546</v>
      </c>
    </row>
    <row r="1104" spans="2:6" x14ac:dyDescent="0.25">
      <c r="B1104" s="96">
        <v>43700</v>
      </c>
      <c r="C1104" s="97" t="s">
        <v>596</v>
      </c>
      <c r="D1104" s="97">
        <v>6</v>
      </c>
      <c r="E1104" s="98">
        <v>550000</v>
      </c>
      <c r="F1104" s="97" t="s">
        <v>546</v>
      </c>
    </row>
    <row r="1105" spans="2:6" x14ac:dyDescent="0.25">
      <c r="B1105" s="96">
        <v>43700</v>
      </c>
      <c r="C1105" s="97" t="s">
        <v>603</v>
      </c>
      <c r="D1105" s="97">
        <v>6</v>
      </c>
      <c r="E1105" s="98">
        <v>600000</v>
      </c>
      <c r="F1105" s="97" t="s">
        <v>546</v>
      </c>
    </row>
    <row r="1106" spans="2:6" x14ac:dyDescent="0.25">
      <c r="B1106" s="96">
        <v>43700</v>
      </c>
      <c r="C1106" s="97" t="s">
        <v>598</v>
      </c>
      <c r="D1106" s="97">
        <v>5</v>
      </c>
      <c r="E1106" s="98">
        <v>600000</v>
      </c>
      <c r="F1106" s="97" t="s">
        <v>546</v>
      </c>
    </row>
    <row r="1107" spans="2:6" x14ac:dyDescent="0.25">
      <c r="B1107" s="96">
        <v>43700</v>
      </c>
      <c r="C1107" s="97" t="s">
        <v>585</v>
      </c>
      <c r="D1107" s="97">
        <v>5</v>
      </c>
      <c r="E1107" s="98">
        <v>480000</v>
      </c>
      <c r="F1107" s="97" t="s">
        <v>546</v>
      </c>
    </row>
    <row r="1108" spans="2:6" x14ac:dyDescent="0.25">
      <c r="B1108" s="96">
        <v>43700</v>
      </c>
      <c r="C1108" s="97" t="s">
        <v>584</v>
      </c>
      <c r="D1108" s="97">
        <v>5</v>
      </c>
      <c r="E1108" s="98">
        <v>480000</v>
      </c>
      <c r="F1108" s="97" t="s">
        <v>546</v>
      </c>
    </row>
    <row r="1109" spans="2:6" x14ac:dyDescent="0.25">
      <c r="B1109" s="96">
        <v>43700</v>
      </c>
      <c r="C1109" s="97" t="s">
        <v>589</v>
      </c>
      <c r="D1109" s="97">
        <v>5</v>
      </c>
      <c r="E1109" s="98">
        <v>710000</v>
      </c>
      <c r="F1109" s="97" t="s">
        <v>546</v>
      </c>
    </row>
    <row r="1110" spans="2:6" x14ac:dyDescent="0.25">
      <c r="B1110" s="96">
        <v>43700</v>
      </c>
      <c r="C1110" s="97" t="s">
        <v>602</v>
      </c>
      <c r="D1110" s="97">
        <v>5</v>
      </c>
      <c r="E1110" s="98">
        <v>460000</v>
      </c>
      <c r="F1110" s="97" t="s">
        <v>546</v>
      </c>
    </row>
    <row r="1111" spans="2:6" x14ac:dyDescent="0.25">
      <c r="B1111" s="96">
        <v>43700</v>
      </c>
      <c r="C1111" s="97" t="s">
        <v>566</v>
      </c>
      <c r="D1111" s="97">
        <v>6</v>
      </c>
      <c r="E1111" s="98">
        <v>720000</v>
      </c>
      <c r="F1111" s="97" t="s">
        <v>546</v>
      </c>
    </row>
    <row r="1112" spans="2:6" x14ac:dyDescent="0.25">
      <c r="B1112" s="96">
        <v>43700</v>
      </c>
      <c r="C1112" s="97" t="s">
        <v>566</v>
      </c>
      <c r="D1112" s="97">
        <v>6</v>
      </c>
      <c r="E1112" s="98">
        <v>660000</v>
      </c>
      <c r="F1112" s="97" t="s">
        <v>546</v>
      </c>
    </row>
    <row r="1113" spans="2:6" x14ac:dyDescent="0.25">
      <c r="B1113" s="96">
        <v>43700</v>
      </c>
      <c r="C1113" s="97" t="s">
        <v>567</v>
      </c>
      <c r="D1113" s="97">
        <v>6</v>
      </c>
      <c r="E1113" s="98">
        <v>120000</v>
      </c>
      <c r="F1113" s="97" t="s">
        <v>546</v>
      </c>
    </row>
    <row r="1114" spans="2:6" x14ac:dyDescent="0.25">
      <c r="B1114" s="96">
        <v>43715</v>
      </c>
      <c r="C1114" s="97" t="s">
        <v>545</v>
      </c>
      <c r="D1114" s="97">
        <v>6</v>
      </c>
      <c r="E1114" s="98">
        <v>900000</v>
      </c>
      <c r="F1114" s="97" t="s">
        <v>546</v>
      </c>
    </row>
    <row r="1115" spans="2:6" x14ac:dyDescent="0.25">
      <c r="B1115" s="96">
        <v>43715</v>
      </c>
      <c r="C1115" s="97" t="s">
        <v>547</v>
      </c>
      <c r="D1115" s="97">
        <v>6</v>
      </c>
      <c r="E1115" s="98">
        <v>870000</v>
      </c>
      <c r="F1115" s="97" t="s">
        <v>546</v>
      </c>
    </row>
    <row r="1116" spans="2:6" x14ac:dyDescent="0.25">
      <c r="B1116" s="96">
        <v>43715</v>
      </c>
      <c r="C1116" s="97" t="s">
        <v>548</v>
      </c>
      <c r="D1116" s="97">
        <v>6</v>
      </c>
      <c r="E1116" s="98">
        <v>900000</v>
      </c>
      <c r="F1116" s="97" t="s">
        <v>546</v>
      </c>
    </row>
    <row r="1117" spans="2:6" x14ac:dyDescent="0.25">
      <c r="B1117" s="96">
        <v>43715</v>
      </c>
      <c r="C1117" s="97" t="s">
        <v>549</v>
      </c>
      <c r="D1117" s="97">
        <v>4</v>
      </c>
      <c r="E1117" s="98">
        <v>600000</v>
      </c>
      <c r="F1117" s="97" t="s">
        <v>546</v>
      </c>
    </row>
    <row r="1118" spans="2:6" x14ac:dyDescent="0.25">
      <c r="B1118" s="96">
        <v>43715</v>
      </c>
      <c r="C1118" s="97" t="s">
        <v>550</v>
      </c>
      <c r="D1118" s="97">
        <v>6</v>
      </c>
      <c r="E1118" s="98">
        <v>740000</v>
      </c>
      <c r="F1118" s="97" t="s">
        <v>546</v>
      </c>
    </row>
    <row r="1119" spans="2:6" x14ac:dyDescent="0.25">
      <c r="B1119" s="96">
        <v>43715</v>
      </c>
      <c r="C1119" s="97" t="s">
        <v>551</v>
      </c>
      <c r="D1119" s="97">
        <v>6</v>
      </c>
      <c r="E1119" s="98">
        <v>900000</v>
      </c>
      <c r="F1119" s="97" t="s">
        <v>546</v>
      </c>
    </row>
    <row r="1120" spans="2:6" x14ac:dyDescent="0.25">
      <c r="B1120" s="96">
        <v>43715</v>
      </c>
      <c r="C1120" s="97" t="s">
        <v>552</v>
      </c>
      <c r="D1120" s="97">
        <v>6</v>
      </c>
      <c r="E1120" s="98">
        <v>830000</v>
      </c>
      <c r="F1120" s="97" t="s">
        <v>546</v>
      </c>
    </row>
    <row r="1121" spans="2:6" x14ac:dyDescent="0.25">
      <c r="B1121" s="96">
        <v>43715</v>
      </c>
      <c r="C1121" s="97" t="s">
        <v>553</v>
      </c>
      <c r="D1121" s="97">
        <v>6</v>
      </c>
      <c r="E1121" s="98">
        <v>870000</v>
      </c>
      <c r="F1121" s="97" t="s">
        <v>546</v>
      </c>
    </row>
    <row r="1122" spans="2:6" x14ac:dyDescent="0.25">
      <c r="B1122" s="96">
        <v>43715</v>
      </c>
      <c r="C1122" s="97" t="s">
        <v>42</v>
      </c>
      <c r="D1122" s="97">
        <v>6</v>
      </c>
      <c r="E1122" s="98">
        <v>540000</v>
      </c>
      <c r="F1122" s="97" t="s">
        <v>546</v>
      </c>
    </row>
    <row r="1123" spans="2:6" x14ac:dyDescent="0.25">
      <c r="B1123" s="96">
        <v>43715</v>
      </c>
      <c r="C1123" s="97" t="s">
        <v>555</v>
      </c>
      <c r="D1123" s="97">
        <v>6</v>
      </c>
      <c r="E1123" s="98">
        <v>600000</v>
      </c>
      <c r="F1123" s="97" t="s">
        <v>546</v>
      </c>
    </row>
    <row r="1124" spans="2:6" x14ac:dyDescent="0.25">
      <c r="B1124" s="96">
        <v>43715</v>
      </c>
      <c r="C1124" s="97" t="s">
        <v>556</v>
      </c>
      <c r="D1124" s="97">
        <v>6</v>
      </c>
      <c r="E1124" s="98">
        <v>600000</v>
      </c>
      <c r="F1124" s="97" t="s">
        <v>546</v>
      </c>
    </row>
    <row r="1125" spans="2:6" x14ac:dyDescent="0.25">
      <c r="B1125" s="96">
        <v>43715</v>
      </c>
      <c r="C1125" s="97" t="s">
        <v>557</v>
      </c>
      <c r="D1125" s="97">
        <v>6</v>
      </c>
      <c r="E1125" s="98">
        <v>630000</v>
      </c>
      <c r="F1125" s="97" t="s">
        <v>546</v>
      </c>
    </row>
    <row r="1126" spans="2:6" x14ac:dyDescent="0.25">
      <c r="B1126" s="96">
        <v>43715</v>
      </c>
      <c r="C1126" s="97" t="s">
        <v>558</v>
      </c>
      <c r="D1126" s="97">
        <v>6</v>
      </c>
      <c r="E1126" s="98">
        <v>690000</v>
      </c>
      <c r="F1126" s="97" t="s">
        <v>546</v>
      </c>
    </row>
    <row r="1127" spans="2:6" x14ac:dyDescent="0.25">
      <c r="B1127" s="96">
        <v>43715</v>
      </c>
      <c r="C1127" s="97" t="s">
        <v>559</v>
      </c>
      <c r="D1127" s="97">
        <v>6</v>
      </c>
      <c r="E1127" s="98">
        <v>690000</v>
      </c>
      <c r="F1127" s="97" t="s">
        <v>546</v>
      </c>
    </row>
    <row r="1128" spans="2:6" x14ac:dyDescent="0.25">
      <c r="B1128" s="96">
        <v>43715</v>
      </c>
      <c r="C1128" s="97" t="s">
        <v>560</v>
      </c>
      <c r="D1128" s="97">
        <v>5</v>
      </c>
      <c r="E1128" s="98">
        <v>690000</v>
      </c>
      <c r="F1128" s="97" t="s">
        <v>546</v>
      </c>
    </row>
    <row r="1129" spans="2:6" x14ac:dyDescent="0.25">
      <c r="B1129" s="96">
        <v>43715</v>
      </c>
      <c r="C1129" s="97" t="s">
        <v>561</v>
      </c>
      <c r="D1129" s="97">
        <v>6</v>
      </c>
      <c r="E1129" s="98">
        <v>630000</v>
      </c>
      <c r="F1129" s="97" t="s">
        <v>546</v>
      </c>
    </row>
    <row r="1130" spans="2:6" x14ac:dyDescent="0.25">
      <c r="B1130" s="96">
        <v>43715</v>
      </c>
      <c r="C1130" s="97" t="s">
        <v>562</v>
      </c>
      <c r="D1130" s="97">
        <v>5</v>
      </c>
      <c r="E1130" s="98">
        <v>470000</v>
      </c>
      <c r="F1130" s="97" t="s">
        <v>546</v>
      </c>
    </row>
    <row r="1131" spans="2:6" x14ac:dyDescent="0.25">
      <c r="B1131" s="96">
        <v>43715</v>
      </c>
      <c r="C1131" s="97" t="s">
        <v>563</v>
      </c>
      <c r="D1131" s="97">
        <v>6</v>
      </c>
      <c r="E1131" s="98">
        <v>870000</v>
      </c>
      <c r="F1131" s="97" t="s">
        <v>546</v>
      </c>
    </row>
    <row r="1132" spans="2:6" x14ac:dyDescent="0.25">
      <c r="B1132" s="96">
        <v>43715</v>
      </c>
      <c r="C1132" s="97" t="s">
        <v>564</v>
      </c>
      <c r="D1132" s="97">
        <v>6</v>
      </c>
      <c r="E1132" s="98">
        <v>830000</v>
      </c>
      <c r="F1132" s="97" t="s">
        <v>546</v>
      </c>
    </row>
    <row r="1133" spans="2:6" x14ac:dyDescent="0.25">
      <c r="B1133" s="96">
        <v>43715</v>
      </c>
      <c r="C1133" s="97" t="s">
        <v>565</v>
      </c>
      <c r="D1133" s="97">
        <v>6</v>
      </c>
      <c r="E1133" s="98">
        <v>830000</v>
      </c>
      <c r="F1133" s="97" t="s">
        <v>546</v>
      </c>
    </row>
    <row r="1134" spans="2:6" x14ac:dyDescent="0.25">
      <c r="B1134" s="96">
        <v>43715</v>
      </c>
      <c r="C1134" s="97" t="s">
        <v>570</v>
      </c>
      <c r="D1134" s="97">
        <v>6</v>
      </c>
      <c r="E1134" s="98">
        <v>600000</v>
      </c>
      <c r="F1134" s="97" t="s">
        <v>546</v>
      </c>
    </row>
    <row r="1135" spans="2:6" x14ac:dyDescent="0.25">
      <c r="B1135" s="96">
        <v>43715</v>
      </c>
      <c r="C1135" s="97" t="s">
        <v>569</v>
      </c>
      <c r="D1135" s="97">
        <v>5</v>
      </c>
      <c r="E1135" s="98">
        <v>470000</v>
      </c>
      <c r="F1135" s="97" t="s">
        <v>546</v>
      </c>
    </row>
    <row r="1136" spans="2:6" x14ac:dyDescent="0.25">
      <c r="B1136" s="96">
        <v>43715</v>
      </c>
      <c r="C1136" s="97" t="s">
        <v>577</v>
      </c>
      <c r="D1136" s="97">
        <v>6</v>
      </c>
      <c r="E1136" s="98">
        <v>630000</v>
      </c>
      <c r="F1136" s="97" t="s">
        <v>546</v>
      </c>
    </row>
    <row r="1137" spans="2:6" x14ac:dyDescent="0.25">
      <c r="B1137" s="96">
        <v>43715</v>
      </c>
      <c r="C1137" s="97" t="s">
        <v>578</v>
      </c>
      <c r="D1137" s="97">
        <v>6</v>
      </c>
      <c r="E1137" s="98">
        <v>830000</v>
      </c>
      <c r="F1137" s="97" t="s">
        <v>546</v>
      </c>
    </row>
    <row r="1138" spans="2:6" x14ac:dyDescent="0.25">
      <c r="B1138" s="96">
        <v>43715</v>
      </c>
      <c r="C1138" s="97" t="s">
        <v>574</v>
      </c>
      <c r="D1138" s="97">
        <v>6</v>
      </c>
      <c r="E1138" s="98">
        <v>780000</v>
      </c>
      <c r="F1138" s="97" t="s">
        <v>546</v>
      </c>
    </row>
    <row r="1139" spans="2:6" x14ac:dyDescent="0.25">
      <c r="B1139" s="96">
        <v>43715</v>
      </c>
      <c r="C1139" s="97" t="s">
        <v>575</v>
      </c>
      <c r="D1139" s="97">
        <v>6</v>
      </c>
      <c r="E1139" s="98">
        <v>830000</v>
      </c>
      <c r="F1139" s="97" t="s">
        <v>546</v>
      </c>
    </row>
    <row r="1140" spans="2:6" x14ac:dyDescent="0.25">
      <c r="B1140" s="96">
        <v>43715</v>
      </c>
      <c r="C1140" s="97" t="s">
        <v>593</v>
      </c>
      <c r="D1140" s="97">
        <v>6</v>
      </c>
      <c r="E1140" s="98">
        <v>630000</v>
      </c>
      <c r="F1140" s="97" t="s">
        <v>546</v>
      </c>
    </row>
    <row r="1141" spans="2:6" x14ac:dyDescent="0.25">
      <c r="B1141" s="96">
        <v>43715</v>
      </c>
      <c r="C1141" s="97" t="s">
        <v>596</v>
      </c>
      <c r="D1141" s="97">
        <v>6</v>
      </c>
      <c r="E1141" s="98">
        <v>570000</v>
      </c>
      <c r="F1141" s="97" t="s">
        <v>546</v>
      </c>
    </row>
    <row r="1142" spans="2:6" x14ac:dyDescent="0.25">
      <c r="B1142" s="96">
        <v>43715</v>
      </c>
      <c r="C1142" s="97" t="s">
        <v>595</v>
      </c>
      <c r="D1142" s="97">
        <v>2</v>
      </c>
      <c r="E1142" s="98">
        <v>200000</v>
      </c>
      <c r="F1142" s="97" t="s">
        <v>546</v>
      </c>
    </row>
    <row r="1143" spans="2:6" x14ac:dyDescent="0.25">
      <c r="B1143" s="96">
        <v>43715</v>
      </c>
      <c r="C1143" s="97" t="s">
        <v>603</v>
      </c>
      <c r="D1143" s="97">
        <v>6</v>
      </c>
      <c r="E1143" s="98">
        <v>600000</v>
      </c>
      <c r="F1143" s="97" t="s">
        <v>546</v>
      </c>
    </row>
    <row r="1144" spans="2:6" x14ac:dyDescent="0.25">
      <c r="B1144" s="96">
        <v>43715</v>
      </c>
      <c r="C1144" s="97" t="s">
        <v>598</v>
      </c>
      <c r="D1144" s="97">
        <v>6</v>
      </c>
      <c r="E1144" s="98">
        <v>600000</v>
      </c>
      <c r="F1144" s="97" t="s">
        <v>546</v>
      </c>
    </row>
    <row r="1145" spans="2:6" x14ac:dyDescent="0.25">
      <c r="B1145" s="96">
        <v>43715</v>
      </c>
      <c r="C1145" s="97" t="s">
        <v>585</v>
      </c>
      <c r="D1145" s="97">
        <v>6</v>
      </c>
      <c r="E1145" s="98">
        <v>480000</v>
      </c>
      <c r="F1145" s="97" t="s">
        <v>546</v>
      </c>
    </row>
    <row r="1146" spans="2:6" x14ac:dyDescent="0.25">
      <c r="B1146" s="96">
        <v>43715</v>
      </c>
      <c r="C1146" s="97" t="s">
        <v>584</v>
      </c>
      <c r="D1146" s="97">
        <v>6</v>
      </c>
      <c r="E1146" s="98">
        <v>480000</v>
      </c>
      <c r="F1146" s="97" t="s">
        <v>546</v>
      </c>
    </row>
    <row r="1147" spans="2:6" x14ac:dyDescent="0.25">
      <c r="B1147" s="96">
        <v>43715</v>
      </c>
      <c r="C1147" s="97" t="s">
        <v>568</v>
      </c>
      <c r="D1147" s="97">
        <v>1</v>
      </c>
      <c r="E1147" s="98">
        <v>120000</v>
      </c>
      <c r="F1147" s="97" t="s">
        <v>546</v>
      </c>
    </row>
    <row r="1148" spans="2:6" x14ac:dyDescent="0.25">
      <c r="B1148" s="96">
        <v>43715</v>
      </c>
      <c r="C1148" s="97" t="s">
        <v>604</v>
      </c>
      <c r="D1148" s="97">
        <v>1</v>
      </c>
      <c r="E1148" s="98">
        <v>120000</v>
      </c>
      <c r="F1148" s="97" t="s">
        <v>546</v>
      </c>
    </row>
    <row r="1149" spans="2:6" x14ac:dyDescent="0.25">
      <c r="B1149" s="96">
        <v>43715</v>
      </c>
      <c r="C1149" s="97" t="s">
        <v>605</v>
      </c>
      <c r="D1149" s="97">
        <v>1</v>
      </c>
      <c r="E1149" s="98">
        <v>120000</v>
      </c>
      <c r="F1149" s="97" t="s">
        <v>546</v>
      </c>
    </row>
    <row r="1150" spans="2:6" x14ac:dyDescent="0.25">
      <c r="B1150" s="96">
        <v>43715</v>
      </c>
      <c r="C1150" s="97" t="s">
        <v>589</v>
      </c>
      <c r="D1150" s="97">
        <v>6</v>
      </c>
      <c r="E1150" s="98">
        <v>690000</v>
      </c>
      <c r="F1150" s="97" t="s">
        <v>546</v>
      </c>
    </row>
    <row r="1151" spans="2:6" x14ac:dyDescent="0.25">
      <c r="B1151" s="96">
        <v>43715</v>
      </c>
      <c r="C1151" s="97" t="s">
        <v>602</v>
      </c>
      <c r="D1151" s="97">
        <v>6</v>
      </c>
      <c r="E1151" s="98">
        <v>520000</v>
      </c>
      <c r="F1151" s="97" t="s">
        <v>546</v>
      </c>
    </row>
    <row r="1152" spans="2:6" x14ac:dyDescent="0.25">
      <c r="B1152" s="96">
        <v>43715</v>
      </c>
      <c r="C1152" s="97" t="s">
        <v>566</v>
      </c>
      <c r="D1152" s="97">
        <v>6</v>
      </c>
      <c r="E1152" s="98">
        <v>720000</v>
      </c>
      <c r="F1152" s="97" t="s">
        <v>546</v>
      </c>
    </row>
    <row r="1153" spans="2:6" x14ac:dyDescent="0.25">
      <c r="B1153" s="96">
        <v>43715</v>
      </c>
      <c r="C1153" s="97" t="s">
        <v>566</v>
      </c>
      <c r="D1153" s="97">
        <v>6</v>
      </c>
      <c r="E1153" s="98">
        <v>660000</v>
      </c>
      <c r="F1153" s="97" t="s">
        <v>546</v>
      </c>
    </row>
    <row r="1154" spans="2:6" x14ac:dyDescent="0.25">
      <c r="B1154" s="96">
        <v>43715</v>
      </c>
      <c r="C1154" s="97" t="s">
        <v>567</v>
      </c>
      <c r="D1154" s="97">
        <v>6</v>
      </c>
      <c r="E1154" s="98">
        <v>120000</v>
      </c>
      <c r="F1154" s="97" t="s">
        <v>546</v>
      </c>
    </row>
    <row r="1155" spans="2:6" x14ac:dyDescent="0.25">
      <c r="B1155" s="96">
        <v>43722</v>
      </c>
      <c r="C1155" s="97" t="s">
        <v>545</v>
      </c>
      <c r="D1155" s="97">
        <v>6</v>
      </c>
      <c r="E1155" s="98">
        <v>960000</v>
      </c>
      <c r="F1155" s="97" t="s">
        <v>546</v>
      </c>
    </row>
    <row r="1156" spans="2:6" x14ac:dyDescent="0.25">
      <c r="B1156" s="96">
        <v>43722</v>
      </c>
      <c r="C1156" s="97" t="s">
        <v>547</v>
      </c>
      <c r="D1156" s="97">
        <v>6</v>
      </c>
      <c r="E1156" s="98">
        <v>1040000</v>
      </c>
      <c r="F1156" s="97" t="s">
        <v>546</v>
      </c>
    </row>
    <row r="1157" spans="2:6" x14ac:dyDescent="0.25">
      <c r="B1157" s="96">
        <v>43722</v>
      </c>
      <c r="C1157" s="97" t="s">
        <v>548</v>
      </c>
      <c r="D1157" s="97">
        <v>6</v>
      </c>
      <c r="E1157" s="98">
        <v>960000</v>
      </c>
      <c r="F1157" s="97" t="s">
        <v>546</v>
      </c>
    </row>
    <row r="1158" spans="2:6" x14ac:dyDescent="0.25">
      <c r="B1158" s="96">
        <v>43722</v>
      </c>
      <c r="C1158" s="97" t="s">
        <v>549</v>
      </c>
      <c r="D1158" s="97">
        <v>6</v>
      </c>
      <c r="E1158" s="98">
        <v>960000</v>
      </c>
      <c r="F1158" s="97" t="s">
        <v>546</v>
      </c>
    </row>
    <row r="1159" spans="2:6" x14ac:dyDescent="0.25">
      <c r="B1159" s="96">
        <v>43722</v>
      </c>
      <c r="C1159" s="97" t="s">
        <v>550</v>
      </c>
      <c r="D1159" s="97">
        <v>6</v>
      </c>
      <c r="E1159" s="98">
        <v>960000</v>
      </c>
      <c r="F1159" s="97" t="s">
        <v>546</v>
      </c>
    </row>
    <row r="1160" spans="2:6" x14ac:dyDescent="0.25">
      <c r="B1160" s="96">
        <v>43722</v>
      </c>
      <c r="C1160" s="97" t="s">
        <v>601</v>
      </c>
      <c r="D1160" s="97">
        <v>6</v>
      </c>
      <c r="E1160" s="98">
        <v>960000</v>
      </c>
      <c r="F1160" s="97" t="s">
        <v>546</v>
      </c>
    </row>
    <row r="1161" spans="2:6" x14ac:dyDescent="0.25">
      <c r="B1161" s="96">
        <v>43722</v>
      </c>
      <c r="C1161" s="97" t="s">
        <v>552</v>
      </c>
      <c r="D1161" s="97">
        <v>6</v>
      </c>
      <c r="E1161" s="98">
        <v>960000</v>
      </c>
      <c r="F1161" s="97" t="s">
        <v>546</v>
      </c>
    </row>
    <row r="1162" spans="2:6" x14ac:dyDescent="0.25">
      <c r="B1162" s="96">
        <v>43722</v>
      </c>
      <c r="C1162" s="97" t="s">
        <v>553</v>
      </c>
      <c r="D1162" s="97">
        <v>6</v>
      </c>
      <c r="E1162" s="98">
        <v>960000</v>
      </c>
      <c r="F1162" s="97" t="s">
        <v>546</v>
      </c>
    </row>
    <row r="1163" spans="2:6" x14ac:dyDescent="0.25">
      <c r="B1163" s="96">
        <v>43722</v>
      </c>
      <c r="C1163" s="97" t="s">
        <v>42</v>
      </c>
      <c r="D1163" s="97">
        <v>6</v>
      </c>
      <c r="E1163" s="98">
        <v>720000</v>
      </c>
      <c r="F1163" s="97" t="s">
        <v>546</v>
      </c>
    </row>
    <row r="1164" spans="2:6" x14ac:dyDescent="0.25">
      <c r="B1164" s="96">
        <v>43722</v>
      </c>
      <c r="C1164" s="97" t="s">
        <v>555</v>
      </c>
      <c r="D1164" s="97">
        <v>6</v>
      </c>
      <c r="E1164" s="98">
        <v>720000</v>
      </c>
      <c r="F1164" s="97" t="s">
        <v>546</v>
      </c>
    </row>
    <row r="1165" spans="2:6" x14ac:dyDescent="0.25">
      <c r="B1165" s="96">
        <v>43722</v>
      </c>
      <c r="C1165" s="97" t="s">
        <v>556</v>
      </c>
      <c r="D1165" s="97">
        <v>6</v>
      </c>
      <c r="E1165" s="98">
        <v>720000</v>
      </c>
      <c r="F1165" s="97" t="s">
        <v>546</v>
      </c>
    </row>
    <row r="1166" spans="2:6" x14ac:dyDescent="0.25">
      <c r="B1166" s="96">
        <v>43722</v>
      </c>
      <c r="C1166" s="97" t="s">
        <v>557</v>
      </c>
      <c r="D1166" s="97">
        <v>6</v>
      </c>
      <c r="E1166" s="98">
        <v>720000</v>
      </c>
      <c r="F1166" s="97" t="s">
        <v>546</v>
      </c>
    </row>
    <row r="1167" spans="2:6" x14ac:dyDescent="0.25">
      <c r="B1167" s="96">
        <v>43722</v>
      </c>
      <c r="C1167" s="97" t="s">
        <v>558</v>
      </c>
      <c r="D1167" s="97">
        <v>6</v>
      </c>
      <c r="E1167" s="98">
        <v>840000</v>
      </c>
      <c r="F1167" s="97" t="s">
        <v>546</v>
      </c>
    </row>
    <row r="1168" spans="2:6" x14ac:dyDescent="0.25">
      <c r="B1168" s="96">
        <v>43722</v>
      </c>
      <c r="C1168" s="97" t="s">
        <v>559</v>
      </c>
      <c r="D1168" s="97">
        <v>6</v>
      </c>
      <c r="E1168" s="98">
        <v>840000</v>
      </c>
      <c r="F1168" s="97" t="s">
        <v>546</v>
      </c>
    </row>
    <row r="1169" spans="2:6" x14ac:dyDescent="0.25">
      <c r="B1169" s="96">
        <v>43722</v>
      </c>
      <c r="C1169" s="97" t="s">
        <v>560</v>
      </c>
      <c r="D1169" s="97">
        <v>6</v>
      </c>
      <c r="E1169" s="98">
        <v>840000</v>
      </c>
      <c r="F1169" s="97" t="s">
        <v>546</v>
      </c>
    </row>
    <row r="1170" spans="2:6" x14ac:dyDescent="0.25">
      <c r="B1170" s="96">
        <v>43722</v>
      </c>
      <c r="C1170" s="97" t="s">
        <v>561</v>
      </c>
      <c r="D1170" s="97">
        <v>6</v>
      </c>
      <c r="E1170" s="98">
        <v>720000</v>
      </c>
      <c r="F1170" s="97" t="s">
        <v>546</v>
      </c>
    </row>
    <row r="1171" spans="2:6" x14ac:dyDescent="0.25">
      <c r="B1171" s="96">
        <v>43722</v>
      </c>
      <c r="C1171" s="97" t="s">
        <v>562</v>
      </c>
      <c r="D1171" s="97">
        <v>6</v>
      </c>
      <c r="E1171" s="98">
        <v>720000</v>
      </c>
      <c r="F1171" s="97" t="s">
        <v>546</v>
      </c>
    </row>
    <row r="1172" spans="2:6" x14ac:dyDescent="0.25">
      <c r="B1172" s="96">
        <v>43722</v>
      </c>
      <c r="C1172" s="97" t="s">
        <v>563</v>
      </c>
      <c r="D1172" s="97">
        <v>6</v>
      </c>
      <c r="E1172" s="98">
        <v>960000</v>
      </c>
      <c r="F1172" s="97" t="s">
        <v>546</v>
      </c>
    </row>
    <row r="1173" spans="2:6" x14ac:dyDescent="0.25">
      <c r="B1173" s="96">
        <v>43722</v>
      </c>
      <c r="C1173" s="97" t="s">
        <v>564</v>
      </c>
      <c r="D1173" s="97">
        <v>6</v>
      </c>
      <c r="E1173" s="98">
        <v>960000</v>
      </c>
      <c r="F1173" s="97" t="s">
        <v>546</v>
      </c>
    </row>
    <row r="1174" spans="2:6" x14ac:dyDescent="0.25">
      <c r="B1174" s="96">
        <v>43722</v>
      </c>
      <c r="C1174" s="97" t="s">
        <v>565</v>
      </c>
      <c r="D1174" s="97">
        <v>6</v>
      </c>
      <c r="E1174" s="98">
        <v>960000</v>
      </c>
      <c r="F1174" s="97" t="s">
        <v>546</v>
      </c>
    </row>
    <row r="1175" spans="2:6" x14ac:dyDescent="0.25">
      <c r="B1175" s="96">
        <v>43722</v>
      </c>
      <c r="C1175" s="97" t="s">
        <v>570</v>
      </c>
      <c r="D1175" s="97">
        <v>6</v>
      </c>
      <c r="E1175" s="98">
        <v>720000</v>
      </c>
      <c r="F1175" s="97" t="s">
        <v>546</v>
      </c>
    </row>
    <row r="1176" spans="2:6" x14ac:dyDescent="0.25">
      <c r="B1176" s="96">
        <v>43722</v>
      </c>
      <c r="C1176" s="97" t="s">
        <v>569</v>
      </c>
      <c r="D1176" s="97">
        <v>6</v>
      </c>
      <c r="E1176" s="98">
        <v>720000</v>
      </c>
      <c r="F1176" s="97" t="s">
        <v>546</v>
      </c>
    </row>
    <row r="1177" spans="2:6" x14ac:dyDescent="0.25">
      <c r="B1177" s="96">
        <v>43722</v>
      </c>
      <c r="C1177" s="97" t="s">
        <v>577</v>
      </c>
      <c r="D1177" s="97">
        <v>6</v>
      </c>
      <c r="E1177" s="98">
        <v>720000</v>
      </c>
      <c r="F1177" s="97" t="s">
        <v>546</v>
      </c>
    </row>
    <row r="1178" spans="2:6" x14ac:dyDescent="0.25">
      <c r="B1178" s="96">
        <v>43722</v>
      </c>
      <c r="C1178" s="97" t="s">
        <v>578</v>
      </c>
      <c r="D1178" s="97">
        <v>6</v>
      </c>
      <c r="E1178" s="98">
        <v>960000</v>
      </c>
      <c r="F1178" s="97" t="s">
        <v>546</v>
      </c>
    </row>
    <row r="1179" spans="2:6" x14ac:dyDescent="0.25">
      <c r="B1179" s="96">
        <v>43722</v>
      </c>
      <c r="C1179" s="97" t="s">
        <v>574</v>
      </c>
      <c r="D1179" s="97">
        <v>6</v>
      </c>
      <c r="E1179" s="98">
        <v>960000</v>
      </c>
      <c r="F1179" s="97" t="s">
        <v>546</v>
      </c>
    </row>
    <row r="1180" spans="2:6" x14ac:dyDescent="0.25">
      <c r="B1180" s="96">
        <v>43722</v>
      </c>
      <c r="C1180" s="97" t="s">
        <v>575</v>
      </c>
      <c r="D1180" s="97">
        <v>6</v>
      </c>
      <c r="E1180" s="98">
        <v>960000</v>
      </c>
      <c r="F1180" s="97" t="s">
        <v>546</v>
      </c>
    </row>
    <row r="1181" spans="2:6" x14ac:dyDescent="0.25">
      <c r="B1181" s="96">
        <v>43722</v>
      </c>
      <c r="C1181" s="97" t="s">
        <v>593</v>
      </c>
      <c r="D1181" s="97">
        <v>6</v>
      </c>
      <c r="E1181" s="98">
        <v>720000</v>
      </c>
      <c r="F1181" s="97" t="s">
        <v>546</v>
      </c>
    </row>
    <row r="1182" spans="2:6" x14ac:dyDescent="0.25">
      <c r="B1182" s="96">
        <v>43722</v>
      </c>
      <c r="C1182" s="97" t="s">
        <v>596</v>
      </c>
      <c r="D1182" s="97">
        <v>6</v>
      </c>
      <c r="E1182" s="98">
        <v>720000</v>
      </c>
      <c r="F1182" s="97" t="s">
        <v>546</v>
      </c>
    </row>
    <row r="1183" spans="2:6" x14ac:dyDescent="0.25">
      <c r="B1183" s="96">
        <v>43722</v>
      </c>
      <c r="C1183" s="97" t="s">
        <v>595</v>
      </c>
      <c r="D1183" s="97">
        <v>6</v>
      </c>
      <c r="E1183" s="98">
        <v>720000</v>
      </c>
      <c r="F1183" s="97" t="s">
        <v>546</v>
      </c>
    </row>
    <row r="1184" spans="2:6" x14ac:dyDescent="0.25">
      <c r="B1184" s="96">
        <v>43722</v>
      </c>
      <c r="C1184" s="97" t="s">
        <v>604</v>
      </c>
      <c r="D1184" s="97">
        <v>6</v>
      </c>
      <c r="E1184" s="98">
        <v>720000</v>
      </c>
      <c r="F1184" s="97" t="s">
        <v>546</v>
      </c>
    </row>
    <row r="1185" spans="2:6" x14ac:dyDescent="0.25">
      <c r="B1185" s="96">
        <v>43722</v>
      </c>
      <c r="C1185" s="97" t="s">
        <v>568</v>
      </c>
      <c r="D1185" s="97">
        <v>6</v>
      </c>
      <c r="E1185" s="98">
        <v>720000</v>
      </c>
      <c r="F1185" s="97" t="s">
        <v>546</v>
      </c>
    </row>
    <row r="1186" spans="2:6" x14ac:dyDescent="0.25">
      <c r="B1186" s="96">
        <v>43722</v>
      </c>
      <c r="C1186" s="97" t="s">
        <v>605</v>
      </c>
      <c r="D1186" s="97">
        <v>6</v>
      </c>
      <c r="E1186" s="98">
        <v>720000</v>
      </c>
      <c r="F1186" s="97" t="s">
        <v>546</v>
      </c>
    </row>
    <row r="1187" spans="2:6" x14ac:dyDescent="0.25">
      <c r="B1187" s="96">
        <v>43722</v>
      </c>
      <c r="C1187" s="97" t="s">
        <v>583</v>
      </c>
      <c r="D1187" s="97">
        <v>2</v>
      </c>
      <c r="E1187" s="98">
        <v>200000</v>
      </c>
      <c r="F1187" s="97" t="s">
        <v>546</v>
      </c>
    </row>
    <row r="1188" spans="2:6" x14ac:dyDescent="0.25">
      <c r="B1188" s="96">
        <v>43722</v>
      </c>
      <c r="C1188" s="97" t="s">
        <v>585</v>
      </c>
      <c r="D1188" s="97">
        <v>1</v>
      </c>
      <c r="E1188" s="98">
        <v>160000</v>
      </c>
      <c r="F1188" s="97" t="s">
        <v>546</v>
      </c>
    </row>
    <row r="1189" spans="2:6" x14ac:dyDescent="0.25">
      <c r="B1189" s="96">
        <v>43722</v>
      </c>
      <c r="C1189" s="97" t="s">
        <v>589</v>
      </c>
      <c r="D1189" s="97">
        <v>6</v>
      </c>
      <c r="E1189" s="98">
        <v>900000</v>
      </c>
      <c r="F1189" s="97" t="s">
        <v>546</v>
      </c>
    </row>
    <row r="1190" spans="2:6" x14ac:dyDescent="0.25">
      <c r="B1190" s="96">
        <v>43722</v>
      </c>
      <c r="C1190" s="97" t="s">
        <v>602</v>
      </c>
      <c r="D1190" s="97">
        <v>6</v>
      </c>
      <c r="E1190" s="98">
        <v>600000</v>
      </c>
      <c r="F1190" s="97" t="s">
        <v>546</v>
      </c>
    </row>
    <row r="1191" spans="2:6" x14ac:dyDescent="0.25">
      <c r="B1191" s="96">
        <v>43722</v>
      </c>
      <c r="C1191" s="97" t="s">
        <v>566</v>
      </c>
      <c r="D1191" s="97">
        <v>6</v>
      </c>
      <c r="E1191" s="98">
        <v>720000</v>
      </c>
      <c r="F1191" s="97" t="s">
        <v>546</v>
      </c>
    </row>
    <row r="1192" spans="2:6" x14ac:dyDescent="0.25">
      <c r="B1192" s="96">
        <v>43722</v>
      </c>
      <c r="C1192" s="97" t="s">
        <v>566</v>
      </c>
      <c r="D1192" s="97">
        <v>6</v>
      </c>
      <c r="E1192" s="98">
        <v>660000</v>
      </c>
      <c r="F1192" s="97" t="s">
        <v>546</v>
      </c>
    </row>
    <row r="1193" spans="2:6" x14ac:dyDescent="0.25">
      <c r="B1193" s="96">
        <v>43722</v>
      </c>
      <c r="C1193" s="97" t="s">
        <v>567</v>
      </c>
      <c r="D1193" s="97">
        <v>6</v>
      </c>
      <c r="E1193" s="98">
        <v>120000</v>
      </c>
      <c r="F1193" s="97" t="s">
        <v>546</v>
      </c>
    </row>
    <row r="1194" spans="2:6" x14ac:dyDescent="0.25">
      <c r="B1194" s="96">
        <v>43729</v>
      </c>
      <c r="C1194" s="97" t="s">
        <v>545</v>
      </c>
      <c r="D1194" s="97">
        <v>6</v>
      </c>
      <c r="E1194" s="98">
        <v>750000</v>
      </c>
      <c r="F1194" s="97" t="s">
        <v>546</v>
      </c>
    </row>
    <row r="1195" spans="2:6" x14ac:dyDescent="0.25">
      <c r="B1195" s="96">
        <v>43729</v>
      </c>
      <c r="C1195" s="97" t="s">
        <v>547</v>
      </c>
      <c r="D1195" s="97">
        <v>6</v>
      </c>
      <c r="E1195" s="98">
        <v>620000</v>
      </c>
      <c r="F1195" s="97" t="s">
        <v>546</v>
      </c>
    </row>
    <row r="1196" spans="2:6" x14ac:dyDescent="0.25">
      <c r="B1196" s="96">
        <v>43729</v>
      </c>
      <c r="C1196" s="97" t="s">
        <v>548</v>
      </c>
      <c r="D1196" s="97">
        <v>6</v>
      </c>
      <c r="E1196" s="98">
        <v>620000</v>
      </c>
      <c r="F1196" s="97" t="s">
        <v>546</v>
      </c>
    </row>
    <row r="1197" spans="2:6" x14ac:dyDescent="0.25">
      <c r="B1197" s="96">
        <v>43729</v>
      </c>
      <c r="C1197" s="97" t="s">
        <v>549</v>
      </c>
      <c r="D1197" s="97">
        <v>6</v>
      </c>
      <c r="E1197" s="98">
        <v>620000</v>
      </c>
      <c r="F1197" s="97" t="s">
        <v>546</v>
      </c>
    </row>
    <row r="1198" spans="2:6" x14ac:dyDescent="0.25">
      <c r="B1198" s="96">
        <v>43729</v>
      </c>
      <c r="C1198" s="97" t="s">
        <v>550</v>
      </c>
      <c r="D1198" s="97">
        <v>6</v>
      </c>
      <c r="E1198" s="98">
        <v>620000</v>
      </c>
      <c r="F1198" s="97" t="s">
        <v>546</v>
      </c>
    </row>
    <row r="1199" spans="2:6" x14ac:dyDescent="0.25">
      <c r="B1199" s="96">
        <v>43729</v>
      </c>
      <c r="C1199" s="97" t="s">
        <v>601</v>
      </c>
      <c r="D1199" s="97">
        <v>6</v>
      </c>
      <c r="E1199" s="98">
        <v>760000</v>
      </c>
      <c r="F1199" s="97" t="s">
        <v>546</v>
      </c>
    </row>
    <row r="1200" spans="2:6" x14ac:dyDescent="0.25">
      <c r="B1200" s="96">
        <v>43729</v>
      </c>
      <c r="C1200" s="97" t="s">
        <v>552</v>
      </c>
      <c r="D1200" s="97">
        <v>6</v>
      </c>
      <c r="E1200" s="98">
        <v>620000</v>
      </c>
      <c r="F1200" s="97" t="s">
        <v>546</v>
      </c>
    </row>
    <row r="1201" spans="2:6" x14ac:dyDescent="0.25">
      <c r="B1201" s="96">
        <v>43729</v>
      </c>
      <c r="C1201" s="97" t="s">
        <v>553</v>
      </c>
      <c r="D1201" s="97">
        <v>6</v>
      </c>
      <c r="E1201" s="98">
        <v>760000</v>
      </c>
      <c r="F1201" s="97" t="s">
        <v>546</v>
      </c>
    </row>
    <row r="1202" spans="2:6" x14ac:dyDescent="0.25">
      <c r="B1202" s="96">
        <v>43729</v>
      </c>
      <c r="C1202" s="97" t="s">
        <v>42</v>
      </c>
      <c r="D1202" s="97">
        <v>4</v>
      </c>
      <c r="E1202" s="98">
        <v>320000</v>
      </c>
      <c r="F1202" s="97" t="s">
        <v>546</v>
      </c>
    </row>
    <row r="1203" spans="2:6" x14ac:dyDescent="0.25">
      <c r="B1203" s="96">
        <v>43729</v>
      </c>
      <c r="C1203" s="97" t="s">
        <v>555</v>
      </c>
      <c r="D1203" s="97">
        <v>6</v>
      </c>
      <c r="E1203" s="98">
        <v>500000</v>
      </c>
      <c r="F1203" s="97" t="s">
        <v>546</v>
      </c>
    </row>
    <row r="1204" spans="2:6" x14ac:dyDescent="0.25">
      <c r="B1204" s="96">
        <v>43729</v>
      </c>
      <c r="C1204" s="97" t="s">
        <v>556</v>
      </c>
      <c r="D1204" s="97">
        <v>6</v>
      </c>
      <c r="E1204" s="98">
        <v>470000</v>
      </c>
      <c r="F1204" s="97" t="s">
        <v>546</v>
      </c>
    </row>
    <row r="1205" spans="2:6" x14ac:dyDescent="0.25">
      <c r="B1205" s="96">
        <v>43729</v>
      </c>
      <c r="C1205" s="97" t="s">
        <v>557</v>
      </c>
      <c r="D1205" s="97">
        <v>6</v>
      </c>
      <c r="E1205" s="98">
        <v>510000</v>
      </c>
      <c r="F1205" s="97" t="s">
        <v>546</v>
      </c>
    </row>
    <row r="1206" spans="2:6" x14ac:dyDescent="0.25">
      <c r="B1206" s="96">
        <v>43729</v>
      </c>
      <c r="C1206" s="97" t="s">
        <v>558</v>
      </c>
      <c r="D1206" s="97">
        <v>0</v>
      </c>
      <c r="E1206" s="98">
        <v>0</v>
      </c>
      <c r="F1206" s="97" t="s">
        <v>546</v>
      </c>
    </row>
    <row r="1207" spans="2:6" x14ac:dyDescent="0.25">
      <c r="B1207" s="96">
        <v>43729</v>
      </c>
      <c r="C1207" s="97" t="s">
        <v>559</v>
      </c>
      <c r="D1207" s="97">
        <v>6</v>
      </c>
      <c r="E1207" s="98">
        <v>600000</v>
      </c>
      <c r="F1207" s="97" t="s">
        <v>546</v>
      </c>
    </row>
    <row r="1208" spans="2:6" x14ac:dyDescent="0.25">
      <c r="B1208" s="96">
        <v>43729</v>
      </c>
      <c r="C1208" s="97" t="s">
        <v>560</v>
      </c>
      <c r="D1208" s="97">
        <v>6</v>
      </c>
      <c r="E1208" s="98">
        <v>480000</v>
      </c>
      <c r="F1208" s="97" t="s">
        <v>546</v>
      </c>
    </row>
    <row r="1209" spans="2:6" x14ac:dyDescent="0.25">
      <c r="B1209" s="96">
        <v>43729</v>
      </c>
      <c r="C1209" s="97" t="s">
        <v>561</v>
      </c>
      <c r="D1209" s="97">
        <v>6</v>
      </c>
      <c r="E1209" s="98">
        <v>570000</v>
      </c>
      <c r="F1209" s="97" t="s">
        <v>546</v>
      </c>
    </row>
    <row r="1210" spans="2:6" x14ac:dyDescent="0.25">
      <c r="B1210" s="96">
        <v>43729</v>
      </c>
      <c r="C1210" s="97" t="s">
        <v>562</v>
      </c>
      <c r="D1210" s="97">
        <v>6</v>
      </c>
      <c r="E1210" s="98">
        <v>470000</v>
      </c>
      <c r="F1210" s="97" t="s">
        <v>546</v>
      </c>
    </row>
    <row r="1211" spans="2:6" x14ac:dyDescent="0.25">
      <c r="B1211" s="96">
        <v>43729</v>
      </c>
      <c r="C1211" s="97" t="s">
        <v>563</v>
      </c>
      <c r="D1211" s="97">
        <v>6</v>
      </c>
      <c r="E1211" s="98">
        <v>620000</v>
      </c>
      <c r="F1211" s="97" t="s">
        <v>546</v>
      </c>
    </row>
    <row r="1212" spans="2:6" x14ac:dyDescent="0.25">
      <c r="B1212" s="96">
        <v>43729</v>
      </c>
      <c r="C1212" s="97" t="s">
        <v>564</v>
      </c>
      <c r="D1212" s="97">
        <v>6</v>
      </c>
      <c r="E1212" s="98">
        <v>620000</v>
      </c>
      <c r="F1212" s="97" t="s">
        <v>546</v>
      </c>
    </row>
    <row r="1213" spans="2:6" x14ac:dyDescent="0.25">
      <c r="B1213" s="96">
        <v>43729</v>
      </c>
      <c r="C1213" s="97" t="s">
        <v>565</v>
      </c>
      <c r="D1213" s="97">
        <v>6</v>
      </c>
      <c r="E1213" s="98">
        <v>620000</v>
      </c>
      <c r="F1213" s="97" t="s">
        <v>546</v>
      </c>
    </row>
    <row r="1214" spans="2:6" x14ac:dyDescent="0.25">
      <c r="B1214" s="96">
        <v>43729</v>
      </c>
      <c r="C1214" s="97" t="s">
        <v>568</v>
      </c>
      <c r="D1214" s="97">
        <v>6</v>
      </c>
      <c r="E1214" s="98">
        <v>500000</v>
      </c>
      <c r="F1214" s="97" t="s">
        <v>546</v>
      </c>
    </row>
    <row r="1215" spans="2:6" x14ac:dyDescent="0.25">
      <c r="B1215" s="96">
        <v>43729</v>
      </c>
      <c r="C1215" s="97" t="s">
        <v>570</v>
      </c>
      <c r="D1215" s="97">
        <v>6</v>
      </c>
      <c r="E1215" s="98">
        <v>570000</v>
      </c>
      <c r="F1215" s="97" t="s">
        <v>546</v>
      </c>
    </row>
    <row r="1216" spans="2:6" x14ac:dyDescent="0.25">
      <c r="B1216" s="96">
        <v>43729</v>
      </c>
      <c r="C1216" s="97" t="s">
        <v>569</v>
      </c>
      <c r="D1216" s="97">
        <v>5</v>
      </c>
      <c r="E1216" s="98">
        <v>450000</v>
      </c>
      <c r="F1216" s="97" t="s">
        <v>546</v>
      </c>
    </row>
    <row r="1217" spans="2:6" x14ac:dyDescent="0.25">
      <c r="B1217" s="96">
        <v>43729</v>
      </c>
      <c r="C1217" s="97" t="s">
        <v>577</v>
      </c>
      <c r="D1217" s="97">
        <v>6</v>
      </c>
      <c r="E1217" s="98">
        <v>470000</v>
      </c>
      <c r="F1217" s="97" t="s">
        <v>546</v>
      </c>
    </row>
    <row r="1218" spans="2:6" x14ac:dyDescent="0.25">
      <c r="B1218" s="96">
        <v>43729</v>
      </c>
      <c r="C1218" s="97" t="s">
        <v>578</v>
      </c>
      <c r="D1218" s="97">
        <v>6</v>
      </c>
      <c r="E1218" s="98">
        <v>620000</v>
      </c>
      <c r="F1218" s="97" t="s">
        <v>546</v>
      </c>
    </row>
    <row r="1219" spans="2:6" x14ac:dyDescent="0.25">
      <c r="B1219" s="96">
        <v>43729</v>
      </c>
      <c r="C1219" s="97" t="s">
        <v>574</v>
      </c>
      <c r="D1219" s="97">
        <v>5</v>
      </c>
      <c r="E1219" s="98">
        <v>530000</v>
      </c>
      <c r="F1219" s="97" t="s">
        <v>546</v>
      </c>
    </row>
    <row r="1220" spans="2:6" x14ac:dyDescent="0.25">
      <c r="B1220" s="96">
        <v>43729</v>
      </c>
      <c r="C1220" s="97" t="s">
        <v>575</v>
      </c>
      <c r="D1220" s="97">
        <v>6</v>
      </c>
      <c r="E1220" s="98">
        <v>620000</v>
      </c>
      <c r="F1220" s="97" t="s">
        <v>546</v>
      </c>
    </row>
    <row r="1221" spans="2:6" x14ac:dyDescent="0.25">
      <c r="B1221" s="96">
        <v>43729</v>
      </c>
      <c r="C1221" s="97" t="s">
        <v>593</v>
      </c>
      <c r="D1221" s="97">
        <v>6</v>
      </c>
      <c r="E1221" s="98">
        <v>470000</v>
      </c>
      <c r="F1221" s="97" t="s">
        <v>546</v>
      </c>
    </row>
    <row r="1222" spans="2:6" x14ac:dyDescent="0.25">
      <c r="B1222" s="96">
        <v>43729</v>
      </c>
      <c r="C1222" s="97" t="s">
        <v>596</v>
      </c>
      <c r="D1222" s="97">
        <v>5</v>
      </c>
      <c r="E1222" s="98">
        <v>410000</v>
      </c>
      <c r="F1222" s="97" t="s">
        <v>546</v>
      </c>
    </row>
    <row r="1223" spans="2:6" x14ac:dyDescent="0.25">
      <c r="B1223" s="96">
        <v>43729</v>
      </c>
      <c r="C1223" s="97" t="s">
        <v>606</v>
      </c>
      <c r="D1223" s="97">
        <v>6</v>
      </c>
      <c r="E1223" s="98">
        <v>540000</v>
      </c>
      <c r="F1223" s="97" t="s">
        <v>546</v>
      </c>
    </row>
    <row r="1224" spans="2:6" x14ac:dyDescent="0.25">
      <c r="B1224" s="96">
        <v>43729</v>
      </c>
      <c r="C1224" s="97" t="s">
        <v>589</v>
      </c>
      <c r="D1224" s="97">
        <v>7</v>
      </c>
      <c r="E1224" s="98">
        <v>970000</v>
      </c>
      <c r="F1224" s="97" t="s">
        <v>546</v>
      </c>
    </row>
    <row r="1225" spans="2:6" x14ac:dyDescent="0.25">
      <c r="B1225" s="96">
        <v>43729</v>
      </c>
      <c r="C1225" s="97" t="s">
        <v>602</v>
      </c>
      <c r="D1225" s="97">
        <v>6</v>
      </c>
      <c r="E1225" s="98">
        <v>520000</v>
      </c>
      <c r="F1225" s="97" t="s">
        <v>546</v>
      </c>
    </row>
    <row r="1226" spans="2:6" x14ac:dyDescent="0.25">
      <c r="B1226" s="96">
        <v>43729</v>
      </c>
      <c r="C1226" s="97" t="s">
        <v>566</v>
      </c>
      <c r="D1226" s="97">
        <v>6</v>
      </c>
      <c r="E1226" s="98">
        <v>720000</v>
      </c>
      <c r="F1226" s="97" t="s">
        <v>546</v>
      </c>
    </row>
    <row r="1227" spans="2:6" x14ac:dyDescent="0.25">
      <c r="B1227" s="96">
        <v>43729</v>
      </c>
      <c r="C1227" s="97" t="s">
        <v>566</v>
      </c>
      <c r="D1227" s="97">
        <v>6</v>
      </c>
      <c r="E1227" s="98">
        <v>660000</v>
      </c>
      <c r="F1227" s="97" t="s">
        <v>546</v>
      </c>
    </row>
    <row r="1228" spans="2:6" x14ac:dyDescent="0.25">
      <c r="B1228" s="96">
        <v>43729</v>
      </c>
      <c r="C1228" s="97" t="s">
        <v>567</v>
      </c>
      <c r="D1228" s="97">
        <v>6</v>
      </c>
      <c r="E1228" s="98">
        <v>120000</v>
      </c>
      <c r="F1228" s="97" t="s">
        <v>546</v>
      </c>
    </row>
    <row r="1229" spans="2:6" x14ac:dyDescent="0.25">
      <c r="B1229" s="96">
        <v>43736</v>
      </c>
      <c r="C1229" s="97" t="s">
        <v>545</v>
      </c>
      <c r="D1229" s="97">
        <v>6</v>
      </c>
      <c r="E1229" s="98">
        <v>850000</v>
      </c>
      <c r="F1229" s="97" t="s">
        <v>546</v>
      </c>
    </row>
    <row r="1230" spans="2:6" x14ac:dyDescent="0.25">
      <c r="B1230" s="96">
        <v>43736</v>
      </c>
      <c r="C1230" s="97" t="s">
        <v>547</v>
      </c>
      <c r="D1230" s="97">
        <v>6</v>
      </c>
      <c r="E1230" s="98">
        <v>865000</v>
      </c>
      <c r="F1230" s="97" t="s">
        <v>546</v>
      </c>
    </row>
    <row r="1231" spans="2:6" x14ac:dyDescent="0.25">
      <c r="B1231" s="96">
        <v>43736</v>
      </c>
      <c r="C1231" s="97" t="s">
        <v>548</v>
      </c>
      <c r="D1231" s="97">
        <v>6</v>
      </c>
      <c r="E1231" s="98">
        <v>775000</v>
      </c>
      <c r="F1231" s="97" t="s">
        <v>546</v>
      </c>
    </row>
    <row r="1232" spans="2:6" x14ac:dyDescent="0.25">
      <c r="B1232" s="96">
        <v>43736</v>
      </c>
      <c r="C1232" s="97" t="s">
        <v>549</v>
      </c>
      <c r="D1232" s="97">
        <v>6</v>
      </c>
      <c r="E1232" s="98">
        <v>730000</v>
      </c>
      <c r="F1232" s="97" t="s">
        <v>546</v>
      </c>
    </row>
    <row r="1233" spans="2:6" x14ac:dyDescent="0.25">
      <c r="B1233" s="96">
        <v>43736</v>
      </c>
      <c r="C1233" s="97" t="s">
        <v>550</v>
      </c>
      <c r="D1233" s="97">
        <v>6</v>
      </c>
      <c r="E1233" s="98">
        <v>865000</v>
      </c>
      <c r="F1233" s="97" t="s">
        <v>546</v>
      </c>
    </row>
    <row r="1234" spans="2:6" x14ac:dyDescent="0.25">
      <c r="B1234" s="96">
        <v>43736</v>
      </c>
      <c r="C1234" s="97" t="s">
        <v>601</v>
      </c>
      <c r="D1234" s="97">
        <v>6</v>
      </c>
      <c r="E1234" s="98">
        <v>865000</v>
      </c>
      <c r="F1234" s="97" t="s">
        <v>546</v>
      </c>
    </row>
    <row r="1235" spans="2:6" x14ac:dyDescent="0.25">
      <c r="B1235" s="96">
        <v>43736</v>
      </c>
      <c r="C1235" s="97" t="s">
        <v>552</v>
      </c>
      <c r="D1235" s="97">
        <v>6</v>
      </c>
      <c r="E1235" s="98">
        <v>820000</v>
      </c>
      <c r="F1235" s="97" t="s">
        <v>546</v>
      </c>
    </row>
    <row r="1236" spans="2:6" x14ac:dyDescent="0.25">
      <c r="B1236" s="96">
        <v>43736</v>
      </c>
      <c r="C1236" s="97" t="s">
        <v>553</v>
      </c>
      <c r="D1236" s="97">
        <v>6</v>
      </c>
      <c r="E1236" s="98">
        <v>775000</v>
      </c>
      <c r="F1236" s="97" t="s">
        <v>546</v>
      </c>
    </row>
    <row r="1237" spans="2:6" x14ac:dyDescent="0.25">
      <c r="B1237" s="96">
        <v>43736</v>
      </c>
      <c r="C1237" s="97" t="s">
        <v>42</v>
      </c>
      <c r="D1237" s="97">
        <v>6</v>
      </c>
      <c r="E1237" s="98">
        <v>555000</v>
      </c>
      <c r="F1237" s="97" t="s">
        <v>546</v>
      </c>
    </row>
    <row r="1238" spans="2:6" x14ac:dyDescent="0.25">
      <c r="B1238" s="96">
        <v>43736</v>
      </c>
      <c r="C1238" s="97" t="s">
        <v>555</v>
      </c>
      <c r="D1238" s="97">
        <v>6</v>
      </c>
      <c r="E1238" s="98">
        <v>700000</v>
      </c>
      <c r="F1238" s="97" t="s">
        <v>546</v>
      </c>
    </row>
    <row r="1239" spans="2:6" x14ac:dyDescent="0.25">
      <c r="B1239" s="96">
        <v>43736</v>
      </c>
      <c r="C1239" s="97" t="s">
        <v>556</v>
      </c>
      <c r="D1239" s="97">
        <v>6</v>
      </c>
      <c r="E1239" s="98">
        <v>600000</v>
      </c>
      <c r="F1239" s="97" t="s">
        <v>546</v>
      </c>
    </row>
    <row r="1240" spans="2:6" x14ac:dyDescent="0.25">
      <c r="B1240" s="96">
        <v>43736</v>
      </c>
      <c r="C1240" s="97" t="s">
        <v>557</v>
      </c>
      <c r="D1240" s="97">
        <v>6</v>
      </c>
      <c r="E1240" s="98">
        <v>620000</v>
      </c>
      <c r="F1240" s="97" t="s">
        <v>546</v>
      </c>
    </row>
    <row r="1241" spans="2:6" x14ac:dyDescent="0.25">
      <c r="B1241" s="96">
        <v>43736</v>
      </c>
      <c r="C1241" s="97" t="s">
        <v>558</v>
      </c>
      <c r="D1241" s="97">
        <v>0</v>
      </c>
      <c r="E1241" s="98">
        <v>0</v>
      </c>
      <c r="F1241" s="97" t="s">
        <v>546</v>
      </c>
    </row>
    <row r="1242" spans="2:6" x14ac:dyDescent="0.25">
      <c r="B1242" s="96">
        <v>43736</v>
      </c>
      <c r="C1242" s="97" t="s">
        <v>559</v>
      </c>
      <c r="D1242" s="97">
        <v>6</v>
      </c>
      <c r="E1242" s="98">
        <v>690000</v>
      </c>
      <c r="F1242" s="97" t="s">
        <v>546</v>
      </c>
    </row>
    <row r="1243" spans="2:6" x14ac:dyDescent="0.25">
      <c r="B1243" s="96">
        <v>43736</v>
      </c>
      <c r="C1243" s="97" t="s">
        <v>560</v>
      </c>
      <c r="D1243" s="97">
        <v>5</v>
      </c>
      <c r="E1243" s="98">
        <v>450000</v>
      </c>
      <c r="F1243" s="97" t="s">
        <v>546</v>
      </c>
    </row>
    <row r="1244" spans="2:6" x14ac:dyDescent="0.25">
      <c r="B1244" s="96">
        <v>43736</v>
      </c>
      <c r="C1244" s="97" t="s">
        <v>561</v>
      </c>
      <c r="D1244" s="97">
        <v>6</v>
      </c>
      <c r="E1244" s="98">
        <v>620000</v>
      </c>
      <c r="F1244" s="97" t="s">
        <v>546</v>
      </c>
    </row>
    <row r="1245" spans="2:6" x14ac:dyDescent="0.25">
      <c r="B1245" s="96">
        <v>43736</v>
      </c>
      <c r="C1245" s="97" t="s">
        <v>562</v>
      </c>
      <c r="D1245" s="97">
        <v>6</v>
      </c>
      <c r="E1245" s="98">
        <v>580000</v>
      </c>
      <c r="F1245" s="97" t="s">
        <v>546</v>
      </c>
    </row>
    <row r="1246" spans="2:6" x14ac:dyDescent="0.25">
      <c r="B1246" s="96">
        <v>43736</v>
      </c>
      <c r="C1246" s="97" t="s">
        <v>563</v>
      </c>
      <c r="D1246" s="97">
        <v>6</v>
      </c>
      <c r="E1246" s="98">
        <v>730000</v>
      </c>
      <c r="F1246" s="97" t="s">
        <v>546</v>
      </c>
    </row>
    <row r="1247" spans="2:6" x14ac:dyDescent="0.25">
      <c r="B1247" s="96">
        <v>43736</v>
      </c>
      <c r="C1247" s="97" t="s">
        <v>564</v>
      </c>
      <c r="D1247" s="97">
        <v>6</v>
      </c>
      <c r="E1247" s="98">
        <v>820000</v>
      </c>
      <c r="F1247" s="97" t="s">
        <v>546</v>
      </c>
    </row>
    <row r="1248" spans="2:6" x14ac:dyDescent="0.25">
      <c r="B1248" s="96">
        <v>43736</v>
      </c>
      <c r="C1248" s="97" t="s">
        <v>565</v>
      </c>
      <c r="D1248" s="97">
        <v>6</v>
      </c>
      <c r="E1248" s="98">
        <v>775000</v>
      </c>
      <c r="F1248" s="97" t="s">
        <v>546</v>
      </c>
    </row>
    <row r="1249" spans="2:6" x14ac:dyDescent="0.25">
      <c r="B1249" s="96">
        <v>43736</v>
      </c>
      <c r="C1249" s="97" t="s">
        <v>568</v>
      </c>
      <c r="D1249" s="97">
        <v>6</v>
      </c>
      <c r="E1249" s="98">
        <v>700000</v>
      </c>
      <c r="F1249" s="97" t="s">
        <v>546</v>
      </c>
    </row>
    <row r="1250" spans="2:6" x14ac:dyDescent="0.25">
      <c r="B1250" s="96">
        <v>43736</v>
      </c>
      <c r="C1250" s="97" t="s">
        <v>570</v>
      </c>
      <c r="D1250" s="97">
        <v>6</v>
      </c>
      <c r="E1250" s="98">
        <v>660000</v>
      </c>
      <c r="F1250" s="97" t="s">
        <v>546</v>
      </c>
    </row>
    <row r="1251" spans="2:6" x14ac:dyDescent="0.25">
      <c r="B1251" s="96">
        <v>43736</v>
      </c>
      <c r="C1251" s="97" t="s">
        <v>569</v>
      </c>
      <c r="D1251" s="97">
        <v>5</v>
      </c>
      <c r="E1251" s="98">
        <v>550000</v>
      </c>
      <c r="F1251" s="97" t="s">
        <v>546</v>
      </c>
    </row>
    <row r="1252" spans="2:6" x14ac:dyDescent="0.25">
      <c r="B1252" s="96">
        <v>43736</v>
      </c>
      <c r="C1252" s="97" t="s">
        <v>577</v>
      </c>
      <c r="D1252" s="97">
        <v>6</v>
      </c>
      <c r="E1252" s="98">
        <v>580000</v>
      </c>
      <c r="F1252" s="97" t="s">
        <v>546</v>
      </c>
    </row>
    <row r="1253" spans="2:6" x14ac:dyDescent="0.25">
      <c r="B1253" s="96">
        <v>43736</v>
      </c>
      <c r="C1253" s="97" t="s">
        <v>578</v>
      </c>
      <c r="D1253" s="97">
        <v>6</v>
      </c>
      <c r="E1253" s="98">
        <v>865000</v>
      </c>
      <c r="F1253" s="97" t="s">
        <v>546</v>
      </c>
    </row>
    <row r="1254" spans="2:6" x14ac:dyDescent="0.25">
      <c r="B1254" s="96">
        <v>43736</v>
      </c>
      <c r="C1254" s="97" t="s">
        <v>574</v>
      </c>
      <c r="D1254" s="97">
        <v>6</v>
      </c>
      <c r="E1254" s="98">
        <v>685000</v>
      </c>
      <c r="F1254" s="97" t="s">
        <v>546</v>
      </c>
    </row>
    <row r="1255" spans="2:6" x14ac:dyDescent="0.25">
      <c r="B1255" s="96">
        <v>43736</v>
      </c>
      <c r="C1255" s="97" t="s">
        <v>575</v>
      </c>
      <c r="D1255" s="97">
        <v>5</v>
      </c>
      <c r="E1255" s="98">
        <v>600000</v>
      </c>
      <c r="F1255" s="97" t="s">
        <v>546</v>
      </c>
    </row>
    <row r="1256" spans="2:6" x14ac:dyDescent="0.25">
      <c r="B1256" s="96">
        <v>43736</v>
      </c>
      <c r="C1256" s="97" t="s">
        <v>593</v>
      </c>
      <c r="D1256" s="97">
        <v>6</v>
      </c>
      <c r="E1256" s="98">
        <v>580000</v>
      </c>
      <c r="F1256" s="97" t="s">
        <v>546</v>
      </c>
    </row>
    <row r="1257" spans="2:6" x14ac:dyDescent="0.25">
      <c r="B1257" s="96">
        <v>43736</v>
      </c>
      <c r="C1257" s="97" t="s">
        <v>596</v>
      </c>
      <c r="D1257" s="97">
        <v>6</v>
      </c>
      <c r="E1257" s="98">
        <v>660000</v>
      </c>
      <c r="F1257" s="97" t="s">
        <v>546</v>
      </c>
    </row>
    <row r="1258" spans="2:6" x14ac:dyDescent="0.25">
      <c r="B1258" s="96">
        <v>43736</v>
      </c>
      <c r="C1258" s="97" t="s">
        <v>606</v>
      </c>
      <c r="D1258" s="97">
        <v>6</v>
      </c>
      <c r="E1258" s="98">
        <v>660000</v>
      </c>
      <c r="F1258" s="97" t="s">
        <v>546</v>
      </c>
    </row>
    <row r="1259" spans="2:6" x14ac:dyDescent="0.25">
      <c r="B1259" s="96">
        <v>43736</v>
      </c>
      <c r="C1259" s="97" t="s">
        <v>589</v>
      </c>
      <c r="D1259" s="97">
        <v>6</v>
      </c>
      <c r="E1259" s="98">
        <v>840000</v>
      </c>
      <c r="F1259" s="97" t="s">
        <v>546</v>
      </c>
    </row>
    <row r="1260" spans="2:6" x14ac:dyDescent="0.25">
      <c r="B1260" s="96">
        <v>43736</v>
      </c>
      <c r="C1260" s="97" t="s">
        <v>602</v>
      </c>
      <c r="D1260" s="97">
        <v>6</v>
      </c>
      <c r="E1260" s="98">
        <v>540000</v>
      </c>
      <c r="F1260" s="97" t="s">
        <v>546</v>
      </c>
    </row>
    <row r="1261" spans="2:6" x14ac:dyDescent="0.25">
      <c r="B1261" s="96">
        <v>43736</v>
      </c>
      <c r="C1261" s="97" t="s">
        <v>566</v>
      </c>
      <c r="D1261" s="97">
        <v>6</v>
      </c>
      <c r="E1261" s="98">
        <v>720000</v>
      </c>
      <c r="F1261" s="97" t="s">
        <v>546</v>
      </c>
    </row>
    <row r="1262" spans="2:6" x14ac:dyDescent="0.25">
      <c r="B1262" s="96">
        <v>43736</v>
      </c>
      <c r="C1262" s="97" t="s">
        <v>566</v>
      </c>
      <c r="D1262" s="97">
        <v>6</v>
      </c>
      <c r="E1262" s="98">
        <v>660000</v>
      </c>
      <c r="F1262" s="97" t="s">
        <v>546</v>
      </c>
    </row>
    <row r="1263" spans="2:6" x14ac:dyDescent="0.25">
      <c r="B1263" s="96">
        <v>43736</v>
      </c>
      <c r="C1263" s="97" t="s">
        <v>567</v>
      </c>
      <c r="D1263" s="97">
        <v>6</v>
      </c>
      <c r="E1263" s="98">
        <v>120000</v>
      </c>
      <c r="F1263" s="97" t="s">
        <v>546</v>
      </c>
    </row>
    <row r="1264" spans="2:6" x14ac:dyDescent="0.25">
      <c r="B1264" s="96">
        <v>43743</v>
      </c>
      <c r="C1264" s="97" t="s">
        <v>545</v>
      </c>
      <c r="D1264" s="97">
        <v>6</v>
      </c>
      <c r="E1264" s="98">
        <v>900000</v>
      </c>
      <c r="F1264" s="97" t="s">
        <v>546</v>
      </c>
    </row>
    <row r="1265" spans="2:6" x14ac:dyDescent="0.25">
      <c r="B1265" s="96">
        <v>43743</v>
      </c>
      <c r="C1265" s="97" t="s">
        <v>547</v>
      </c>
      <c r="D1265" s="97">
        <v>6</v>
      </c>
      <c r="E1265" s="98">
        <v>860000</v>
      </c>
      <c r="F1265" s="97" t="s">
        <v>546</v>
      </c>
    </row>
    <row r="1266" spans="2:6" x14ac:dyDescent="0.25">
      <c r="B1266" s="96">
        <v>43743</v>
      </c>
      <c r="C1266" s="97" t="s">
        <v>548</v>
      </c>
      <c r="D1266" s="97">
        <v>6</v>
      </c>
      <c r="E1266" s="98">
        <v>770000</v>
      </c>
      <c r="F1266" s="97" t="s">
        <v>546</v>
      </c>
    </row>
    <row r="1267" spans="2:6" x14ac:dyDescent="0.25">
      <c r="B1267" s="96">
        <v>43743</v>
      </c>
      <c r="C1267" s="97" t="s">
        <v>549</v>
      </c>
      <c r="D1267" s="97">
        <v>6</v>
      </c>
      <c r="E1267" s="98">
        <v>725000</v>
      </c>
      <c r="F1267" s="97" t="s">
        <v>546</v>
      </c>
    </row>
    <row r="1268" spans="2:6" x14ac:dyDescent="0.25">
      <c r="B1268" s="96">
        <v>43743</v>
      </c>
      <c r="C1268" s="97" t="s">
        <v>550</v>
      </c>
      <c r="D1268" s="97">
        <v>6</v>
      </c>
      <c r="E1268" s="98">
        <v>640000</v>
      </c>
      <c r="F1268" s="97" t="s">
        <v>546</v>
      </c>
    </row>
    <row r="1269" spans="2:6" x14ac:dyDescent="0.25">
      <c r="B1269" s="96">
        <v>43743</v>
      </c>
      <c r="C1269" s="97" t="s">
        <v>601</v>
      </c>
      <c r="D1269" s="97">
        <v>6</v>
      </c>
      <c r="E1269" s="98">
        <v>770000</v>
      </c>
      <c r="F1269" s="97" t="s">
        <v>546</v>
      </c>
    </row>
    <row r="1270" spans="2:6" x14ac:dyDescent="0.25">
      <c r="B1270" s="96">
        <v>43743</v>
      </c>
      <c r="C1270" s="97" t="s">
        <v>552</v>
      </c>
      <c r="D1270" s="97">
        <v>6</v>
      </c>
      <c r="E1270" s="98">
        <v>770000</v>
      </c>
      <c r="F1270" s="97" t="s">
        <v>546</v>
      </c>
    </row>
    <row r="1271" spans="2:6" x14ac:dyDescent="0.25">
      <c r="B1271" s="96">
        <v>43743</v>
      </c>
      <c r="C1271" s="97" t="s">
        <v>553</v>
      </c>
      <c r="D1271" s="97">
        <v>6</v>
      </c>
      <c r="E1271" s="98">
        <v>950000</v>
      </c>
      <c r="F1271" s="97" t="s">
        <v>546</v>
      </c>
    </row>
    <row r="1272" spans="2:6" x14ac:dyDescent="0.25">
      <c r="B1272" s="96">
        <v>43743</v>
      </c>
      <c r="C1272" s="97" t="s">
        <v>42</v>
      </c>
      <c r="D1272" s="97">
        <v>3</v>
      </c>
      <c r="E1272" s="98">
        <v>210000</v>
      </c>
      <c r="F1272" s="97" t="s">
        <v>546</v>
      </c>
    </row>
    <row r="1273" spans="2:6" x14ac:dyDescent="0.25">
      <c r="B1273" s="96">
        <v>43743</v>
      </c>
      <c r="C1273" s="97" t="s">
        <v>555</v>
      </c>
      <c r="D1273" s="97">
        <v>6</v>
      </c>
      <c r="E1273" s="98">
        <v>610000</v>
      </c>
      <c r="F1273" s="97" t="s">
        <v>546</v>
      </c>
    </row>
    <row r="1274" spans="2:6" x14ac:dyDescent="0.25">
      <c r="B1274" s="96">
        <v>43743</v>
      </c>
      <c r="C1274" s="97" t="s">
        <v>556</v>
      </c>
      <c r="D1274" s="97">
        <v>6</v>
      </c>
      <c r="E1274" s="98">
        <v>540000</v>
      </c>
      <c r="F1274" s="97" t="s">
        <v>546</v>
      </c>
    </row>
    <row r="1275" spans="2:6" x14ac:dyDescent="0.25">
      <c r="B1275" s="96">
        <v>43743</v>
      </c>
      <c r="C1275" s="97" t="s">
        <v>557</v>
      </c>
      <c r="D1275" s="97">
        <v>6</v>
      </c>
      <c r="E1275" s="98">
        <v>540000</v>
      </c>
      <c r="F1275" s="97" t="s">
        <v>546</v>
      </c>
    </row>
    <row r="1276" spans="2:6" x14ac:dyDescent="0.25">
      <c r="B1276" s="96">
        <v>43743</v>
      </c>
      <c r="C1276" s="97" t="s">
        <v>558</v>
      </c>
      <c r="D1276" s="97">
        <v>0</v>
      </c>
      <c r="E1276" s="98">
        <v>0</v>
      </c>
      <c r="F1276" s="97" t="s">
        <v>546</v>
      </c>
    </row>
    <row r="1277" spans="2:6" x14ac:dyDescent="0.25">
      <c r="B1277" s="96">
        <v>43743</v>
      </c>
      <c r="C1277" s="97" t="s">
        <v>559</v>
      </c>
      <c r="D1277" s="97">
        <v>6</v>
      </c>
      <c r="E1277" s="98">
        <v>600000</v>
      </c>
      <c r="F1277" s="97" t="s">
        <v>546</v>
      </c>
    </row>
    <row r="1278" spans="2:6" x14ac:dyDescent="0.25">
      <c r="B1278" s="96">
        <v>43743</v>
      </c>
      <c r="C1278" s="97" t="s">
        <v>560</v>
      </c>
      <c r="D1278" s="97">
        <v>2</v>
      </c>
      <c r="E1278" s="98">
        <v>375000</v>
      </c>
      <c r="F1278" s="97" t="s">
        <v>546</v>
      </c>
    </row>
    <row r="1279" spans="2:6" x14ac:dyDescent="0.25">
      <c r="B1279" s="96">
        <v>43743</v>
      </c>
      <c r="C1279" s="97" t="s">
        <v>561</v>
      </c>
      <c r="D1279" s="97">
        <v>3</v>
      </c>
      <c r="E1279" s="98">
        <v>300000</v>
      </c>
      <c r="F1279" s="97" t="s">
        <v>546</v>
      </c>
    </row>
    <row r="1280" spans="2:6" x14ac:dyDescent="0.25">
      <c r="B1280" s="96">
        <v>43743</v>
      </c>
      <c r="C1280" s="97" t="s">
        <v>562</v>
      </c>
      <c r="D1280" s="97">
        <v>6</v>
      </c>
      <c r="E1280" s="98">
        <v>480000</v>
      </c>
      <c r="F1280" s="97" t="s">
        <v>546</v>
      </c>
    </row>
    <row r="1281" spans="2:6" x14ac:dyDescent="0.25">
      <c r="B1281" s="96">
        <v>43743</v>
      </c>
      <c r="C1281" s="97" t="s">
        <v>563</v>
      </c>
      <c r="D1281" s="97">
        <v>6</v>
      </c>
      <c r="E1281" s="98">
        <v>680000</v>
      </c>
      <c r="F1281" s="97" t="s">
        <v>546</v>
      </c>
    </row>
    <row r="1282" spans="2:6" x14ac:dyDescent="0.25">
      <c r="B1282" s="96">
        <v>43743</v>
      </c>
      <c r="C1282" s="97" t="s">
        <v>564</v>
      </c>
      <c r="D1282" s="97">
        <v>3</v>
      </c>
      <c r="E1282" s="98">
        <v>280000</v>
      </c>
      <c r="F1282" s="97" t="s">
        <v>546</v>
      </c>
    </row>
    <row r="1283" spans="2:6" x14ac:dyDescent="0.25">
      <c r="B1283" s="96">
        <v>43743</v>
      </c>
      <c r="C1283" s="97" t="s">
        <v>565</v>
      </c>
      <c r="D1283" s="97">
        <v>5</v>
      </c>
      <c r="E1283" s="98">
        <v>490000</v>
      </c>
      <c r="F1283" s="97" t="s">
        <v>546</v>
      </c>
    </row>
    <row r="1284" spans="2:6" x14ac:dyDescent="0.25">
      <c r="B1284" s="96">
        <v>43743</v>
      </c>
      <c r="C1284" s="97" t="s">
        <v>568</v>
      </c>
      <c r="D1284" s="97">
        <v>6</v>
      </c>
      <c r="E1284" s="98">
        <v>610000</v>
      </c>
      <c r="F1284" s="97" t="s">
        <v>546</v>
      </c>
    </row>
    <row r="1285" spans="2:6" x14ac:dyDescent="0.25">
      <c r="B1285" s="96">
        <v>43743</v>
      </c>
      <c r="C1285" s="97" t="s">
        <v>570</v>
      </c>
      <c r="D1285" s="97">
        <v>6</v>
      </c>
      <c r="E1285" s="98">
        <v>610000</v>
      </c>
      <c r="F1285" s="97" t="s">
        <v>546</v>
      </c>
    </row>
    <row r="1286" spans="2:6" x14ac:dyDescent="0.25">
      <c r="B1286" s="96">
        <v>43743</v>
      </c>
      <c r="C1286" s="97" t="s">
        <v>569</v>
      </c>
      <c r="D1286" s="97">
        <v>0</v>
      </c>
      <c r="E1286" s="98">
        <v>0</v>
      </c>
      <c r="F1286" s="97" t="s">
        <v>546</v>
      </c>
    </row>
    <row r="1287" spans="2:6" x14ac:dyDescent="0.25">
      <c r="B1287" s="96">
        <v>43743</v>
      </c>
      <c r="C1287" s="97" t="s">
        <v>577</v>
      </c>
      <c r="D1287" s="97">
        <v>6</v>
      </c>
      <c r="E1287" s="98">
        <v>510000</v>
      </c>
      <c r="F1287" s="97" t="s">
        <v>546</v>
      </c>
    </row>
    <row r="1288" spans="2:6" x14ac:dyDescent="0.25">
      <c r="B1288" s="96">
        <v>43743</v>
      </c>
      <c r="C1288" s="97" t="s">
        <v>578</v>
      </c>
      <c r="D1288" s="97">
        <v>6</v>
      </c>
      <c r="E1288" s="98">
        <v>680000</v>
      </c>
      <c r="F1288" s="97" t="s">
        <v>546</v>
      </c>
    </row>
    <row r="1289" spans="2:6" x14ac:dyDescent="0.25">
      <c r="B1289" s="96">
        <v>43743</v>
      </c>
      <c r="C1289" s="97" t="s">
        <v>574</v>
      </c>
      <c r="D1289" s="97">
        <v>0</v>
      </c>
      <c r="E1289" s="98">
        <v>0</v>
      </c>
      <c r="F1289" s="97" t="s">
        <v>546</v>
      </c>
    </row>
    <row r="1290" spans="2:6" x14ac:dyDescent="0.25">
      <c r="B1290" s="96">
        <v>43743</v>
      </c>
      <c r="C1290" s="97" t="s">
        <v>575</v>
      </c>
      <c r="D1290" s="97">
        <v>6</v>
      </c>
      <c r="E1290" s="98">
        <v>640000</v>
      </c>
      <c r="F1290" s="97" t="s">
        <v>546</v>
      </c>
    </row>
    <row r="1291" spans="2:6" x14ac:dyDescent="0.25">
      <c r="B1291" s="96">
        <v>43743</v>
      </c>
      <c r="C1291" s="97" t="s">
        <v>593</v>
      </c>
      <c r="D1291" s="97">
        <v>3</v>
      </c>
      <c r="E1291" s="98">
        <v>280000</v>
      </c>
      <c r="F1291" s="97" t="s">
        <v>546</v>
      </c>
    </row>
    <row r="1292" spans="2:6" x14ac:dyDescent="0.25">
      <c r="B1292" s="96">
        <v>43743</v>
      </c>
      <c r="C1292" s="97" t="s">
        <v>596</v>
      </c>
      <c r="D1292" s="97">
        <v>6</v>
      </c>
      <c r="E1292" s="98">
        <v>540000</v>
      </c>
      <c r="F1292" s="97" t="s">
        <v>546</v>
      </c>
    </row>
    <row r="1293" spans="2:6" x14ac:dyDescent="0.25">
      <c r="B1293" s="96">
        <v>43743</v>
      </c>
      <c r="C1293" s="97" t="s">
        <v>606</v>
      </c>
      <c r="D1293" s="97">
        <v>6</v>
      </c>
      <c r="E1293" s="98">
        <v>570000</v>
      </c>
      <c r="F1293" s="97" t="s">
        <v>546</v>
      </c>
    </row>
    <row r="1294" spans="2:6" x14ac:dyDescent="0.25">
      <c r="B1294" s="96">
        <v>43743</v>
      </c>
      <c r="C1294" s="97" t="s">
        <v>330</v>
      </c>
      <c r="D1294" s="97">
        <v>6</v>
      </c>
      <c r="E1294" s="98">
        <v>470000</v>
      </c>
      <c r="F1294" s="97" t="s">
        <v>546</v>
      </c>
    </row>
    <row r="1295" spans="2:6" x14ac:dyDescent="0.25">
      <c r="B1295" s="96">
        <v>43743</v>
      </c>
      <c r="C1295" s="97" t="s">
        <v>589</v>
      </c>
      <c r="D1295" s="97">
        <v>5</v>
      </c>
      <c r="E1295" s="98">
        <v>750000</v>
      </c>
      <c r="F1295" s="97" t="s">
        <v>546</v>
      </c>
    </row>
    <row r="1296" spans="2:6" x14ac:dyDescent="0.25">
      <c r="B1296" s="96">
        <v>43743</v>
      </c>
      <c r="C1296" s="97" t="s">
        <v>602</v>
      </c>
      <c r="D1296" s="97">
        <v>5</v>
      </c>
      <c r="E1296" s="98">
        <v>500000</v>
      </c>
      <c r="F1296" s="97" t="s">
        <v>546</v>
      </c>
    </row>
    <row r="1297" spans="2:6" x14ac:dyDescent="0.25">
      <c r="B1297" s="96">
        <v>43743</v>
      </c>
      <c r="C1297" s="97" t="s">
        <v>566</v>
      </c>
      <c r="D1297" s="97">
        <v>6</v>
      </c>
      <c r="E1297" s="98">
        <v>720000</v>
      </c>
      <c r="F1297" s="97" t="s">
        <v>546</v>
      </c>
    </row>
    <row r="1298" spans="2:6" x14ac:dyDescent="0.25">
      <c r="B1298" s="96">
        <v>43743</v>
      </c>
      <c r="C1298" s="97" t="s">
        <v>566</v>
      </c>
      <c r="D1298" s="97">
        <v>6</v>
      </c>
      <c r="E1298" s="98">
        <v>660000</v>
      </c>
      <c r="F1298" s="97" t="s">
        <v>546</v>
      </c>
    </row>
    <row r="1299" spans="2:6" x14ac:dyDescent="0.25">
      <c r="B1299" s="96">
        <v>43743</v>
      </c>
      <c r="C1299" s="97" t="s">
        <v>567</v>
      </c>
      <c r="D1299" s="97">
        <v>6</v>
      </c>
      <c r="E1299" s="98">
        <v>120000</v>
      </c>
      <c r="F1299" s="97" t="s">
        <v>546</v>
      </c>
    </row>
    <row r="1300" spans="2:6" x14ac:dyDescent="0.25">
      <c r="B1300" s="96">
        <v>43750</v>
      </c>
      <c r="C1300" s="97" t="s">
        <v>545</v>
      </c>
      <c r="D1300" s="97">
        <v>6</v>
      </c>
      <c r="E1300" s="98">
        <v>850000</v>
      </c>
      <c r="F1300" s="97" t="s">
        <v>546</v>
      </c>
    </row>
    <row r="1301" spans="2:6" x14ac:dyDescent="0.25">
      <c r="B1301" s="96">
        <v>43750</v>
      </c>
      <c r="C1301" s="97" t="s">
        <v>547</v>
      </c>
      <c r="D1301" s="97">
        <v>6</v>
      </c>
      <c r="E1301" s="98">
        <v>810000</v>
      </c>
      <c r="F1301" s="97" t="s">
        <v>546</v>
      </c>
    </row>
    <row r="1302" spans="2:6" x14ac:dyDescent="0.25">
      <c r="B1302" s="96">
        <v>43750</v>
      </c>
      <c r="C1302" s="97" t="s">
        <v>548</v>
      </c>
      <c r="D1302" s="97">
        <v>6</v>
      </c>
      <c r="E1302" s="98">
        <v>760000</v>
      </c>
      <c r="F1302" s="97" t="s">
        <v>546</v>
      </c>
    </row>
    <row r="1303" spans="2:6" x14ac:dyDescent="0.25">
      <c r="B1303" s="96">
        <v>43750</v>
      </c>
      <c r="C1303" s="97" t="s">
        <v>549</v>
      </c>
      <c r="D1303" s="97">
        <v>6</v>
      </c>
      <c r="E1303" s="98">
        <v>670000</v>
      </c>
      <c r="F1303" s="97" t="s">
        <v>546</v>
      </c>
    </row>
    <row r="1304" spans="2:6" x14ac:dyDescent="0.25">
      <c r="B1304" s="96">
        <v>43750</v>
      </c>
      <c r="C1304" s="97" t="s">
        <v>550</v>
      </c>
      <c r="D1304" s="97">
        <v>6</v>
      </c>
      <c r="E1304" s="98">
        <v>710000</v>
      </c>
      <c r="F1304" s="97" t="s">
        <v>546</v>
      </c>
    </row>
    <row r="1305" spans="2:6" x14ac:dyDescent="0.25">
      <c r="B1305" s="96">
        <v>43750</v>
      </c>
      <c r="C1305" s="97" t="s">
        <v>601</v>
      </c>
      <c r="D1305" s="97">
        <v>6</v>
      </c>
      <c r="E1305" s="98">
        <v>760000</v>
      </c>
      <c r="F1305" s="97" t="s">
        <v>546</v>
      </c>
    </row>
    <row r="1306" spans="2:6" x14ac:dyDescent="0.25">
      <c r="B1306" s="96">
        <v>43750</v>
      </c>
      <c r="C1306" s="97" t="s">
        <v>552</v>
      </c>
      <c r="D1306" s="97">
        <v>6</v>
      </c>
      <c r="E1306" s="98">
        <v>810000</v>
      </c>
      <c r="F1306" s="97" t="s">
        <v>546</v>
      </c>
    </row>
    <row r="1307" spans="2:6" x14ac:dyDescent="0.25">
      <c r="B1307" s="96">
        <v>43750</v>
      </c>
      <c r="C1307" s="97" t="s">
        <v>553</v>
      </c>
      <c r="D1307" s="97">
        <v>6</v>
      </c>
      <c r="E1307" s="98">
        <v>760000</v>
      </c>
      <c r="F1307" s="97" t="s">
        <v>546</v>
      </c>
    </row>
    <row r="1308" spans="2:6" x14ac:dyDescent="0.25">
      <c r="B1308" s="96">
        <v>43750</v>
      </c>
      <c r="C1308" s="97" t="s">
        <v>42</v>
      </c>
      <c r="D1308" s="97">
        <v>5</v>
      </c>
      <c r="E1308" s="98">
        <v>420000</v>
      </c>
      <c r="F1308" s="97" t="s">
        <v>546</v>
      </c>
    </row>
    <row r="1309" spans="2:6" x14ac:dyDescent="0.25">
      <c r="B1309" s="96">
        <v>43750</v>
      </c>
      <c r="C1309" s="97" t="s">
        <v>555</v>
      </c>
      <c r="D1309" s="97">
        <v>6</v>
      </c>
      <c r="E1309" s="98">
        <v>420000</v>
      </c>
      <c r="F1309" s="97" t="s">
        <v>546</v>
      </c>
    </row>
    <row r="1310" spans="2:6" x14ac:dyDescent="0.25">
      <c r="B1310" s="96">
        <v>43750</v>
      </c>
      <c r="C1310" s="97" t="s">
        <v>556</v>
      </c>
      <c r="D1310" s="97">
        <v>6</v>
      </c>
      <c r="E1310" s="98">
        <v>500000</v>
      </c>
      <c r="F1310" s="97" t="s">
        <v>546</v>
      </c>
    </row>
    <row r="1311" spans="2:6" x14ac:dyDescent="0.25">
      <c r="B1311" s="96">
        <v>43750</v>
      </c>
      <c r="C1311" s="97" t="s">
        <v>557</v>
      </c>
      <c r="D1311" s="97">
        <v>6</v>
      </c>
      <c r="E1311" s="98">
        <v>530000</v>
      </c>
      <c r="F1311" s="97" t="s">
        <v>546</v>
      </c>
    </row>
    <row r="1312" spans="2:6" x14ac:dyDescent="0.25">
      <c r="B1312" s="96">
        <v>43750</v>
      </c>
      <c r="C1312" s="97" t="s">
        <v>558</v>
      </c>
      <c r="D1312" s="97">
        <v>2</v>
      </c>
      <c r="E1312" s="98">
        <v>130000</v>
      </c>
      <c r="F1312" s="97" t="s">
        <v>546</v>
      </c>
    </row>
    <row r="1313" spans="2:6" x14ac:dyDescent="0.25">
      <c r="B1313" s="96">
        <v>43750</v>
      </c>
      <c r="C1313" s="97" t="s">
        <v>559</v>
      </c>
      <c r="D1313" s="97">
        <v>6</v>
      </c>
      <c r="E1313" s="98">
        <v>520000</v>
      </c>
      <c r="F1313" s="97" t="s">
        <v>546</v>
      </c>
    </row>
    <row r="1314" spans="2:6" x14ac:dyDescent="0.25">
      <c r="B1314" s="96">
        <v>43750</v>
      </c>
      <c r="C1314" s="97" t="s">
        <v>560</v>
      </c>
      <c r="D1314" s="97">
        <v>5</v>
      </c>
      <c r="E1314" s="98">
        <v>455000</v>
      </c>
      <c r="F1314" s="97" t="s">
        <v>546</v>
      </c>
    </row>
    <row r="1315" spans="2:6" x14ac:dyDescent="0.25">
      <c r="B1315" s="96">
        <v>43750</v>
      </c>
      <c r="C1315" s="97" t="s">
        <v>561</v>
      </c>
      <c r="D1315" s="97">
        <v>6</v>
      </c>
      <c r="E1315" s="98">
        <v>500000</v>
      </c>
      <c r="F1315" s="97" t="s">
        <v>546</v>
      </c>
    </row>
    <row r="1316" spans="2:6" x14ac:dyDescent="0.25">
      <c r="B1316" s="96">
        <v>43750</v>
      </c>
      <c r="C1316" s="97" t="s">
        <v>562</v>
      </c>
      <c r="D1316" s="97">
        <v>6</v>
      </c>
      <c r="E1316" s="98">
        <v>530000</v>
      </c>
      <c r="F1316" s="97" t="s">
        <v>546</v>
      </c>
    </row>
    <row r="1317" spans="2:6" x14ac:dyDescent="0.25">
      <c r="B1317" s="96">
        <v>43750</v>
      </c>
      <c r="C1317" s="97" t="s">
        <v>563</v>
      </c>
      <c r="D1317" s="97">
        <v>6</v>
      </c>
      <c r="E1317" s="98">
        <v>550000</v>
      </c>
      <c r="F1317" s="97" t="s">
        <v>546</v>
      </c>
    </row>
    <row r="1318" spans="2:6" x14ac:dyDescent="0.25">
      <c r="B1318" s="96">
        <v>43750</v>
      </c>
      <c r="C1318" s="97" t="s">
        <v>564</v>
      </c>
      <c r="D1318" s="97">
        <v>6</v>
      </c>
      <c r="E1318" s="98">
        <v>760000</v>
      </c>
      <c r="F1318" s="97" t="s">
        <v>546</v>
      </c>
    </row>
    <row r="1319" spans="2:6" x14ac:dyDescent="0.25">
      <c r="B1319" s="96">
        <v>43750</v>
      </c>
      <c r="C1319" s="97" t="s">
        <v>565</v>
      </c>
      <c r="D1319" s="97">
        <v>6</v>
      </c>
      <c r="E1319" s="98">
        <v>710000</v>
      </c>
      <c r="F1319" s="97" t="s">
        <v>546</v>
      </c>
    </row>
    <row r="1320" spans="2:6" x14ac:dyDescent="0.25">
      <c r="B1320" s="96">
        <v>43750</v>
      </c>
      <c r="C1320" s="97" t="s">
        <v>568</v>
      </c>
      <c r="D1320" s="97">
        <v>6</v>
      </c>
      <c r="E1320" s="98">
        <v>600000</v>
      </c>
      <c r="F1320" s="97" t="s">
        <v>546</v>
      </c>
    </row>
    <row r="1321" spans="2:6" x14ac:dyDescent="0.25">
      <c r="B1321" s="96">
        <v>43750</v>
      </c>
      <c r="C1321" s="97" t="s">
        <v>570</v>
      </c>
      <c r="D1321" s="97">
        <v>6</v>
      </c>
      <c r="E1321" s="98">
        <v>600000</v>
      </c>
      <c r="F1321" s="97" t="s">
        <v>546</v>
      </c>
    </row>
    <row r="1322" spans="2:6" x14ac:dyDescent="0.25">
      <c r="B1322" s="96">
        <v>43750</v>
      </c>
      <c r="C1322" s="97" t="s">
        <v>569</v>
      </c>
      <c r="D1322" s="97">
        <v>4</v>
      </c>
      <c r="E1322" s="98">
        <v>430000</v>
      </c>
      <c r="F1322" s="97" t="s">
        <v>546</v>
      </c>
    </row>
    <row r="1323" spans="2:6" x14ac:dyDescent="0.25">
      <c r="B1323" s="96">
        <v>43750</v>
      </c>
      <c r="C1323" s="97" t="s">
        <v>577</v>
      </c>
      <c r="D1323" s="97">
        <v>6</v>
      </c>
      <c r="E1323" s="98">
        <v>530000</v>
      </c>
      <c r="F1323" s="97" t="s">
        <v>546</v>
      </c>
    </row>
    <row r="1324" spans="2:6" x14ac:dyDescent="0.25">
      <c r="B1324" s="96">
        <v>43750</v>
      </c>
      <c r="C1324" s="97" t="s">
        <v>578</v>
      </c>
      <c r="D1324" s="97">
        <v>6</v>
      </c>
      <c r="E1324" s="98">
        <v>810000</v>
      </c>
      <c r="F1324" s="97" t="s">
        <v>546</v>
      </c>
    </row>
    <row r="1325" spans="2:6" x14ac:dyDescent="0.25">
      <c r="B1325" s="96">
        <v>43750</v>
      </c>
      <c r="C1325" s="97" t="s">
        <v>574</v>
      </c>
      <c r="D1325" s="97">
        <v>5</v>
      </c>
      <c r="E1325" s="98">
        <v>570000</v>
      </c>
      <c r="F1325" s="97" t="s">
        <v>546</v>
      </c>
    </row>
    <row r="1326" spans="2:6" x14ac:dyDescent="0.25">
      <c r="B1326" s="96">
        <v>43750</v>
      </c>
      <c r="C1326" s="97" t="s">
        <v>575</v>
      </c>
      <c r="D1326" s="97">
        <v>5</v>
      </c>
      <c r="E1326" s="98">
        <v>475000</v>
      </c>
      <c r="F1326" s="97" t="s">
        <v>546</v>
      </c>
    </row>
    <row r="1327" spans="2:6" x14ac:dyDescent="0.25">
      <c r="B1327" s="96">
        <v>43750</v>
      </c>
      <c r="C1327" s="97" t="s">
        <v>593</v>
      </c>
      <c r="D1327" s="97">
        <v>6</v>
      </c>
      <c r="E1327" s="98">
        <v>530000</v>
      </c>
      <c r="F1327" s="97" t="s">
        <v>546</v>
      </c>
    </row>
    <row r="1328" spans="2:6" x14ac:dyDescent="0.25">
      <c r="B1328" s="96">
        <v>43750</v>
      </c>
      <c r="C1328" s="97" t="s">
        <v>596</v>
      </c>
      <c r="D1328" s="97">
        <v>6</v>
      </c>
      <c r="E1328" s="98">
        <v>500000</v>
      </c>
      <c r="F1328" s="97" t="s">
        <v>546</v>
      </c>
    </row>
    <row r="1329" spans="2:6" x14ac:dyDescent="0.25">
      <c r="B1329" s="96">
        <v>43750</v>
      </c>
      <c r="C1329" s="97" t="s">
        <v>606</v>
      </c>
      <c r="D1329" s="97">
        <v>6</v>
      </c>
      <c r="E1329" s="98">
        <v>500000</v>
      </c>
      <c r="F1329" s="97" t="s">
        <v>546</v>
      </c>
    </row>
    <row r="1330" spans="2:6" x14ac:dyDescent="0.25">
      <c r="B1330" s="96">
        <v>43750</v>
      </c>
      <c r="C1330" s="97" t="s">
        <v>589</v>
      </c>
      <c r="D1330" s="97">
        <v>6</v>
      </c>
      <c r="E1330" s="98">
        <v>860000</v>
      </c>
      <c r="F1330" s="97" t="s">
        <v>546</v>
      </c>
    </row>
    <row r="1331" spans="2:6" x14ac:dyDescent="0.25">
      <c r="B1331" s="96">
        <v>43750</v>
      </c>
      <c r="C1331" s="97" t="s">
        <v>602</v>
      </c>
      <c r="D1331" s="97">
        <v>6</v>
      </c>
      <c r="E1331" s="98">
        <v>560000</v>
      </c>
      <c r="F1331" s="97" t="s">
        <v>546</v>
      </c>
    </row>
    <row r="1332" spans="2:6" x14ac:dyDescent="0.25">
      <c r="B1332" s="96">
        <v>43750</v>
      </c>
      <c r="C1332" s="97" t="s">
        <v>566</v>
      </c>
      <c r="D1332" s="97">
        <v>6</v>
      </c>
      <c r="E1332" s="98">
        <v>720000</v>
      </c>
      <c r="F1332" s="97" t="s">
        <v>546</v>
      </c>
    </row>
    <row r="1333" spans="2:6" x14ac:dyDescent="0.25">
      <c r="B1333" s="96">
        <v>43750</v>
      </c>
      <c r="C1333" s="97" t="s">
        <v>566</v>
      </c>
      <c r="D1333" s="97">
        <v>6</v>
      </c>
      <c r="E1333" s="98">
        <v>660000</v>
      </c>
      <c r="F1333" s="97" t="s">
        <v>546</v>
      </c>
    </row>
    <row r="1334" spans="2:6" x14ac:dyDescent="0.25">
      <c r="B1334" s="96">
        <v>43750</v>
      </c>
      <c r="C1334" s="97" t="s">
        <v>567</v>
      </c>
      <c r="D1334" s="97">
        <v>6</v>
      </c>
      <c r="E1334" s="98">
        <v>120000</v>
      </c>
      <c r="F1334" s="97" t="s">
        <v>546</v>
      </c>
    </row>
    <row r="1335" spans="2:6" x14ac:dyDescent="0.25">
      <c r="B1335" s="96">
        <v>43757</v>
      </c>
      <c r="C1335" s="97" t="s">
        <v>545</v>
      </c>
      <c r="D1335" s="97">
        <v>6</v>
      </c>
      <c r="E1335" s="98">
        <v>850000</v>
      </c>
      <c r="F1335" s="97" t="s">
        <v>546</v>
      </c>
    </row>
    <row r="1336" spans="2:6" x14ac:dyDescent="0.25">
      <c r="B1336" s="96">
        <v>43757</v>
      </c>
      <c r="C1336" s="97" t="s">
        <v>547</v>
      </c>
      <c r="D1336" s="97">
        <v>4</v>
      </c>
      <c r="E1336" s="98">
        <v>550000</v>
      </c>
      <c r="F1336" s="97" t="s">
        <v>546</v>
      </c>
    </row>
    <row r="1337" spans="2:6" x14ac:dyDescent="0.25">
      <c r="B1337" s="96">
        <v>43757</v>
      </c>
      <c r="C1337" s="97" t="s">
        <v>548</v>
      </c>
      <c r="D1337" s="97">
        <v>6</v>
      </c>
      <c r="E1337" s="98">
        <v>830000</v>
      </c>
      <c r="F1337" s="97" t="s">
        <v>546</v>
      </c>
    </row>
    <row r="1338" spans="2:6" x14ac:dyDescent="0.25">
      <c r="B1338" s="96">
        <v>43757</v>
      </c>
      <c r="C1338" s="97" t="s">
        <v>549</v>
      </c>
      <c r="D1338" s="97">
        <v>4</v>
      </c>
      <c r="E1338" s="98">
        <v>470000</v>
      </c>
      <c r="F1338" s="97" t="s">
        <v>546</v>
      </c>
    </row>
    <row r="1339" spans="2:6" x14ac:dyDescent="0.25">
      <c r="B1339" s="96">
        <v>43757</v>
      </c>
      <c r="C1339" s="97" t="s">
        <v>550</v>
      </c>
      <c r="D1339" s="97">
        <v>4</v>
      </c>
      <c r="E1339" s="98">
        <v>330000</v>
      </c>
      <c r="F1339" s="97" t="s">
        <v>546</v>
      </c>
    </row>
    <row r="1340" spans="2:6" x14ac:dyDescent="0.25">
      <c r="B1340" s="96">
        <v>43757</v>
      </c>
      <c r="C1340" s="97" t="s">
        <v>601</v>
      </c>
      <c r="D1340" s="97">
        <v>6</v>
      </c>
      <c r="E1340" s="98">
        <v>900000</v>
      </c>
      <c r="F1340" s="97" t="s">
        <v>546</v>
      </c>
    </row>
    <row r="1341" spans="2:6" x14ac:dyDescent="0.25">
      <c r="B1341" s="96">
        <v>43757</v>
      </c>
      <c r="C1341" s="97" t="s">
        <v>552</v>
      </c>
      <c r="D1341" s="97">
        <v>6</v>
      </c>
      <c r="E1341" s="98">
        <v>830000</v>
      </c>
      <c r="F1341" s="97" t="s">
        <v>546</v>
      </c>
    </row>
    <row r="1342" spans="2:6" x14ac:dyDescent="0.25">
      <c r="B1342" s="96">
        <v>43757</v>
      </c>
      <c r="C1342" s="97" t="s">
        <v>553</v>
      </c>
      <c r="D1342" s="97">
        <v>6</v>
      </c>
      <c r="E1342" s="98">
        <v>830000</v>
      </c>
      <c r="F1342" s="97" t="s">
        <v>546</v>
      </c>
    </row>
    <row r="1343" spans="2:6" x14ac:dyDescent="0.25">
      <c r="B1343" s="96">
        <v>43757</v>
      </c>
      <c r="C1343" s="97" t="s">
        <v>42</v>
      </c>
      <c r="D1343" s="97">
        <v>6</v>
      </c>
      <c r="E1343" s="98">
        <v>560000</v>
      </c>
      <c r="F1343" s="97" t="s">
        <v>546</v>
      </c>
    </row>
    <row r="1344" spans="2:6" x14ac:dyDescent="0.25">
      <c r="B1344" s="96">
        <v>43757</v>
      </c>
      <c r="C1344" s="97" t="s">
        <v>555</v>
      </c>
      <c r="D1344" s="97">
        <v>2</v>
      </c>
      <c r="E1344" s="98">
        <v>200000</v>
      </c>
      <c r="F1344" s="97" t="s">
        <v>546</v>
      </c>
    </row>
    <row r="1345" spans="2:6" x14ac:dyDescent="0.25">
      <c r="B1345" s="96">
        <v>43757</v>
      </c>
      <c r="C1345" s="97" t="s">
        <v>556</v>
      </c>
      <c r="D1345" s="97">
        <v>6</v>
      </c>
      <c r="E1345" s="98">
        <v>475000</v>
      </c>
      <c r="F1345" s="97" t="s">
        <v>546</v>
      </c>
    </row>
    <row r="1346" spans="2:6" x14ac:dyDescent="0.25">
      <c r="B1346" s="96">
        <v>43757</v>
      </c>
      <c r="C1346" s="97" t="s">
        <v>557</v>
      </c>
      <c r="D1346" s="97">
        <v>6</v>
      </c>
      <c r="E1346" s="98">
        <v>540000</v>
      </c>
      <c r="F1346" s="97" t="s">
        <v>546</v>
      </c>
    </row>
    <row r="1347" spans="2:6" x14ac:dyDescent="0.25">
      <c r="B1347" s="96">
        <v>43757</v>
      </c>
      <c r="C1347" s="97" t="s">
        <v>558</v>
      </c>
      <c r="D1347" s="97">
        <v>5</v>
      </c>
      <c r="E1347" s="98">
        <v>450000</v>
      </c>
      <c r="F1347" s="97" t="s">
        <v>546</v>
      </c>
    </row>
    <row r="1348" spans="2:6" x14ac:dyDescent="0.25">
      <c r="B1348" s="96">
        <v>43757</v>
      </c>
      <c r="C1348" s="97" t="s">
        <v>559</v>
      </c>
      <c r="D1348" s="97">
        <v>6</v>
      </c>
      <c r="E1348" s="98">
        <v>650000</v>
      </c>
      <c r="F1348" s="97" t="s">
        <v>546</v>
      </c>
    </row>
    <row r="1349" spans="2:6" x14ac:dyDescent="0.25">
      <c r="B1349" s="96">
        <v>43757</v>
      </c>
      <c r="C1349" s="97" t="s">
        <v>560</v>
      </c>
      <c r="D1349" s="97">
        <v>5</v>
      </c>
      <c r="E1349" s="98">
        <v>475000</v>
      </c>
      <c r="F1349" s="97" t="s">
        <v>546</v>
      </c>
    </row>
    <row r="1350" spans="2:6" x14ac:dyDescent="0.25">
      <c r="B1350" s="96">
        <v>43757</v>
      </c>
      <c r="C1350" s="97" t="s">
        <v>561</v>
      </c>
      <c r="D1350" s="97">
        <v>6</v>
      </c>
      <c r="E1350" s="98">
        <v>730000</v>
      </c>
      <c r="F1350" s="97" t="s">
        <v>546</v>
      </c>
    </row>
    <row r="1351" spans="2:6" x14ac:dyDescent="0.25">
      <c r="B1351" s="96">
        <v>43757</v>
      </c>
      <c r="C1351" s="97" t="s">
        <v>562</v>
      </c>
      <c r="D1351" s="97">
        <v>6</v>
      </c>
      <c r="E1351" s="98">
        <v>540000</v>
      </c>
      <c r="F1351" s="97" t="s">
        <v>546</v>
      </c>
    </row>
    <row r="1352" spans="2:6" x14ac:dyDescent="0.25">
      <c r="B1352" s="96">
        <v>43757</v>
      </c>
      <c r="C1352" s="97" t="s">
        <v>563</v>
      </c>
      <c r="D1352" s="97">
        <v>6</v>
      </c>
      <c r="E1352" s="98">
        <v>680000</v>
      </c>
      <c r="F1352" s="97" t="s">
        <v>546</v>
      </c>
    </row>
    <row r="1353" spans="2:6" x14ac:dyDescent="0.25">
      <c r="B1353" s="96">
        <v>43757</v>
      </c>
      <c r="C1353" s="97" t="s">
        <v>564</v>
      </c>
      <c r="D1353" s="97">
        <v>6</v>
      </c>
      <c r="E1353" s="98">
        <v>780000</v>
      </c>
      <c r="F1353" s="97" t="s">
        <v>546</v>
      </c>
    </row>
    <row r="1354" spans="2:6" x14ac:dyDescent="0.25">
      <c r="B1354" s="96">
        <v>43757</v>
      </c>
      <c r="C1354" s="97" t="s">
        <v>565</v>
      </c>
      <c r="D1354" s="97">
        <v>6</v>
      </c>
      <c r="E1354" s="98">
        <v>780000</v>
      </c>
      <c r="F1354" s="97" t="s">
        <v>546</v>
      </c>
    </row>
    <row r="1355" spans="2:6" x14ac:dyDescent="0.25">
      <c r="B1355" s="96">
        <v>43757</v>
      </c>
      <c r="C1355" s="97" t="s">
        <v>568</v>
      </c>
      <c r="D1355" s="97">
        <v>6</v>
      </c>
      <c r="E1355" s="98">
        <v>600000</v>
      </c>
      <c r="F1355" s="97" t="s">
        <v>546</v>
      </c>
    </row>
    <row r="1356" spans="2:6" x14ac:dyDescent="0.25">
      <c r="B1356" s="96">
        <v>43757</v>
      </c>
      <c r="C1356" s="97" t="s">
        <v>570</v>
      </c>
      <c r="D1356" s="97">
        <v>6</v>
      </c>
      <c r="E1356" s="98">
        <v>600000</v>
      </c>
      <c r="F1356" s="97" t="s">
        <v>546</v>
      </c>
    </row>
    <row r="1357" spans="2:6" x14ac:dyDescent="0.25">
      <c r="B1357" s="96">
        <v>43757</v>
      </c>
      <c r="C1357" s="97" t="s">
        <v>569</v>
      </c>
      <c r="D1357" s="97">
        <v>5</v>
      </c>
      <c r="E1357" s="98">
        <v>540000</v>
      </c>
      <c r="F1357" s="97" t="s">
        <v>546</v>
      </c>
    </row>
    <row r="1358" spans="2:6" x14ac:dyDescent="0.25">
      <c r="B1358" s="96">
        <v>43757</v>
      </c>
      <c r="C1358" s="97" t="s">
        <v>577</v>
      </c>
      <c r="D1358" s="97">
        <v>6</v>
      </c>
      <c r="E1358" s="98">
        <v>475000</v>
      </c>
      <c r="F1358" s="97" t="s">
        <v>546</v>
      </c>
    </row>
    <row r="1359" spans="2:6" x14ac:dyDescent="0.25">
      <c r="B1359" s="96">
        <v>43757</v>
      </c>
      <c r="C1359" s="97" t="s">
        <v>578</v>
      </c>
      <c r="D1359" s="97">
        <v>6</v>
      </c>
      <c r="E1359" s="98">
        <v>780000</v>
      </c>
      <c r="F1359" s="97" t="s">
        <v>546</v>
      </c>
    </row>
    <row r="1360" spans="2:6" x14ac:dyDescent="0.25">
      <c r="B1360" s="96">
        <v>43757</v>
      </c>
      <c r="C1360" s="97" t="s">
        <v>574</v>
      </c>
      <c r="D1360" s="97">
        <v>6</v>
      </c>
      <c r="E1360" s="98">
        <v>680000</v>
      </c>
      <c r="F1360" s="97" t="s">
        <v>546</v>
      </c>
    </row>
    <row r="1361" spans="2:6" x14ac:dyDescent="0.25">
      <c r="B1361" s="96">
        <v>43757</v>
      </c>
      <c r="C1361" s="97" t="s">
        <v>575</v>
      </c>
      <c r="D1361" s="97">
        <v>6</v>
      </c>
      <c r="E1361" s="98">
        <v>640000</v>
      </c>
      <c r="F1361" s="97" t="s">
        <v>546</v>
      </c>
    </row>
    <row r="1362" spans="2:6" x14ac:dyDescent="0.25">
      <c r="B1362" s="96">
        <v>43757</v>
      </c>
      <c r="C1362" s="97" t="s">
        <v>593</v>
      </c>
      <c r="D1362" s="97">
        <v>6</v>
      </c>
      <c r="E1362" s="98">
        <v>540000</v>
      </c>
      <c r="F1362" s="97" t="s">
        <v>546</v>
      </c>
    </row>
    <row r="1363" spans="2:6" x14ac:dyDescent="0.25">
      <c r="B1363" s="96">
        <v>43757</v>
      </c>
      <c r="C1363" s="97" t="s">
        <v>596</v>
      </c>
      <c r="D1363" s="97">
        <v>6</v>
      </c>
      <c r="E1363" s="98">
        <v>475000</v>
      </c>
      <c r="F1363" s="97" t="s">
        <v>546</v>
      </c>
    </row>
    <row r="1364" spans="2:6" x14ac:dyDescent="0.25">
      <c r="B1364" s="96">
        <v>43757</v>
      </c>
      <c r="C1364" s="97" t="s">
        <v>606</v>
      </c>
      <c r="D1364" s="97">
        <v>6</v>
      </c>
      <c r="E1364" s="98">
        <v>580000</v>
      </c>
      <c r="F1364" s="97" t="s">
        <v>546</v>
      </c>
    </row>
    <row r="1365" spans="2:6" x14ac:dyDescent="0.25">
      <c r="B1365" s="96">
        <v>43757</v>
      </c>
      <c r="C1365" s="97" t="s">
        <v>589</v>
      </c>
      <c r="D1365" s="97">
        <v>6</v>
      </c>
      <c r="E1365" s="98">
        <v>900000</v>
      </c>
      <c r="F1365" s="97" t="s">
        <v>546</v>
      </c>
    </row>
    <row r="1366" spans="2:6" x14ac:dyDescent="0.25">
      <c r="B1366" s="96">
        <v>43757</v>
      </c>
      <c r="C1366" s="97" t="s">
        <v>602</v>
      </c>
      <c r="D1366" s="97">
        <v>6</v>
      </c>
      <c r="E1366" s="98">
        <v>600000</v>
      </c>
      <c r="F1366" s="97" t="s">
        <v>546</v>
      </c>
    </row>
    <row r="1367" spans="2:6" x14ac:dyDescent="0.25">
      <c r="B1367" s="96">
        <v>43757</v>
      </c>
      <c r="C1367" s="97" t="s">
        <v>566</v>
      </c>
      <c r="D1367" s="97">
        <v>6</v>
      </c>
      <c r="E1367" s="98">
        <v>720000</v>
      </c>
      <c r="F1367" s="97" t="s">
        <v>546</v>
      </c>
    </row>
    <row r="1368" spans="2:6" x14ac:dyDescent="0.25">
      <c r="B1368" s="96">
        <v>43757</v>
      </c>
      <c r="C1368" s="97" t="s">
        <v>566</v>
      </c>
      <c r="D1368" s="97">
        <v>6</v>
      </c>
      <c r="E1368" s="98">
        <v>660000</v>
      </c>
      <c r="F1368" s="97" t="s">
        <v>546</v>
      </c>
    </row>
    <row r="1369" spans="2:6" x14ac:dyDescent="0.25">
      <c r="B1369" s="96">
        <v>43757</v>
      </c>
      <c r="C1369" s="97" t="s">
        <v>567</v>
      </c>
      <c r="D1369" s="97">
        <v>6</v>
      </c>
      <c r="E1369" s="98">
        <v>120000</v>
      </c>
      <c r="F1369" s="97" t="s">
        <v>546</v>
      </c>
    </row>
    <row r="1370" spans="2:6" x14ac:dyDescent="0.25">
      <c r="B1370" s="96">
        <v>43764</v>
      </c>
      <c r="C1370" s="97" t="s">
        <v>545</v>
      </c>
      <c r="D1370" s="97">
        <v>6</v>
      </c>
      <c r="E1370" s="98">
        <v>900000</v>
      </c>
      <c r="F1370" s="97" t="s">
        <v>546</v>
      </c>
    </row>
    <row r="1371" spans="2:6" x14ac:dyDescent="0.25">
      <c r="B1371" s="96">
        <v>43764</v>
      </c>
      <c r="C1371" s="97" t="s">
        <v>547</v>
      </c>
      <c r="D1371" s="97">
        <v>6</v>
      </c>
      <c r="E1371" s="98">
        <v>850000</v>
      </c>
      <c r="F1371" s="97" t="s">
        <v>546</v>
      </c>
    </row>
    <row r="1372" spans="2:6" x14ac:dyDescent="0.25">
      <c r="B1372" s="96">
        <v>43764</v>
      </c>
      <c r="C1372" s="97" t="s">
        <v>548</v>
      </c>
      <c r="D1372" s="97">
        <v>5</v>
      </c>
      <c r="E1372" s="98">
        <v>680000</v>
      </c>
      <c r="F1372" s="97" t="s">
        <v>546</v>
      </c>
    </row>
    <row r="1373" spans="2:6" x14ac:dyDescent="0.25">
      <c r="B1373" s="96">
        <v>43764</v>
      </c>
      <c r="C1373" s="97" t="s">
        <v>549</v>
      </c>
      <c r="D1373" s="97">
        <v>2</v>
      </c>
      <c r="E1373" s="98">
        <v>200000</v>
      </c>
      <c r="F1373" s="97" t="s">
        <v>546</v>
      </c>
    </row>
    <row r="1374" spans="2:6" x14ac:dyDescent="0.25">
      <c r="B1374" s="96">
        <v>43764</v>
      </c>
      <c r="C1374" s="97" t="s">
        <v>550</v>
      </c>
      <c r="D1374" s="97">
        <v>6</v>
      </c>
      <c r="E1374" s="98">
        <v>760000</v>
      </c>
      <c r="F1374" s="97" t="s">
        <v>546</v>
      </c>
    </row>
    <row r="1375" spans="2:6" x14ac:dyDescent="0.25">
      <c r="B1375" s="96">
        <v>43764</v>
      </c>
      <c r="C1375" s="97" t="s">
        <v>601</v>
      </c>
      <c r="D1375" s="97">
        <v>6</v>
      </c>
      <c r="E1375" s="98">
        <v>1050000</v>
      </c>
      <c r="F1375" s="97" t="s">
        <v>546</v>
      </c>
    </row>
    <row r="1376" spans="2:6" x14ac:dyDescent="0.25">
      <c r="B1376" s="96">
        <v>43764</v>
      </c>
      <c r="C1376" s="97" t="s">
        <v>552</v>
      </c>
      <c r="D1376" s="97">
        <v>3</v>
      </c>
      <c r="E1376" s="98">
        <v>430000</v>
      </c>
      <c r="F1376" s="97" t="s">
        <v>546</v>
      </c>
    </row>
    <row r="1377" spans="2:6" x14ac:dyDescent="0.25">
      <c r="B1377" s="96">
        <v>43764</v>
      </c>
      <c r="C1377" s="97" t="s">
        <v>553</v>
      </c>
      <c r="D1377" s="97">
        <v>3</v>
      </c>
      <c r="E1377" s="98">
        <v>390000</v>
      </c>
      <c r="F1377" s="97" t="s">
        <v>546</v>
      </c>
    </row>
    <row r="1378" spans="2:6" x14ac:dyDescent="0.25">
      <c r="B1378" s="96">
        <v>43764</v>
      </c>
      <c r="C1378" s="97" t="s">
        <v>42</v>
      </c>
      <c r="D1378" s="97">
        <v>3</v>
      </c>
      <c r="E1378" s="98">
        <v>290000</v>
      </c>
      <c r="F1378" s="97" t="s">
        <v>546</v>
      </c>
    </row>
    <row r="1379" spans="2:6" x14ac:dyDescent="0.25">
      <c r="B1379" s="96">
        <v>43764</v>
      </c>
      <c r="C1379" s="97" t="s">
        <v>555</v>
      </c>
      <c r="D1379" s="97">
        <v>6</v>
      </c>
      <c r="E1379" s="98">
        <v>600000</v>
      </c>
      <c r="F1379" s="97" t="s">
        <v>546</v>
      </c>
    </row>
    <row r="1380" spans="2:6" x14ac:dyDescent="0.25">
      <c r="B1380" s="96">
        <v>43764</v>
      </c>
      <c r="C1380" s="97" t="s">
        <v>556</v>
      </c>
      <c r="D1380" s="97">
        <v>6</v>
      </c>
      <c r="E1380" s="98">
        <v>500000</v>
      </c>
      <c r="F1380" s="97" t="s">
        <v>546</v>
      </c>
    </row>
    <row r="1381" spans="2:6" x14ac:dyDescent="0.25">
      <c r="B1381" s="96">
        <v>43764</v>
      </c>
      <c r="C1381" s="97" t="s">
        <v>557</v>
      </c>
      <c r="D1381" s="97">
        <v>3</v>
      </c>
      <c r="E1381" s="98">
        <v>150000</v>
      </c>
      <c r="F1381" s="97" t="s">
        <v>546</v>
      </c>
    </row>
    <row r="1382" spans="2:6" x14ac:dyDescent="0.25">
      <c r="B1382" s="96">
        <v>43764</v>
      </c>
      <c r="C1382" s="97" t="s">
        <v>558</v>
      </c>
      <c r="D1382" s="97">
        <v>6</v>
      </c>
      <c r="E1382" s="98">
        <v>460000</v>
      </c>
      <c r="F1382" s="97" t="s">
        <v>546</v>
      </c>
    </row>
    <row r="1383" spans="2:6" x14ac:dyDescent="0.25">
      <c r="B1383" s="96">
        <v>43764</v>
      </c>
      <c r="C1383" s="97" t="s">
        <v>559</v>
      </c>
      <c r="D1383" s="97">
        <v>5</v>
      </c>
      <c r="E1383" s="98">
        <v>680000</v>
      </c>
      <c r="F1383" s="97" t="s">
        <v>546</v>
      </c>
    </row>
    <row r="1384" spans="2:6" x14ac:dyDescent="0.25">
      <c r="B1384" s="96">
        <v>43764</v>
      </c>
      <c r="C1384" s="97" t="s">
        <v>560</v>
      </c>
      <c r="D1384" s="97">
        <v>5</v>
      </c>
      <c r="E1384" s="98">
        <v>360000</v>
      </c>
      <c r="F1384" s="97" t="s">
        <v>546</v>
      </c>
    </row>
    <row r="1385" spans="2:6" x14ac:dyDescent="0.25">
      <c r="B1385" s="96">
        <v>43764</v>
      </c>
      <c r="C1385" s="97" t="s">
        <v>561</v>
      </c>
      <c r="D1385" s="97">
        <v>6</v>
      </c>
      <c r="E1385" s="98">
        <v>720000</v>
      </c>
      <c r="F1385" s="97" t="s">
        <v>546</v>
      </c>
    </row>
    <row r="1386" spans="2:6" x14ac:dyDescent="0.25">
      <c r="B1386" s="96">
        <v>43764</v>
      </c>
      <c r="C1386" s="97" t="s">
        <v>562</v>
      </c>
      <c r="D1386" s="97">
        <v>6</v>
      </c>
      <c r="E1386" s="98">
        <v>530000</v>
      </c>
      <c r="F1386" s="97" t="s">
        <v>546</v>
      </c>
    </row>
    <row r="1387" spans="2:6" x14ac:dyDescent="0.25">
      <c r="B1387" s="96">
        <v>43764</v>
      </c>
      <c r="C1387" s="97" t="s">
        <v>563</v>
      </c>
      <c r="D1387" s="97">
        <v>6</v>
      </c>
      <c r="E1387" s="98">
        <v>570000</v>
      </c>
      <c r="F1387" s="97" t="s">
        <v>546</v>
      </c>
    </row>
    <row r="1388" spans="2:6" x14ac:dyDescent="0.25">
      <c r="B1388" s="96">
        <v>43764</v>
      </c>
      <c r="C1388" s="97" t="s">
        <v>564</v>
      </c>
      <c r="D1388" s="97">
        <v>6</v>
      </c>
      <c r="E1388" s="98">
        <v>810000</v>
      </c>
      <c r="F1388" s="97" t="s">
        <v>546</v>
      </c>
    </row>
    <row r="1389" spans="2:6" x14ac:dyDescent="0.25">
      <c r="B1389" s="96">
        <v>43764</v>
      </c>
      <c r="C1389" s="97" t="s">
        <v>565</v>
      </c>
      <c r="D1389" s="97">
        <v>5</v>
      </c>
      <c r="E1389" s="98">
        <v>520000</v>
      </c>
      <c r="F1389" s="97" t="s">
        <v>546</v>
      </c>
    </row>
    <row r="1390" spans="2:6" x14ac:dyDescent="0.25">
      <c r="B1390" s="96">
        <v>43764</v>
      </c>
      <c r="C1390" s="97" t="s">
        <v>568</v>
      </c>
      <c r="D1390" s="97">
        <v>6</v>
      </c>
      <c r="E1390" s="98">
        <v>600000</v>
      </c>
      <c r="F1390" s="97" t="s">
        <v>546</v>
      </c>
    </row>
    <row r="1391" spans="2:6" x14ac:dyDescent="0.25">
      <c r="B1391" s="96">
        <v>43764</v>
      </c>
      <c r="C1391" s="97" t="s">
        <v>570</v>
      </c>
      <c r="D1391" s="97">
        <v>6</v>
      </c>
      <c r="E1391" s="98">
        <v>600000</v>
      </c>
      <c r="F1391" s="97" t="s">
        <v>546</v>
      </c>
    </row>
    <row r="1392" spans="2:6" x14ac:dyDescent="0.25">
      <c r="B1392" s="96">
        <v>43764</v>
      </c>
      <c r="C1392" s="97" t="s">
        <v>569</v>
      </c>
      <c r="D1392" s="97">
        <v>6</v>
      </c>
      <c r="E1392" s="98">
        <v>600000</v>
      </c>
      <c r="F1392" s="97" t="s">
        <v>546</v>
      </c>
    </row>
    <row r="1393" spans="2:6" x14ac:dyDescent="0.25">
      <c r="B1393" s="96">
        <v>43764</v>
      </c>
      <c r="C1393" s="97" t="s">
        <v>577</v>
      </c>
      <c r="D1393" s="97">
        <v>4</v>
      </c>
      <c r="E1393" s="98">
        <v>270000</v>
      </c>
      <c r="F1393" s="97" t="s">
        <v>546</v>
      </c>
    </row>
    <row r="1394" spans="2:6" x14ac:dyDescent="0.25">
      <c r="B1394" s="96">
        <v>43764</v>
      </c>
      <c r="C1394" s="97" t="s">
        <v>578</v>
      </c>
      <c r="D1394" s="97">
        <v>5</v>
      </c>
      <c r="E1394" s="98">
        <v>820000</v>
      </c>
      <c r="F1394" s="97" t="s">
        <v>546</v>
      </c>
    </row>
    <row r="1395" spans="2:6" x14ac:dyDescent="0.25">
      <c r="B1395" s="96">
        <v>43764</v>
      </c>
      <c r="C1395" s="97" t="s">
        <v>574</v>
      </c>
      <c r="D1395" s="97">
        <v>2</v>
      </c>
      <c r="E1395" s="98">
        <v>285000</v>
      </c>
      <c r="F1395" s="97" t="s">
        <v>546</v>
      </c>
    </row>
    <row r="1396" spans="2:6" x14ac:dyDescent="0.25">
      <c r="B1396" s="96">
        <v>43764</v>
      </c>
      <c r="C1396" s="97" t="s">
        <v>575</v>
      </c>
      <c r="D1396" s="97">
        <v>6</v>
      </c>
      <c r="E1396" s="98">
        <v>670000</v>
      </c>
      <c r="F1396" s="97" t="s">
        <v>546</v>
      </c>
    </row>
    <row r="1397" spans="2:6" x14ac:dyDescent="0.25">
      <c r="B1397" s="96">
        <v>43764</v>
      </c>
      <c r="C1397" s="97" t="s">
        <v>593</v>
      </c>
      <c r="D1397" s="97">
        <v>6</v>
      </c>
      <c r="E1397" s="98">
        <v>600000</v>
      </c>
      <c r="F1397" s="97" t="s">
        <v>546</v>
      </c>
    </row>
    <row r="1398" spans="2:6" x14ac:dyDescent="0.25">
      <c r="B1398" s="96">
        <v>43764</v>
      </c>
      <c r="C1398" s="97" t="s">
        <v>596</v>
      </c>
      <c r="D1398" s="97">
        <v>6</v>
      </c>
      <c r="E1398" s="98">
        <v>500000</v>
      </c>
      <c r="F1398" s="97" t="s">
        <v>546</v>
      </c>
    </row>
    <row r="1399" spans="2:6" x14ac:dyDescent="0.25">
      <c r="B1399" s="96">
        <v>43764</v>
      </c>
      <c r="C1399" s="97" t="s">
        <v>606</v>
      </c>
      <c r="D1399" s="97">
        <v>6</v>
      </c>
      <c r="E1399" s="98">
        <v>690000</v>
      </c>
      <c r="F1399" s="97" t="s">
        <v>546</v>
      </c>
    </row>
    <row r="1400" spans="2:6" x14ac:dyDescent="0.25">
      <c r="B1400" s="96">
        <v>43764</v>
      </c>
      <c r="C1400" s="97" t="s">
        <v>607</v>
      </c>
      <c r="D1400" s="97">
        <v>6</v>
      </c>
      <c r="E1400" s="98">
        <v>400000</v>
      </c>
      <c r="F1400" s="97" t="s">
        <v>546</v>
      </c>
    </row>
    <row r="1401" spans="2:6" x14ac:dyDescent="0.25">
      <c r="B1401" s="96">
        <v>43764</v>
      </c>
      <c r="C1401" s="97" t="s">
        <v>589</v>
      </c>
      <c r="D1401" s="97">
        <v>5</v>
      </c>
      <c r="E1401" s="98">
        <v>730000</v>
      </c>
      <c r="F1401" s="97" t="s">
        <v>546</v>
      </c>
    </row>
    <row r="1402" spans="2:6" x14ac:dyDescent="0.25">
      <c r="B1402" s="96">
        <v>43764</v>
      </c>
      <c r="C1402" s="97" t="s">
        <v>602</v>
      </c>
      <c r="D1402" s="97">
        <v>5</v>
      </c>
      <c r="E1402" s="98">
        <v>480000</v>
      </c>
      <c r="F1402" s="97" t="s">
        <v>546</v>
      </c>
    </row>
    <row r="1403" spans="2:6" x14ac:dyDescent="0.25">
      <c r="B1403" s="96">
        <v>43764</v>
      </c>
      <c r="C1403" s="97" t="s">
        <v>566</v>
      </c>
      <c r="D1403" s="97">
        <v>6</v>
      </c>
      <c r="E1403" s="98">
        <v>720000</v>
      </c>
      <c r="F1403" s="97" t="s">
        <v>546</v>
      </c>
    </row>
    <row r="1404" spans="2:6" x14ac:dyDescent="0.25">
      <c r="B1404" s="96">
        <v>43764</v>
      </c>
      <c r="C1404" s="97" t="s">
        <v>566</v>
      </c>
      <c r="D1404" s="97">
        <v>6</v>
      </c>
      <c r="E1404" s="98">
        <v>660000</v>
      </c>
      <c r="F1404" s="97" t="s">
        <v>546</v>
      </c>
    </row>
    <row r="1405" spans="2:6" x14ac:dyDescent="0.25">
      <c r="B1405" s="96">
        <v>43764</v>
      </c>
      <c r="C1405" s="97" t="s">
        <v>567</v>
      </c>
      <c r="D1405" s="97">
        <v>6</v>
      </c>
      <c r="E1405" s="98">
        <v>120000</v>
      </c>
      <c r="F1405" s="97" t="s">
        <v>546</v>
      </c>
    </row>
    <row r="1406" spans="2:6" x14ac:dyDescent="0.25">
      <c r="B1406" s="96">
        <v>43771</v>
      </c>
      <c r="C1406" s="97" t="s">
        <v>545</v>
      </c>
      <c r="D1406" s="97">
        <v>6</v>
      </c>
      <c r="E1406" s="98">
        <v>850000</v>
      </c>
      <c r="F1406" s="97" t="s">
        <v>546</v>
      </c>
    </row>
    <row r="1407" spans="2:6" x14ac:dyDescent="0.25">
      <c r="B1407" s="96">
        <v>43771</v>
      </c>
      <c r="C1407" s="97" t="s">
        <v>547</v>
      </c>
      <c r="D1407" s="97">
        <v>6</v>
      </c>
      <c r="E1407" s="98">
        <v>770000</v>
      </c>
      <c r="F1407" s="97" t="s">
        <v>546</v>
      </c>
    </row>
    <row r="1408" spans="2:6" x14ac:dyDescent="0.25">
      <c r="B1408" s="96">
        <v>43771</v>
      </c>
      <c r="C1408" s="97" t="s">
        <v>548</v>
      </c>
      <c r="D1408" s="97">
        <v>6</v>
      </c>
      <c r="E1408" s="98">
        <v>720000</v>
      </c>
      <c r="F1408" s="97" t="s">
        <v>546</v>
      </c>
    </row>
    <row r="1409" spans="2:6" x14ac:dyDescent="0.25">
      <c r="B1409" s="96">
        <v>43771</v>
      </c>
      <c r="C1409" s="97" t="s">
        <v>549</v>
      </c>
      <c r="D1409" s="97">
        <v>6</v>
      </c>
      <c r="E1409" s="98">
        <v>720000</v>
      </c>
      <c r="F1409" s="97" t="s">
        <v>546</v>
      </c>
    </row>
    <row r="1410" spans="2:6" x14ac:dyDescent="0.25">
      <c r="B1410" s="96">
        <v>43771</v>
      </c>
      <c r="C1410" s="97" t="s">
        <v>550</v>
      </c>
      <c r="D1410" s="97">
        <v>6</v>
      </c>
      <c r="E1410" s="98">
        <v>720000</v>
      </c>
      <c r="F1410" s="97" t="s">
        <v>546</v>
      </c>
    </row>
    <row r="1411" spans="2:6" x14ac:dyDescent="0.25">
      <c r="B1411" s="96">
        <v>43771</v>
      </c>
      <c r="C1411" s="97" t="s">
        <v>601</v>
      </c>
      <c r="D1411" s="97">
        <v>6</v>
      </c>
      <c r="E1411" s="98">
        <v>1200000</v>
      </c>
      <c r="F1411" s="97" t="s">
        <v>546</v>
      </c>
    </row>
    <row r="1412" spans="2:6" x14ac:dyDescent="0.25">
      <c r="B1412" s="96">
        <v>43771</v>
      </c>
      <c r="C1412" s="97" t="s">
        <v>552</v>
      </c>
      <c r="D1412" s="97">
        <v>6</v>
      </c>
      <c r="E1412" s="98">
        <v>720000</v>
      </c>
      <c r="F1412" s="97" t="s">
        <v>546</v>
      </c>
    </row>
    <row r="1413" spans="2:6" x14ac:dyDescent="0.25">
      <c r="B1413" s="96">
        <v>43771</v>
      </c>
      <c r="C1413" s="97" t="s">
        <v>553</v>
      </c>
      <c r="D1413" s="97">
        <v>6</v>
      </c>
      <c r="E1413" s="98">
        <v>770000</v>
      </c>
      <c r="F1413" s="97" t="s">
        <v>546</v>
      </c>
    </row>
    <row r="1414" spans="2:6" x14ac:dyDescent="0.25">
      <c r="B1414" s="96">
        <v>43771</v>
      </c>
      <c r="C1414" s="97" t="s">
        <v>42</v>
      </c>
      <c r="D1414" s="97">
        <v>6</v>
      </c>
      <c r="E1414" s="98">
        <v>500000</v>
      </c>
      <c r="F1414" s="97" t="s">
        <v>546</v>
      </c>
    </row>
    <row r="1415" spans="2:6" x14ac:dyDescent="0.25">
      <c r="B1415" s="96">
        <v>43771</v>
      </c>
      <c r="C1415" s="97" t="s">
        <v>555</v>
      </c>
      <c r="D1415" s="97">
        <v>6</v>
      </c>
      <c r="E1415" s="98">
        <v>520000</v>
      </c>
      <c r="F1415" s="97" t="s">
        <v>546</v>
      </c>
    </row>
    <row r="1416" spans="2:6" x14ac:dyDescent="0.25">
      <c r="B1416" s="96">
        <v>43771</v>
      </c>
      <c r="C1416" s="97" t="s">
        <v>556</v>
      </c>
      <c r="D1416" s="97">
        <v>6</v>
      </c>
      <c r="E1416" s="98">
        <v>500000</v>
      </c>
      <c r="F1416" s="97" t="s">
        <v>546</v>
      </c>
    </row>
    <row r="1417" spans="2:6" x14ac:dyDescent="0.25">
      <c r="B1417" s="96">
        <v>43771</v>
      </c>
      <c r="C1417" s="97" t="s">
        <v>557</v>
      </c>
      <c r="D1417" s="97">
        <v>6</v>
      </c>
      <c r="E1417" s="98">
        <v>550000</v>
      </c>
      <c r="F1417" s="97" t="s">
        <v>546</v>
      </c>
    </row>
    <row r="1418" spans="2:6" x14ac:dyDescent="0.25">
      <c r="B1418" s="96">
        <v>43771</v>
      </c>
      <c r="C1418" s="97" t="s">
        <v>558</v>
      </c>
      <c r="D1418" s="97">
        <v>6</v>
      </c>
      <c r="E1418" s="98">
        <v>500000</v>
      </c>
      <c r="F1418" s="97" t="s">
        <v>546</v>
      </c>
    </row>
    <row r="1419" spans="2:6" x14ac:dyDescent="0.25">
      <c r="B1419" s="96">
        <v>43771</v>
      </c>
      <c r="C1419" s="97" t="s">
        <v>559</v>
      </c>
      <c r="D1419" s="97">
        <v>6</v>
      </c>
      <c r="E1419" s="98">
        <v>850000</v>
      </c>
      <c r="F1419" s="97" t="s">
        <v>546</v>
      </c>
    </row>
    <row r="1420" spans="2:6" x14ac:dyDescent="0.25">
      <c r="B1420" s="96">
        <v>43771</v>
      </c>
      <c r="C1420" s="97" t="s">
        <v>560</v>
      </c>
      <c r="D1420" s="97">
        <v>5</v>
      </c>
      <c r="E1420" s="98">
        <v>330000</v>
      </c>
      <c r="F1420" s="97" t="s">
        <v>546</v>
      </c>
    </row>
    <row r="1421" spans="2:6" x14ac:dyDescent="0.25">
      <c r="B1421" s="96">
        <v>43771</v>
      </c>
      <c r="C1421" s="97" t="s">
        <v>561</v>
      </c>
      <c r="D1421" s="97">
        <v>6</v>
      </c>
      <c r="E1421" s="98">
        <v>850000</v>
      </c>
      <c r="F1421" s="97" t="s">
        <v>546</v>
      </c>
    </row>
    <row r="1422" spans="2:6" x14ac:dyDescent="0.25">
      <c r="B1422" s="96">
        <v>43771</v>
      </c>
      <c r="C1422" s="97" t="s">
        <v>562</v>
      </c>
      <c r="D1422" s="97">
        <v>6</v>
      </c>
      <c r="E1422" s="98">
        <v>500000</v>
      </c>
      <c r="F1422" s="97" t="s">
        <v>546</v>
      </c>
    </row>
    <row r="1423" spans="2:6" x14ac:dyDescent="0.25">
      <c r="B1423" s="96">
        <v>43771</v>
      </c>
      <c r="C1423" s="97" t="s">
        <v>563</v>
      </c>
      <c r="D1423" s="97">
        <v>6</v>
      </c>
      <c r="E1423" s="98">
        <v>520000</v>
      </c>
      <c r="F1423" s="97" t="s">
        <v>546</v>
      </c>
    </row>
    <row r="1424" spans="2:6" x14ac:dyDescent="0.25">
      <c r="B1424" s="96">
        <v>43771</v>
      </c>
      <c r="C1424" s="97" t="s">
        <v>564</v>
      </c>
      <c r="D1424" s="97">
        <v>4</v>
      </c>
      <c r="E1424" s="98">
        <v>520000</v>
      </c>
      <c r="F1424" s="97" t="s">
        <v>546</v>
      </c>
    </row>
    <row r="1425" spans="2:6" x14ac:dyDescent="0.25">
      <c r="B1425" s="96">
        <v>43771</v>
      </c>
      <c r="C1425" s="97" t="s">
        <v>565</v>
      </c>
      <c r="D1425" s="97">
        <v>6</v>
      </c>
      <c r="E1425" s="98">
        <v>650000</v>
      </c>
      <c r="F1425" s="97" t="s">
        <v>546</v>
      </c>
    </row>
    <row r="1426" spans="2:6" x14ac:dyDescent="0.25">
      <c r="B1426" s="96">
        <v>43771</v>
      </c>
      <c r="C1426" s="97" t="s">
        <v>568</v>
      </c>
      <c r="D1426" s="97">
        <v>6</v>
      </c>
      <c r="E1426" s="98">
        <v>550000</v>
      </c>
      <c r="F1426" s="97" t="s">
        <v>546</v>
      </c>
    </row>
    <row r="1427" spans="2:6" x14ac:dyDescent="0.25">
      <c r="B1427" s="96">
        <v>43771</v>
      </c>
      <c r="C1427" s="97" t="s">
        <v>570</v>
      </c>
      <c r="D1427" s="97">
        <v>6</v>
      </c>
      <c r="E1427" s="98">
        <v>550000</v>
      </c>
      <c r="F1427" s="97" t="s">
        <v>546</v>
      </c>
    </row>
    <row r="1428" spans="2:6" x14ac:dyDescent="0.25">
      <c r="B1428" s="96">
        <v>43771</v>
      </c>
      <c r="C1428" s="97" t="s">
        <v>569</v>
      </c>
      <c r="D1428" s="97">
        <v>6</v>
      </c>
      <c r="E1428" s="98">
        <v>520000</v>
      </c>
      <c r="F1428" s="97" t="s">
        <v>546</v>
      </c>
    </row>
    <row r="1429" spans="2:6" x14ac:dyDescent="0.25">
      <c r="B1429" s="96">
        <v>43771</v>
      </c>
      <c r="C1429" s="97" t="s">
        <v>577</v>
      </c>
      <c r="D1429" s="97">
        <v>5</v>
      </c>
      <c r="E1429" s="98">
        <v>330000</v>
      </c>
      <c r="F1429" s="97" t="s">
        <v>546</v>
      </c>
    </row>
    <row r="1430" spans="2:6" x14ac:dyDescent="0.25">
      <c r="B1430" s="96">
        <v>43771</v>
      </c>
      <c r="C1430" s="97" t="s">
        <v>578</v>
      </c>
      <c r="D1430" s="97">
        <v>6</v>
      </c>
      <c r="E1430" s="98">
        <v>720000</v>
      </c>
      <c r="F1430" s="97" t="s">
        <v>546</v>
      </c>
    </row>
    <row r="1431" spans="2:6" x14ac:dyDescent="0.25">
      <c r="B1431" s="96">
        <v>43771</v>
      </c>
      <c r="C1431" s="97" t="s">
        <v>574</v>
      </c>
      <c r="D1431" s="97">
        <v>6</v>
      </c>
      <c r="E1431" s="98">
        <v>520000</v>
      </c>
      <c r="F1431" s="97" t="s">
        <v>546</v>
      </c>
    </row>
    <row r="1432" spans="2:6" x14ac:dyDescent="0.25">
      <c r="B1432" s="96">
        <v>43771</v>
      </c>
      <c r="C1432" s="97" t="s">
        <v>575</v>
      </c>
      <c r="D1432" s="97">
        <v>6</v>
      </c>
      <c r="E1432" s="98">
        <v>520000</v>
      </c>
      <c r="F1432" s="97" t="s">
        <v>546</v>
      </c>
    </row>
    <row r="1433" spans="2:6" x14ac:dyDescent="0.25">
      <c r="B1433" s="96">
        <v>43771</v>
      </c>
      <c r="C1433" s="97" t="s">
        <v>593</v>
      </c>
      <c r="D1433" s="97">
        <v>6</v>
      </c>
      <c r="E1433" s="98">
        <v>550000</v>
      </c>
      <c r="F1433" s="97" t="s">
        <v>546</v>
      </c>
    </row>
    <row r="1434" spans="2:6" x14ac:dyDescent="0.25">
      <c r="B1434" s="96">
        <v>43771</v>
      </c>
      <c r="C1434" s="97" t="s">
        <v>596</v>
      </c>
      <c r="D1434" s="97">
        <v>6</v>
      </c>
      <c r="E1434" s="98">
        <v>650000</v>
      </c>
      <c r="F1434" s="97" t="s">
        <v>546</v>
      </c>
    </row>
    <row r="1435" spans="2:6" x14ac:dyDescent="0.25">
      <c r="B1435" s="96">
        <v>43771</v>
      </c>
      <c r="C1435" s="97" t="s">
        <v>606</v>
      </c>
      <c r="D1435" s="97">
        <v>6</v>
      </c>
      <c r="E1435" s="98">
        <v>800000</v>
      </c>
      <c r="F1435" s="97" t="s">
        <v>546</v>
      </c>
    </row>
    <row r="1436" spans="2:6" x14ac:dyDescent="0.25">
      <c r="B1436" s="96">
        <v>43771</v>
      </c>
      <c r="C1436" s="97" t="s">
        <v>607</v>
      </c>
      <c r="D1436" s="97">
        <v>3</v>
      </c>
      <c r="E1436" s="98">
        <v>500000</v>
      </c>
      <c r="F1436" s="97" t="s">
        <v>546</v>
      </c>
    </row>
    <row r="1437" spans="2:6" x14ac:dyDescent="0.25">
      <c r="B1437" s="96">
        <v>43771</v>
      </c>
      <c r="C1437" s="97" t="s">
        <v>589</v>
      </c>
      <c r="D1437" s="97">
        <v>6</v>
      </c>
      <c r="E1437" s="98">
        <v>860000</v>
      </c>
      <c r="F1437" s="97" t="s">
        <v>546</v>
      </c>
    </row>
    <row r="1438" spans="2:6" x14ac:dyDescent="0.25">
      <c r="B1438" s="96">
        <v>43771</v>
      </c>
      <c r="C1438" s="97" t="s">
        <v>602</v>
      </c>
      <c r="D1438" s="97">
        <v>6</v>
      </c>
      <c r="E1438" s="98">
        <v>540000</v>
      </c>
      <c r="F1438" s="97" t="s">
        <v>546</v>
      </c>
    </row>
    <row r="1439" spans="2:6" x14ac:dyDescent="0.25">
      <c r="B1439" s="96">
        <v>43771</v>
      </c>
      <c r="C1439" s="97" t="s">
        <v>566</v>
      </c>
      <c r="D1439" s="97">
        <v>6</v>
      </c>
      <c r="E1439" s="98">
        <v>720000</v>
      </c>
      <c r="F1439" s="97" t="s">
        <v>546</v>
      </c>
    </row>
    <row r="1440" spans="2:6" x14ac:dyDescent="0.25">
      <c r="B1440" s="96">
        <v>43771</v>
      </c>
      <c r="C1440" s="97" t="s">
        <v>566</v>
      </c>
      <c r="D1440" s="97">
        <v>6</v>
      </c>
      <c r="E1440" s="98">
        <v>660000</v>
      </c>
      <c r="F1440" s="97" t="s">
        <v>546</v>
      </c>
    </row>
    <row r="1441" spans="2:6" x14ac:dyDescent="0.25">
      <c r="B1441" s="96">
        <v>43771</v>
      </c>
      <c r="C1441" s="97" t="s">
        <v>567</v>
      </c>
      <c r="D1441" s="97">
        <v>6</v>
      </c>
      <c r="E1441" s="98">
        <v>120000</v>
      </c>
      <c r="F1441" s="97" t="s">
        <v>546</v>
      </c>
    </row>
    <row r="1442" spans="2:6" x14ac:dyDescent="0.25">
      <c r="B1442" s="96">
        <v>43778</v>
      </c>
      <c r="C1442" s="97" t="s">
        <v>545</v>
      </c>
      <c r="D1442" s="97">
        <v>6</v>
      </c>
      <c r="E1442" s="98">
        <v>900000</v>
      </c>
      <c r="F1442" s="97" t="s">
        <v>546</v>
      </c>
    </row>
    <row r="1443" spans="2:6" x14ac:dyDescent="0.25">
      <c r="B1443" s="96">
        <v>43778</v>
      </c>
      <c r="C1443" s="97" t="s">
        <v>547</v>
      </c>
      <c r="D1443" s="97">
        <v>6</v>
      </c>
      <c r="E1443" s="98">
        <v>770000</v>
      </c>
      <c r="F1443" s="97" t="s">
        <v>546</v>
      </c>
    </row>
    <row r="1444" spans="2:6" x14ac:dyDescent="0.25">
      <c r="B1444" s="96">
        <v>43778</v>
      </c>
      <c r="C1444" s="97" t="s">
        <v>548</v>
      </c>
      <c r="D1444" s="97">
        <v>6</v>
      </c>
      <c r="E1444" s="98">
        <v>770000</v>
      </c>
      <c r="F1444" s="97" t="s">
        <v>546</v>
      </c>
    </row>
    <row r="1445" spans="2:6" x14ac:dyDescent="0.25">
      <c r="B1445" s="96">
        <v>43778</v>
      </c>
      <c r="C1445" s="97" t="s">
        <v>549</v>
      </c>
      <c r="D1445" s="97">
        <v>6</v>
      </c>
      <c r="E1445" s="98">
        <v>675000</v>
      </c>
      <c r="F1445" s="97" t="s">
        <v>546</v>
      </c>
    </row>
    <row r="1446" spans="2:6" x14ac:dyDescent="0.25">
      <c r="B1446" s="96">
        <v>43778</v>
      </c>
      <c r="C1446" s="97" t="s">
        <v>550</v>
      </c>
      <c r="D1446" s="97">
        <v>6</v>
      </c>
      <c r="E1446" s="98">
        <v>550000</v>
      </c>
      <c r="F1446" s="97" t="s">
        <v>546</v>
      </c>
    </row>
    <row r="1447" spans="2:6" x14ac:dyDescent="0.25">
      <c r="B1447" s="96">
        <v>43778</v>
      </c>
      <c r="C1447" s="97" t="s">
        <v>601</v>
      </c>
      <c r="D1447" s="97">
        <v>6</v>
      </c>
      <c r="E1447" s="98">
        <v>720000</v>
      </c>
      <c r="F1447" s="97" t="s">
        <v>546</v>
      </c>
    </row>
    <row r="1448" spans="2:6" x14ac:dyDescent="0.25">
      <c r="B1448" s="96">
        <v>43778</v>
      </c>
      <c r="C1448" s="97" t="s">
        <v>552</v>
      </c>
      <c r="D1448" s="97">
        <v>6</v>
      </c>
      <c r="E1448" s="98">
        <v>675000</v>
      </c>
      <c r="F1448" s="97" t="s">
        <v>546</v>
      </c>
    </row>
    <row r="1449" spans="2:6" x14ac:dyDescent="0.25">
      <c r="B1449" s="96">
        <v>43778</v>
      </c>
      <c r="C1449" s="97" t="s">
        <v>553</v>
      </c>
      <c r="D1449" s="97">
        <v>6</v>
      </c>
      <c r="E1449" s="98">
        <v>720000</v>
      </c>
      <c r="F1449" s="97" t="s">
        <v>546</v>
      </c>
    </row>
    <row r="1450" spans="2:6" x14ac:dyDescent="0.25">
      <c r="B1450" s="96">
        <v>43778</v>
      </c>
      <c r="C1450" s="97" t="s">
        <v>42</v>
      </c>
      <c r="D1450" s="97">
        <v>5</v>
      </c>
      <c r="E1450" s="98">
        <v>440000</v>
      </c>
      <c r="F1450" s="97" t="s">
        <v>546</v>
      </c>
    </row>
    <row r="1451" spans="2:6" x14ac:dyDescent="0.25">
      <c r="B1451" s="96">
        <v>43778</v>
      </c>
      <c r="C1451" s="97" t="s">
        <v>555</v>
      </c>
      <c r="D1451" s="97">
        <v>5</v>
      </c>
      <c r="E1451" s="98">
        <v>500000</v>
      </c>
      <c r="F1451" s="97" t="s">
        <v>546</v>
      </c>
    </row>
    <row r="1452" spans="2:6" x14ac:dyDescent="0.25">
      <c r="B1452" s="96">
        <v>43778</v>
      </c>
      <c r="C1452" s="97" t="s">
        <v>556</v>
      </c>
      <c r="D1452" s="97">
        <v>6</v>
      </c>
      <c r="E1452" s="98">
        <v>555000</v>
      </c>
      <c r="F1452" s="97" t="s">
        <v>546</v>
      </c>
    </row>
    <row r="1453" spans="2:6" x14ac:dyDescent="0.25">
      <c r="B1453" s="96">
        <v>43778</v>
      </c>
      <c r="C1453" s="97" t="s">
        <v>557</v>
      </c>
      <c r="D1453" s="97">
        <v>5</v>
      </c>
      <c r="E1453" s="98">
        <v>430000</v>
      </c>
      <c r="F1453" s="97" t="s">
        <v>546</v>
      </c>
    </row>
    <row r="1454" spans="2:6" x14ac:dyDescent="0.25">
      <c r="B1454" s="96">
        <v>43778</v>
      </c>
      <c r="C1454" s="97" t="s">
        <v>558</v>
      </c>
      <c r="D1454" s="97">
        <v>6</v>
      </c>
      <c r="E1454" s="98">
        <v>550000</v>
      </c>
      <c r="F1454" s="97" t="s">
        <v>546</v>
      </c>
    </row>
    <row r="1455" spans="2:6" x14ac:dyDescent="0.25">
      <c r="B1455" s="96">
        <v>43778</v>
      </c>
      <c r="C1455" s="97" t="s">
        <v>559</v>
      </c>
      <c r="D1455" s="97">
        <v>6</v>
      </c>
      <c r="E1455" s="98">
        <v>500000</v>
      </c>
      <c r="F1455" s="97" t="s">
        <v>546</v>
      </c>
    </row>
    <row r="1456" spans="2:6" x14ac:dyDescent="0.25">
      <c r="B1456" s="96">
        <v>43778</v>
      </c>
      <c r="C1456" s="97" t="s">
        <v>560</v>
      </c>
      <c r="D1456" s="97">
        <v>6</v>
      </c>
      <c r="E1456" s="98">
        <v>455000</v>
      </c>
      <c r="F1456" s="97" t="s">
        <v>546</v>
      </c>
    </row>
    <row r="1457" spans="2:6" x14ac:dyDescent="0.25">
      <c r="B1457" s="96">
        <v>43778</v>
      </c>
      <c r="C1457" s="97" t="s">
        <v>561</v>
      </c>
      <c r="D1457" s="97">
        <v>6</v>
      </c>
      <c r="E1457" s="98">
        <v>555000</v>
      </c>
      <c r="F1457" s="97" t="s">
        <v>546</v>
      </c>
    </row>
    <row r="1458" spans="2:6" x14ac:dyDescent="0.25">
      <c r="B1458" s="96">
        <v>43778</v>
      </c>
      <c r="C1458" s="97" t="s">
        <v>562</v>
      </c>
      <c r="D1458" s="97">
        <v>6</v>
      </c>
      <c r="E1458" s="98">
        <v>550000</v>
      </c>
      <c r="F1458" s="97" t="s">
        <v>546</v>
      </c>
    </row>
    <row r="1459" spans="2:6" x14ac:dyDescent="0.25">
      <c r="B1459" s="96">
        <v>43778</v>
      </c>
      <c r="C1459" s="97" t="s">
        <v>563</v>
      </c>
      <c r="D1459" s="97">
        <v>6</v>
      </c>
      <c r="E1459" s="98">
        <v>675000</v>
      </c>
      <c r="F1459" s="97" t="s">
        <v>546</v>
      </c>
    </row>
    <row r="1460" spans="2:6" x14ac:dyDescent="0.25">
      <c r="B1460" s="96">
        <v>43778</v>
      </c>
      <c r="C1460" s="97" t="s">
        <v>564</v>
      </c>
      <c r="D1460" s="97">
        <v>6</v>
      </c>
      <c r="E1460" s="98">
        <v>770000</v>
      </c>
      <c r="F1460" s="97" t="s">
        <v>546</v>
      </c>
    </row>
    <row r="1461" spans="2:6" x14ac:dyDescent="0.25">
      <c r="B1461" s="96">
        <v>43778</v>
      </c>
      <c r="C1461" s="97" t="s">
        <v>565</v>
      </c>
      <c r="D1461" s="97">
        <v>6</v>
      </c>
      <c r="E1461" s="98">
        <v>720000</v>
      </c>
      <c r="F1461" s="97" t="s">
        <v>546</v>
      </c>
    </row>
    <row r="1462" spans="2:6" x14ac:dyDescent="0.25">
      <c r="B1462" s="96">
        <v>43778</v>
      </c>
      <c r="C1462" s="97" t="s">
        <v>568</v>
      </c>
      <c r="D1462" s="97">
        <v>6</v>
      </c>
      <c r="E1462" s="98">
        <v>590000</v>
      </c>
      <c r="F1462" s="97" t="s">
        <v>546</v>
      </c>
    </row>
    <row r="1463" spans="2:6" x14ac:dyDescent="0.25">
      <c r="B1463" s="96">
        <v>43778</v>
      </c>
      <c r="C1463" s="97" t="s">
        <v>570</v>
      </c>
      <c r="D1463" s="97">
        <v>6</v>
      </c>
      <c r="E1463" s="98">
        <v>550000</v>
      </c>
      <c r="F1463" s="97" t="s">
        <v>546</v>
      </c>
    </row>
    <row r="1464" spans="2:6" x14ac:dyDescent="0.25">
      <c r="B1464" s="96">
        <v>43778</v>
      </c>
      <c r="C1464" s="97" t="s">
        <v>569</v>
      </c>
      <c r="D1464" s="97">
        <v>5</v>
      </c>
      <c r="E1464" s="98">
        <v>325000</v>
      </c>
      <c r="F1464" s="97" t="s">
        <v>546</v>
      </c>
    </row>
    <row r="1465" spans="2:6" x14ac:dyDescent="0.25">
      <c r="B1465" s="96">
        <v>43778</v>
      </c>
      <c r="C1465" s="97" t="s">
        <v>577</v>
      </c>
      <c r="D1465" s="97">
        <v>6</v>
      </c>
      <c r="E1465" s="98">
        <v>470000</v>
      </c>
      <c r="F1465" s="97" t="s">
        <v>546</v>
      </c>
    </row>
    <row r="1466" spans="2:6" x14ac:dyDescent="0.25">
      <c r="B1466" s="96">
        <v>43778</v>
      </c>
      <c r="C1466" s="97" t="s">
        <v>578</v>
      </c>
      <c r="D1466" s="97">
        <v>6</v>
      </c>
      <c r="E1466" s="98">
        <v>720000</v>
      </c>
      <c r="F1466" s="97" t="s">
        <v>546</v>
      </c>
    </row>
    <row r="1467" spans="2:6" x14ac:dyDescent="0.25">
      <c r="B1467" s="96">
        <v>43778</v>
      </c>
      <c r="C1467" s="97" t="s">
        <v>574</v>
      </c>
      <c r="D1467" s="97">
        <v>6</v>
      </c>
      <c r="E1467" s="98">
        <v>585000</v>
      </c>
      <c r="F1467" s="97" t="s">
        <v>546</v>
      </c>
    </row>
    <row r="1468" spans="2:6" x14ac:dyDescent="0.25">
      <c r="B1468" s="96">
        <v>43778</v>
      </c>
      <c r="C1468" s="97" t="s">
        <v>575</v>
      </c>
      <c r="D1468" s="97">
        <v>6</v>
      </c>
      <c r="E1468" s="98">
        <v>585000</v>
      </c>
      <c r="F1468" s="97" t="s">
        <v>546</v>
      </c>
    </row>
    <row r="1469" spans="2:6" x14ac:dyDescent="0.25">
      <c r="B1469" s="96">
        <v>43778</v>
      </c>
      <c r="C1469" s="97" t="s">
        <v>593</v>
      </c>
      <c r="D1469" s="97">
        <v>6</v>
      </c>
      <c r="E1469" s="98">
        <v>550000</v>
      </c>
      <c r="F1469" s="97" t="s">
        <v>546</v>
      </c>
    </row>
    <row r="1470" spans="2:6" x14ac:dyDescent="0.25">
      <c r="B1470" s="96">
        <v>43778</v>
      </c>
      <c r="C1470" s="97" t="s">
        <v>596</v>
      </c>
      <c r="D1470" s="97">
        <v>6</v>
      </c>
      <c r="E1470" s="98">
        <v>520000</v>
      </c>
      <c r="F1470" s="97" t="s">
        <v>546</v>
      </c>
    </row>
    <row r="1471" spans="2:6" x14ac:dyDescent="0.25">
      <c r="B1471" s="96">
        <v>43778</v>
      </c>
      <c r="C1471" s="97" t="s">
        <v>606</v>
      </c>
      <c r="D1471" s="97">
        <v>6</v>
      </c>
      <c r="E1471" s="98">
        <v>550000</v>
      </c>
      <c r="F1471" s="97" t="s">
        <v>546</v>
      </c>
    </row>
    <row r="1472" spans="2:6" x14ac:dyDescent="0.25">
      <c r="B1472" s="96">
        <v>43778</v>
      </c>
      <c r="C1472" s="97" t="s">
        <v>608</v>
      </c>
      <c r="D1472" s="97">
        <v>4</v>
      </c>
      <c r="E1472" s="98">
        <v>400000</v>
      </c>
      <c r="F1472" s="97" t="s">
        <v>546</v>
      </c>
    </row>
    <row r="1473" spans="2:6" x14ac:dyDescent="0.25">
      <c r="B1473" s="96">
        <v>43778</v>
      </c>
      <c r="C1473" s="97" t="s">
        <v>609</v>
      </c>
      <c r="D1473" s="97">
        <v>2</v>
      </c>
      <c r="E1473" s="98">
        <v>400000</v>
      </c>
      <c r="F1473" s="97" t="s">
        <v>546</v>
      </c>
    </row>
    <row r="1474" spans="2:6" x14ac:dyDescent="0.25">
      <c r="B1474" s="96">
        <v>43778</v>
      </c>
      <c r="C1474" s="97" t="s">
        <v>589</v>
      </c>
      <c r="D1474" s="97">
        <v>6</v>
      </c>
      <c r="E1474" s="98">
        <v>860000</v>
      </c>
      <c r="F1474" s="97" t="s">
        <v>546</v>
      </c>
    </row>
    <row r="1475" spans="2:6" x14ac:dyDescent="0.25">
      <c r="B1475" s="96">
        <v>43778</v>
      </c>
      <c r="C1475" s="97" t="s">
        <v>602</v>
      </c>
      <c r="D1475" s="97">
        <v>6</v>
      </c>
      <c r="E1475" s="98">
        <v>560000</v>
      </c>
      <c r="F1475" s="97" t="s">
        <v>546</v>
      </c>
    </row>
    <row r="1476" spans="2:6" x14ac:dyDescent="0.25">
      <c r="B1476" s="96">
        <v>43778</v>
      </c>
      <c r="C1476" s="97" t="s">
        <v>566</v>
      </c>
      <c r="D1476" s="97">
        <v>6</v>
      </c>
      <c r="E1476" s="98">
        <v>720000</v>
      </c>
      <c r="F1476" s="97" t="s">
        <v>546</v>
      </c>
    </row>
    <row r="1477" spans="2:6" x14ac:dyDescent="0.25">
      <c r="B1477" s="96">
        <v>43778</v>
      </c>
      <c r="C1477" s="97" t="s">
        <v>566</v>
      </c>
      <c r="D1477" s="97">
        <v>6</v>
      </c>
      <c r="E1477" s="98">
        <v>660000</v>
      </c>
      <c r="F1477" s="97" t="s">
        <v>546</v>
      </c>
    </row>
    <row r="1478" spans="2:6" x14ac:dyDescent="0.25">
      <c r="B1478" s="96">
        <v>43778</v>
      </c>
      <c r="C1478" s="97" t="s">
        <v>567</v>
      </c>
      <c r="D1478" s="97">
        <v>6</v>
      </c>
      <c r="E1478" s="98">
        <v>120000</v>
      </c>
      <c r="F1478" s="97" t="s">
        <v>546</v>
      </c>
    </row>
    <row r="1479" spans="2:6" x14ac:dyDescent="0.25">
      <c r="B1479" s="96">
        <v>43785</v>
      </c>
      <c r="C1479" s="97" t="s">
        <v>545</v>
      </c>
      <c r="D1479" s="97">
        <v>6</v>
      </c>
      <c r="E1479" s="98">
        <v>1000000</v>
      </c>
      <c r="F1479" s="97" t="s">
        <v>546</v>
      </c>
    </row>
    <row r="1480" spans="2:6" x14ac:dyDescent="0.25">
      <c r="B1480" s="96">
        <v>43785</v>
      </c>
      <c r="C1480" s="97" t="s">
        <v>547</v>
      </c>
      <c r="D1480" s="97">
        <v>6</v>
      </c>
      <c r="E1480" s="98">
        <v>950000</v>
      </c>
      <c r="F1480" s="97" t="s">
        <v>546</v>
      </c>
    </row>
    <row r="1481" spans="2:6" x14ac:dyDescent="0.25">
      <c r="B1481" s="96">
        <v>43785</v>
      </c>
      <c r="C1481" s="97" t="s">
        <v>548</v>
      </c>
      <c r="D1481" s="97">
        <v>6</v>
      </c>
      <c r="E1481" s="98">
        <v>820000</v>
      </c>
      <c r="F1481" s="97" t="s">
        <v>546</v>
      </c>
    </row>
    <row r="1482" spans="2:6" x14ac:dyDescent="0.25">
      <c r="B1482" s="96">
        <v>43785</v>
      </c>
      <c r="C1482" s="97" t="s">
        <v>549</v>
      </c>
      <c r="D1482" s="97">
        <v>6</v>
      </c>
      <c r="E1482" s="98">
        <v>720000</v>
      </c>
      <c r="F1482" s="97" t="s">
        <v>546</v>
      </c>
    </row>
    <row r="1483" spans="2:6" x14ac:dyDescent="0.25">
      <c r="B1483" s="96">
        <v>43785</v>
      </c>
      <c r="C1483" s="97" t="s">
        <v>550</v>
      </c>
      <c r="D1483" s="97">
        <v>6</v>
      </c>
      <c r="E1483" s="98">
        <v>997500</v>
      </c>
      <c r="F1483" s="97" t="s">
        <v>546</v>
      </c>
    </row>
    <row r="1484" spans="2:6" x14ac:dyDescent="0.25">
      <c r="B1484" s="96">
        <v>43785</v>
      </c>
      <c r="C1484" s="97" t="s">
        <v>601</v>
      </c>
      <c r="D1484" s="97">
        <v>6</v>
      </c>
      <c r="E1484" s="98">
        <v>1200000</v>
      </c>
      <c r="F1484" s="97" t="s">
        <v>546</v>
      </c>
    </row>
    <row r="1485" spans="2:6" x14ac:dyDescent="0.25">
      <c r="B1485" s="96">
        <v>43785</v>
      </c>
      <c r="C1485" s="97" t="s">
        <v>552</v>
      </c>
      <c r="D1485" s="97">
        <v>6</v>
      </c>
      <c r="E1485" s="98">
        <v>820000</v>
      </c>
      <c r="F1485" s="97" t="s">
        <v>546</v>
      </c>
    </row>
    <row r="1486" spans="2:6" x14ac:dyDescent="0.25">
      <c r="B1486" s="96">
        <v>43785</v>
      </c>
      <c r="C1486" s="97" t="s">
        <v>553</v>
      </c>
      <c r="D1486" s="97">
        <v>5.5</v>
      </c>
      <c r="E1486" s="98">
        <v>950000</v>
      </c>
      <c r="F1486" s="97" t="s">
        <v>546</v>
      </c>
    </row>
    <row r="1487" spans="2:6" x14ac:dyDescent="0.25">
      <c r="B1487" s="96">
        <v>43785</v>
      </c>
      <c r="C1487" s="97" t="s">
        <v>42</v>
      </c>
      <c r="D1487" s="97">
        <v>6</v>
      </c>
      <c r="E1487" s="98">
        <v>710000</v>
      </c>
      <c r="F1487" s="97" t="s">
        <v>546</v>
      </c>
    </row>
    <row r="1488" spans="2:6" x14ac:dyDescent="0.25">
      <c r="B1488" s="96">
        <v>43785</v>
      </c>
      <c r="C1488" s="97" t="s">
        <v>555</v>
      </c>
      <c r="D1488" s="97">
        <v>6</v>
      </c>
      <c r="E1488" s="98">
        <v>520000</v>
      </c>
      <c r="F1488" s="97" t="s">
        <v>546</v>
      </c>
    </row>
    <row r="1489" spans="2:6" x14ac:dyDescent="0.25">
      <c r="B1489" s="96">
        <v>43785</v>
      </c>
      <c r="C1489" s="97" t="s">
        <v>556</v>
      </c>
      <c r="D1489" s="97">
        <v>6</v>
      </c>
      <c r="E1489" s="98">
        <v>520000</v>
      </c>
      <c r="F1489" s="97" t="s">
        <v>546</v>
      </c>
    </row>
    <row r="1490" spans="2:6" x14ac:dyDescent="0.25">
      <c r="B1490" s="96">
        <v>43785</v>
      </c>
      <c r="C1490" s="97" t="s">
        <v>557</v>
      </c>
      <c r="D1490" s="97">
        <v>6</v>
      </c>
      <c r="E1490" s="98">
        <v>520000</v>
      </c>
      <c r="F1490" s="97" t="s">
        <v>546</v>
      </c>
    </row>
    <row r="1491" spans="2:6" x14ac:dyDescent="0.25">
      <c r="B1491" s="96">
        <v>43785</v>
      </c>
      <c r="C1491" s="97" t="s">
        <v>558</v>
      </c>
      <c r="D1491" s="97">
        <v>6</v>
      </c>
      <c r="E1491" s="98">
        <v>620000</v>
      </c>
      <c r="F1491" s="97" t="s">
        <v>546</v>
      </c>
    </row>
    <row r="1492" spans="2:6" x14ac:dyDescent="0.25">
      <c r="B1492" s="96">
        <v>43785</v>
      </c>
      <c r="C1492" s="97" t="s">
        <v>559</v>
      </c>
      <c r="D1492" s="97">
        <v>6</v>
      </c>
      <c r="E1492" s="98">
        <v>720000</v>
      </c>
      <c r="F1492" s="97" t="s">
        <v>546</v>
      </c>
    </row>
    <row r="1493" spans="2:6" x14ac:dyDescent="0.25">
      <c r="B1493" s="96">
        <v>43785</v>
      </c>
      <c r="C1493" s="97" t="s">
        <v>560</v>
      </c>
      <c r="D1493" s="97">
        <v>6</v>
      </c>
      <c r="E1493" s="98">
        <v>430000</v>
      </c>
      <c r="F1493" s="97" t="s">
        <v>546</v>
      </c>
    </row>
    <row r="1494" spans="2:6" x14ac:dyDescent="0.25">
      <c r="B1494" s="96">
        <v>43785</v>
      </c>
      <c r="C1494" s="97" t="s">
        <v>561</v>
      </c>
      <c r="D1494" s="97">
        <v>6</v>
      </c>
      <c r="E1494" s="98">
        <v>880000</v>
      </c>
      <c r="F1494" s="97" t="s">
        <v>546</v>
      </c>
    </row>
    <row r="1495" spans="2:6" x14ac:dyDescent="0.25">
      <c r="B1495" s="96">
        <v>43785</v>
      </c>
      <c r="C1495" s="97" t="s">
        <v>562</v>
      </c>
      <c r="D1495" s="97">
        <v>6</v>
      </c>
      <c r="E1495" s="98">
        <v>500000</v>
      </c>
      <c r="F1495" s="97" t="s">
        <v>546</v>
      </c>
    </row>
    <row r="1496" spans="2:6" x14ac:dyDescent="0.25">
      <c r="B1496" s="96">
        <v>43785</v>
      </c>
      <c r="C1496" s="97" t="s">
        <v>563</v>
      </c>
      <c r="D1496" s="97">
        <v>6</v>
      </c>
      <c r="E1496" s="98">
        <v>760000</v>
      </c>
      <c r="F1496" s="97" t="s">
        <v>546</v>
      </c>
    </row>
    <row r="1497" spans="2:6" x14ac:dyDescent="0.25">
      <c r="B1497" s="96">
        <v>43785</v>
      </c>
      <c r="C1497" s="97" t="s">
        <v>564</v>
      </c>
      <c r="D1497" s="97">
        <v>6</v>
      </c>
      <c r="E1497" s="98">
        <v>997500</v>
      </c>
      <c r="F1497" s="97" t="s">
        <v>546</v>
      </c>
    </row>
    <row r="1498" spans="2:6" x14ac:dyDescent="0.25">
      <c r="B1498" s="96">
        <v>43785</v>
      </c>
      <c r="C1498" s="97" t="s">
        <v>565</v>
      </c>
      <c r="D1498" s="97">
        <v>6</v>
      </c>
      <c r="E1498" s="98">
        <v>670000</v>
      </c>
      <c r="F1498" s="97" t="s">
        <v>546</v>
      </c>
    </row>
    <row r="1499" spans="2:6" x14ac:dyDescent="0.25">
      <c r="B1499" s="96">
        <v>43785</v>
      </c>
      <c r="C1499" s="97" t="s">
        <v>568</v>
      </c>
      <c r="D1499" s="97">
        <v>3</v>
      </c>
      <c r="E1499" s="98">
        <v>325000</v>
      </c>
      <c r="F1499" s="97" t="s">
        <v>546</v>
      </c>
    </row>
    <row r="1500" spans="2:6" x14ac:dyDescent="0.25">
      <c r="B1500" s="96">
        <v>43785</v>
      </c>
      <c r="C1500" s="97" t="s">
        <v>570</v>
      </c>
      <c r="D1500" s="97">
        <v>6</v>
      </c>
      <c r="E1500" s="98">
        <v>500000</v>
      </c>
      <c r="F1500" s="97" t="s">
        <v>546</v>
      </c>
    </row>
    <row r="1501" spans="2:6" x14ac:dyDescent="0.25">
      <c r="B1501" s="96">
        <v>43785</v>
      </c>
      <c r="C1501" s="97" t="s">
        <v>569</v>
      </c>
      <c r="D1501" s="97">
        <v>6</v>
      </c>
      <c r="E1501" s="98">
        <v>520000</v>
      </c>
      <c r="F1501" s="97" t="s">
        <v>546</v>
      </c>
    </row>
    <row r="1502" spans="2:6" x14ac:dyDescent="0.25">
      <c r="B1502" s="96">
        <v>43785</v>
      </c>
      <c r="C1502" s="97" t="s">
        <v>577</v>
      </c>
      <c r="D1502" s="97">
        <v>6</v>
      </c>
      <c r="E1502" s="98">
        <v>460000</v>
      </c>
      <c r="F1502" s="97" t="s">
        <v>546</v>
      </c>
    </row>
    <row r="1503" spans="2:6" x14ac:dyDescent="0.25">
      <c r="B1503" s="96">
        <v>43785</v>
      </c>
      <c r="C1503" s="97" t="s">
        <v>578</v>
      </c>
      <c r="D1503" s="97">
        <v>6</v>
      </c>
      <c r="E1503" s="98">
        <v>760000</v>
      </c>
      <c r="F1503" s="97" t="s">
        <v>546</v>
      </c>
    </row>
    <row r="1504" spans="2:6" x14ac:dyDescent="0.25">
      <c r="B1504" s="96">
        <v>43785</v>
      </c>
      <c r="C1504" s="97" t="s">
        <v>574</v>
      </c>
      <c r="D1504" s="97">
        <v>6</v>
      </c>
      <c r="E1504" s="98">
        <v>570000</v>
      </c>
      <c r="F1504" s="97" t="s">
        <v>546</v>
      </c>
    </row>
    <row r="1505" spans="2:6" x14ac:dyDescent="0.25">
      <c r="B1505" s="96">
        <v>43785</v>
      </c>
      <c r="C1505" s="97" t="s">
        <v>575</v>
      </c>
      <c r="D1505" s="97">
        <v>6</v>
      </c>
      <c r="E1505" s="98">
        <v>570000</v>
      </c>
      <c r="F1505" s="97" t="s">
        <v>546</v>
      </c>
    </row>
    <row r="1506" spans="2:6" x14ac:dyDescent="0.25">
      <c r="B1506" s="96">
        <v>43785</v>
      </c>
      <c r="C1506" s="97" t="s">
        <v>593</v>
      </c>
      <c r="D1506" s="97">
        <v>6</v>
      </c>
      <c r="E1506" s="98">
        <v>555000</v>
      </c>
      <c r="F1506" s="97" t="s">
        <v>546</v>
      </c>
    </row>
    <row r="1507" spans="2:6" x14ac:dyDescent="0.25">
      <c r="B1507" s="96">
        <v>43785</v>
      </c>
      <c r="C1507" s="97" t="s">
        <v>596</v>
      </c>
      <c r="D1507" s="97">
        <v>6</v>
      </c>
      <c r="E1507" s="98">
        <v>880000</v>
      </c>
      <c r="F1507" s="97" t="s">
        <v>546</v>
      </c>
    </row>
    <row r="1508" spans="2:6" x14ac:dyDescent="0.25">
      <c r="B1508" s="96">
        <v>43785</v>
      </c>
      <c r="C1508" s="97" t="s">
        <v>606</v>
      </c>
      <c r="D1508" s="97">
        <v>6</v>
      </c>
      <c r="E1508" s="98">
        <v>880000</v>
      </c>
      <c r="F1508" s="97" t="s">
        <v>546</v>
      </c>
    </row>
    <row r="1509" spans="2:6" x14ac:dyDescent="0.25">
      <c r="B1509" s="96">
        <v>43785</v>
      </c>
      <c r="C1509" s="97" t="s">
        <v>608</v>
      </c>
      <c r="D1509" s="97">
        <v>6</v>
      </c>
      <c r="E1509" s="98">
        <v>820000</v>
      </c>
      <c r="F1509" s="97" t="s">
        <v>546</v>
      </c>
    </row>
    <row r="1510" spans="2:6" x14ac:dyDescent="0.25">
      <c r="B1510" s="96">
        <v>43785</v>
      </c>
      <c r="C1510" s="97" t="s">
        <v>609</v>
      </c>
      <c r="D1510" s="97">
        <v>6</v>
      </c>
      <c r="E1510" s="98">
        <v>700000</v>
      </c>
      <c r="F1510" s="97" t="s">
        <v>546</v>
      </c>
    </row>
    <row r="1511" spans="2:6" x14ac:dyDescent="0.25">
      <c r="B1511" s="96">
        <v>43785</v>
      </c>
      <c r="C1511" s="97" t="s">
        <v>610</v>
      </c>
      <c r="D1511" s="97">
        <v>4</v>
      </c>
      <c r="E1511" s="98">
        <v>360000</v>
      </c>
      <c r="F1511" s="97" t="s">
        <v>546</v>
      </c>
    </row>
    <row r="1512" spans="2:6" x14ac:dyDescent="0.25">
      <c r="B1512" s="96">
        <v>43785</v>
      </c>
      <c r="C1512" s="97" t="s">
        <v>594</v>
      </c>
      <c r="D1512" s="97">
        <v>5</v>
      </c>
      <c r="E1512" s="98">
        <v>325000</v>
      </c>
      <c r="F1512" s="97" t="s">
        <v>546</v>
      </c>
    </row>
    <row r="1513" spans="2:6" x14ac:dyDescent="0.25">
      <c r="B1513" s="96">
        <v>43785</v>
      </c>
      <c r="C1513" s="97" t="s">
        <v>589</v>
      </c>
      <c r="D1513" s="97">
        <v>6</v>
      </c>
      <c r="E1513" s="98">
        <v>860000</v>
      </c>
      <c r="F1513" s="97" t="s">
        <v>546</v>
      </c>
    </row>
    <row r="1514" spans="2:6" x14ac:dyDescent="0.25">
      <c r="B1514" s="96">
        <v>43785</v>
      </c>
      <c r="C1514" s="97" t="s">
        <v>602</v>
      </c>
      <c r="D1514" s="97">
        <v>1</v>
      </c>
      <c r="E1514" s="98">
        <v>100000</v>
      </c>
      <c r="F1514" s="97" t="s">
        <v>546</v>
      </c>
    </row>
    <row r="1515" spans="2:6" x14ac:dyDescent="0.25">
      <c r="B1515" s="96">
        <v>43785</v>
      </c>
      <c r="C1515" s="97" t="s">
        <v>566</v>
      </c>
      <c r="D1515" s="97">
        <v>6</v>
      </c>
      <c r="E1515" s="98">
        <v>720000</v>
      </c>
      <c r="F1515" s="97" t="s">
        <v>546</v>
      </c>
    </row>
    <row r="1516" spans="2:6" x14ac:dyDescent="0.25">
      <c r="B1516" s="96">
        <v>43785</v>
      </c>
      <c r="C1516" s="97" t="s">
        <v>566</v>
      </c>
      <c r="D1516" s="97">
        <v>6</v>
      </c>
      <c r="E1516" s="98">
        <v>660000</v>
      </c>
      <c r="F1516" s="97" t="s">
        <v>546</v>
      </c>
    </row>
    <row r="1517" spans="2:6" x14ac:dyDescent="0.25">
      <c r="B1517" s="96">
        <v>43785</v>
      </c>
      <c r="C1517" s="97" t="s">
        <v>567</v>
      </c>
      <c r="D1517" s="97">
        <v>6</v>
      </c>
      <c r="E1517" s="98">
        <v>120000</v>
      </c>
      <c r="F1517" s="97" t="s">
        <v>546</v>
      </c>
    </row>
    <row r="1518" spans="2:6" x14ac:dyDescent="0.25">
      <c r="B1518" s="96">
        <v>43792</v>
      </c>
      <c r="C1518" s="97" t="s">
        <v>545</v>
      </c>
      <c r="D1518" s="97">
        <v>7</v>
      </c>
      <c r="E1518" s="98">
        <v>1400000</v>
      </c>
      <c r="F1518" s="97" t="s">
        <v>546</v>
      </c>
    </row>
    <row r="1519" spans="2:6" x14ac:dyDescent="0.25">
      <c r="B1519" s="96">
        <v>43792</v>
      </c>
      <c r="C1519" s="97" t="s">
        <v>547</v>
      </c>
      <c r="D1519" s="97">
        <v>7</v>
      </c>
      <c r="E1519" s="98">
        <v>1400000</v>
      </c>
      <c r="F1519" s="97" t="s">
        <v>546</v>
      </c>
    </row>
    <row r="1520" spans="2:6" x14ac:dyDescent="0.25">
      <c r="B1520" s="96">
        <v>43792</v>
      </c>
      <c r="C1520" s="97" t="s">
        <v>548</v>
      </c>
      <c r="D1520" s="97">
        <v>7</v>
      </c>
      <c r="E1520" s="98">
        <v>870000</v>
      </c>
      <c r="F1520" s="97" t="s">
        <v>546</v>
      </c>
    </row>
    <row r="1521" spans="2:6" x14ac:dyDescent="0.25">
      <c r="B1521" s="96">
        <v>43792</v>
      </c>
      <c r="C1521" s="97" t="s">
        <v>550</v>
      </c>
      <c r="D1521" s="97">
        <v>6</v>
      </c>
      <c r="E1521" s="98">
        <v>910000</v>
      </c>
      <c r="F1521" s="97" t="s">
        <v>546</v>
      </c>
    </row>
    <row r="1522" spans="2:6" x14ac:dyDescent="0.25">
      <c r="B1522" s="96">
        <v>43792</v>
      </c>
      <c r="C1522" s="97" t="s">
        <v>601</v>
      </c>
      <c r="D1522" s="97">
        <v>7</v>
      </c>
      <c r="E1522" s="98">
        <v>950000</v>
      </c>
      <c r="F1522" s="97" t="s">
        <v>546</v>
      </c>
    </row>
    <row r="1523" spans="2:6" x14ac:dyDescent="0.25">
      <c r="B1523" s="96">
        <v>43792</v>
      </c>
      <c r="C1523" s="97" t="s">
        <v>552</v>
      </c>
      <c r="D1523" s="97">
        <v>7</v>
      </c>
      <c r="E1523" s="98">
        <v>980000</v>
      </c>
      <c r="F1523" s="97" t="s">
        <v>546</v>
      </c>
    </row>
    <row r="1524" spans="2:6" x14ac:dyDescent="0.25">
      <c r="B1524" s="96">
        <v>43792</v>
      </c>
      <c r="C1524" s="97" t="s">
        <v>553</v>
      </c>
      <c r="D1524" s="97">
        <v>7</v>
      </c>
      <c r="E1524" s="98">
        <v>1300000</v>
      </c>
      <c r="F1524" s="97" t="s">
        <v>546</v>
      </c>
    </row>
    <row r="1525" spans="2:6" x14ac:dyDescent="0.25">
      <c r="B1525" s="96">
        <v>43792</v>
      </c>
      <c r="C1525" s="97" t="s">
        <v>42</v>
      </c>
      <c r="D1525" s="97">
        <v>7</v>
      </c>
      <c r="E1525" s="98">
        <v>840000</v>
      </c>
      <c r="F1525" s="97" t="s">
        <v>546</v>
      </c>
    </row>
    <row r="1526" spans="2:6" x14ac:dyDescent="0.25">
      <c r="B1526" s="96">
        <v>43792</v>
      </c>
      <c r="C1526" s="97" t="s">
        <v>555</v>
      </c>
      <c r="D1526" s="97">
        <v>7</v>
      </c>
      <c r="E1526" s="98">
        <v>760000</v>
      </c>
      <c r="F1526" s="97" t="s">
        <v>546</v>
      </c>
    </row>
    <row r="1527" spans="2:6" x14ac:dyDescent="0.25">
      <c r="B1527" s="96">
        <v>43792</v>
      </c>
      <c r="C1527" s="97" t="s">
        <v>556</v>
      </c>
      <c r="D1527" s="97">
        <v>7</v>
      </c>
      <c r="E1527" s="98">
        <v>680000</v>
      </c>
      <c r="F1527" s="97" t="s">
        <v>546</v>
      </c>
    </row>
    <row r="1528" spans="2:6" x14ac:dyDescent="0.25">
      <c r="B1528" s="96">
        <v>43792</v>
      </c>
      <c r="C1528" s="97" t="s">
        <v>557</v>
      </c>
      <c r="D1528" s="97">
        <v>7</v>
      </c>
      <c r="E1528" s="98">
        <v>750000</v>
      </c>
      <c r="F1528" s="97" t="s">
        <v>546</v>
      </c>
    </row>
    <row r="1529" spans="2:6" x14ac:dyDescent="0.25">
      <c r="B1529" s="96">
        <v>43792</v>
      </c>
      <c r="C1529" s="97" t="s">
        <v>558</v>
      </c>
      <c r="D1529" s="97">
        <v>5</v>
      </c>
      <c r="E1529" s="98">
        <v>475000</v>
      </c>
      <c r="F1529" s="97" t="s">
        <v>546</v>
      </c>
    </row>
    <row r="1530" spans="2:6" x14ac:dyDescent="0.25">
      <c r="B1530" s="96">
        <v>43792</v>
      </c>
      <c r="C1530" s="97" t="s">
        <v>559</v>
      </c>
      <c r="D1530" s="97">
        <v>7</v>
      </c>
      <c r="E1530" s="98">
        <v>840000</v>
      </c>
      <c r="F1530" s="97" t="s">
        <v>546</v>
      </c>
    </row>
    <row r="1531" spans="2:6" x14ac:dyDescent="0.25">
      <c r="B1531" s="96">
        <v>43792</v>
      </c>
      <c r="C1531" s="97" t="s">
        <v>560</v>
      </c>
      <c r="D1531" s="97">
        <v>6</v>
      </c>
      <c r="E1531" s="98">
        <v>370000</v>
      </c>
      <c r="F1531" s="97" t="s">
        <v>546</v>
      </c>
    </row>
    <row r="1532" spans="2:6" x14ac:dyDescent="0.25">
      <c r="B1532" s="96">
        <v>43792</v>
      </c>
      <c r="C1532" s="97" t="s">
        <v>561</v>
      </c>
      <c r="D1532" s="97">
        <v>7</v>
      </c>
      <c r="E1532" s="98">
        <v>800000</v>
      </c>
      <c r="F1532" s="97" t="s">
        <v>546</v>
      </c>
    </row>
    <row r="1533" spans="2:6" x14ac:dyDescent="0.25">
      <c r="B1533" s="96">
        <v>43792</v>
      </c>
      <c r="C1533" s="97" t="s">
        <v>562</v>
      </c>
      <c r="D1533" s="97">
        <v>7</v>
      </c>
      <c r="E1533" s="98">
        <v>680000</v>
      </c>
      <c r="F1533" s="97" t="s">
        <v>546</v>
      </c>
    </row>
    <row r="1534" spans="2:6" x14ac:dyDescent="0.25">
      <c r="B1534" s="96">
        <v>43792</v>
      </c>
      <c r="C1534" s="97" t="s">
        <v>563</v>
      </c>
      <c r="D1534" s="97">
        <v>6</v>
      </c>
      <c r="E1534" s="98">
        <v>775000</v>
      </c>
      <c r="F1534" s="97" t="s">
        <v>546</v>
      </c>
    </row>
    <row r="1535" spans="2:6" x14ac:dyDescent="0.25">
      <c r="B1535" s="96">
        <v>43792</v>
      </c>
      <c r="C1535" s="97" t="s">
        <v>564</v>
      </c>
      <c r="D1535" s="97">
        <v>7</v>
      </c>
      <c r="E1535" s="98">
        <v>1150000</v>
      </c>
      <c r="F1535" s="97" t="s">
        <v>546</v>
      </c>
    </row>
    <row r="1536" spans="2:6" x14ac:dyDescent="0.25">
      <c r="B1536" s="96">
        <v>43792</v>
      </c>
      <c r="C1536" s="97" t="s">
        <v>565</v>
      </c>
      <c r="D1536" s="97">
        <v>6</v>
      </c>
      <c r="E1536" s="98">
        <v>650000</v>
      </c>
      <c r="F1536" s="97" t="s">
        <v>546</v>
      </c>
    </row>
    <row r="1537" spans="2:6" x14ac:dyDescent="0.25">
      <c r="B1537" s="96">
        <v>43792</v>
      </c>
      <c r="C1537" s="97" t="s">
        <v>568</v>
      </c>
      <c r="D1537" s="97">
        <v>4</v>
      </c>
      <c r="E1537" s="98">
        <v>480000</v>
      </c>
      <c r="F1537" s="97" t="s">
        <v>546</v>
      </c>
    </row>
    <row r="1538" spans="2:6" x14ac:dyDescent="0.25">
      <c r="B1538" s="96">
        <v>43792</v>
      </c>
      <c r="C1538" s="97" t="s">
        <v>570</v>
      </c>
      <c r="D1538" s="97">
        <v>7</v>
      </c>
      <c r="E1538" s="98">
        <v>850000</v>
      </c>
      <c r="F1538" s="97" t="s">
        <v>546</v>
      </c>
    </row>
    <row r="1539" spans="2:6" x14ac:dyDescent="0.25">
      <c r="B1539" s="96">
        <v>43792</v>
      </c>
      <c r="C1539" s="97" t="s">
        <v>569</v>
      </c>
      <c r="D1539" s="97">
        <v>7</v>
      </c>
      <c r="E1539" s="98">
        <v>780000</v>
      </c>
      <c r="F1539" s="97" t="s">
        <v>546</v>
      </c>
    </row>
    <row r="1540" spans="2:6" x14ac:dyDescent="0.25">
      <c r="B1540" s="96">
        <v>43792</v>
      </c>
      <c r="C1540" s="97" t="s">
        <v>577</v>
      </c>
      <c r="D1540" s="97">
        <v>6.5</v>
      </c>
      <c r="E1540" s="98">
        <v>550000</v>
      </c>
      <c r="F1540" s="97" t="s">
        <v>546</v>
      </c>
    </row>
    <row r="1541" spans="2:6" x14ac:dyDescent="0.25">
      <c r="B1541" s="96">
        <v>43792</v>
      </c>
      <c r="C1541" s="97" t="s">
        <v>611</v>
      </c>
      <c r="D1541" s="97">
        <v>7</v>
      </c>
      <c r="E1541" s="98">
        <v>950000</v>
      </c>
      <c r="F1541" s="97" t="s">
        <v>546</v>
      </c>
    </row>
    <row r="1542" spans="2:6" x14ac:dyDescent="0.25">
      <c r="B1542" s="96">
        <v>43792</v>
      </c>
      <c r="C1542" s="97" t="s">
        <v>612</v>
      </c>
      <c r="D1542" s="97">
        <v>7</v>
      </c>
      <c r="E1542" s="98">
        <v>950000</v>
      </c>
      <c r="F1542" s="97" t="s">
        <v>546</v>
      </c>
    </row>
    <row r="1543" spans="2:6" x14ac:dyDescent="0.25">
      <c r="B1543" s="96">
        <v>43792</v>
      </c>
      <c r="C1543" s="97" t="s">
        <v>575</v>
      </c>
      <c r="D1543" s="97">
        <v>7</v>
      </c>
      <c r="E1543" s="98">
        <v>950000</v>
      </c>
      <c r="F1543" s="97" t="s">
        <v>546</v>
      </c>
    </row>
    <row r="1544" spans="2:6" x14ac:dyDescent="0.25">
      <c r="B1544" s="96">
        <v>43792</v>
      </c>
      <c r="C1544" s="97" t="s">
        <v>593</v>
      </c>
      <c r="D1544" s="97">
        <v>7</v>
      </c>
      <c r="E1544" s="98">
        <v>800000</v>
      </c>
      <c r="F1544" s="97" t="s">
        <v>546</v>
      </c>
    </row>
    <row r="1545" spans="2:6" x14ac:dyDescent="0.25">
      <c r="B1545" s="96">
        <v>43792</v>
      </c>
      <c r="C1545" s="97" t="s">
        <v>596</v>
      </c>
      <c r="D1545" s="97">
        <v>6</v>
      </c>
      <c r="E1545" s="98">
        <v>610000</v>
      </c>
      <c r="F1545" s="97" t="s">
        <v>546</v>
      </c>
    </row>
    <row r="1546" spans="2:6" x14ac:dyDescent="0.25">
      <c r="B1546" s="96">
        <v>43792</v>
      </c>
      <c r="C1546" s="97" t="s">
        <v>606</v>
      </c>
      <c r="D1546" s="97">
        <v>7</v>
      </c>
      <c r="E1546" s="98">
        <v>680000</v>
      </c>
      <c r="F1546" s="97" t="s">
        <v>546</v>
      </c>
    </row>
    <row r="1547" spans="2:6" x14ac:dyDescent="0.25">
      <c r="B1547" s="96">
        <v>43792</v>
      </c>
      <c r="C1547" s="97" t="s">
        <v>608</v>
      </c>
      <c r="D1547" s="97">
        <v>6</v>
      </c>
      <c r="E1547" s="98">
        <v>620000</v>
      </c>
      <c r="F1547" s="97" t="s">
        <v>546</v>
      </c>
    </row>
    <row r="1548" spans="2:6" x14ac:dyDescent="0.25">
      <c r="B1548" s="96">
        <v>43792</v>
      </c>
      <c r="C1548" s="97" t="s">
        <v>613</v>
      </c>
      <c r="D1548" s="97">
        <v>5</v>
      </c>
      <c r="E1548" s="98">
        <v>410000</v>
      </c>
      <c r="F1548" s="97" t="s">
        <v>546</v>
      </c>
    </row>
    <row r="1549" spans="2:6" x14ac:dyDescent="0.25">
      <c r="B1549" s="96">
        <v>43792</v>
      </c>
      <c r="C1549" s="97" t="s">
        <v>609</v>
      </c>
      <c r="D1549" s="97">
        <v>7</v>
      </c>
      <c r="E1549" s="98">
        <v>950000</v>
      </c>
      <c r="F1549" s="97" t="s">
        <v>546</v>
      </c>
    </row>
    <row r="1550" spans="2:6" x14ac:dyDescent="0.25">
      <c r="B1550" s="96">
        <v>43792</v>
      </c>
      <c r="C1550" s="97" t="s">
        <v>589</v>
      </c>
      <c r="D1550" s="97">
        <v>5</v>
      </c>
      <c r="E1550" s="98">
        <v>700000</v>
      </c>
      <c r="F1550" s="97" t="s">
        <v>546</v>
      </c>
    </row>
    <row r="1551" spans="2:6" x14ac:dyDescent="0.25">
      <c r="B1551" s="96">
        <v>43792</v>
      </c>
      <c r="C1551" s="97" t="s">
        <v>602</v>
      </c>
      <c r="D1551" s="97">
        <v>5</v>
      </c>
      <c r="E1551" s="98">
        <v>250000</v>
      </c>
      <c r="F1551" s="97" t="s">
        <v>546</v>
      </c>
    </row>
    <row r="1552" spans="2:6" x14ac:dyDescent="0.25">
      <c r="B1552" s="96">
        <v>43792</v>
      </c>
      <c r="C1552" s="97" t="s">
        <v>566</v>
      </c>
      <c r="D1552" s="97">
        <v>6</v>
      </c>
      <c r="E1552" s="98">
        <v>720000</v>
      </c>
      <c r="F1552" s="97" t="s">
        <v>546</v>
      </c>
    </row>
    <row r="1553" spans="2:6" x14ac:dyDescent="0.25">
      <c r="B1553" s="96">
        <v>43792</v>
      </c>
      <c r="C1553" s="97" t="s">
        <v>566</v>
      </c>
      <c r="D1553" s="97">
        <v>6</v>
      </c>
      <c r="E1553" s="98">
        <v>660000</v>
      </c>
      <c r="F1553" s="97" t="s">
        <v>546</v>
      </c>
    </row>
    <row r="1554" spans="2:6" x14ac:dyDescent="0.25">
      <c r="B1554" s="96">
        <v>43792</v>
      </c>
      <c r="C1554" s="97" t="s">
        <v>567</v>
      </c>
      <c r="D1554" s="97">
        <v>6</v>
      </c>
      <c r="E1554" s="98">
        <v>120000</v>
      </c>
      <c r="F1554" s="97" t="s">
        <v>546</v>
      </c>
    </row>
    <row r="1555" spans="2:6" x14ac:dyDescent="0.25">
      <c r="B1555" s="96">
        <v>43799</v>
      </c>
      <c r="C1555" s="97" t="s">
        <v>545</v>
      </c>
      <c r="D1555" s="97">
        <v>7</v>
      </c>
      <c r="E1555" s="98">
        <v>1200000</v>
      </c>
      <c r="F1555" s="97" t="s">
        <v>546</v>
      </c>
    </row>
    <row r="1556" spans="2:6" x14ac:dyDescent="0.25">
      <c r="B1556" s="96">
        <v>43799</v>
      </c>
      <c r="C1556" s="97" t="s">
        <v>547</v>
      </c>
      <c r="D1556" s="97">
        <v>7</v>
      </c>
      <c r="E1556" s="98">
        <v>1265000</v>
      </c>
      <c r="F1556" s="97" t="s">
        <v>546</v>
      </c>
    </row>
    <row r="1557" spans="2:6" x14ac:dyDescent="0.25">
      <c r="B1557" s="96">
        <v>43799</v>
      </c>
      <c r="C1557" s="97" t="s">
        <v>548</v>
      </c>
      <c r="D1557" s="97">
        <v>7</v>
      </c>
      <c r="E1557" s="98">
        <v>1170000</v>
      </c>
      <c r="F1557" s="97" t="s">
        <v>546</v>
      </c>
    </row>
    <row r="1558" spans="2:6" x14ac:dyDescent="0.25">
      <c r="B1558" s="96">
        <v>43799</v>
      </c>
      <c r="C1558" s="97" t="s">
        <v>550</v>
      </c>
      <c r="D1558" s="97">
        <v>6</v>
      </c>
      <c r="E1558" s="98">
        <v>980000</v>
      </c>
      <c r="F1558" s="97" t="s">
        <v>546</v>
      </c>
    </row>
    <row r="1559" spans="2:6" x14ac:dyDescent="0.25">
      <c r="B1559" s="96">
        <v>43799</v>
      </c>
      <c r="C1559" s="97" t="s">
        <v>601</v>
      </c>
      <c r="D1559" s="97">
        <v>7</v>
      </c>
      <c r="E1559" s="98">
        <v>1100000</v>
      </c>
      <c r="F1559" s="97" t="s">
        <v>546</v>
      </c>
    </row>
    <row r="1560" spans="2:6" x14ac:dyDescent="0.25">
      <c r="B1560" s="96">
        <v>43799</v>
      </c>
      <c r="C1560" s="97" t="s">
        <v>552</v>
      </c>
      <c r="D1560" s="97">
        <v>7</v>
      </c>
      <c r="E1560" s="98">
        <v>890000</v>
      </c>
      <c r="F1560" s="97" t="s">
        <v>546</v>
      </c>
    </row>
    <row r="1561" spans="2:6" x14ac:dyDescent="0.25">
      <c r="B1561" s="96">
        <v>43799</v>
      </c>
      <c r="C1561" s="97" t="s">
        <v>553</v>
      </c>
      <c r="D1561" s="97">
        <v>7</v>
      </c>
      <c r="E1561" s="98">
        <v>1120000</v>
      </c>
      <c r="F1561" s="97" t="s">
        <v>546</v>
      </c>
    </row>
    <row r="1562" spans="2:6" x14ac:dyDescent="0.25">
      <c r="B1562" s="96">
        <v>43799</v>
      </c>
      <c r="C1562" s="97" t="s">
        <v>42</v>
      </c>
      <c r="D1562" s="97">
        <v>7</v>
      </c>
      <c r="E1562" s="98">
        <v>875000</v>
      </c>
      <c r="F1562" s="97" t="s">
        <v>546</v>
      </c>
    </row>
    <row r="1563" spans="2:6" x14ac:dyDescent="0.25">
      <c r="B1563" s="96">
        <v>43799</v>
      </c>
      <c r="C1563" s="97" t="s">
        <v>555</v>
      </c>
      <c r="D1563" s="97">
        <v>7</v>
      </c>
      <c r="E1563" s="98">
        <v>745000</v>
      </c>
      <c r="F1563" s="97" t="s">
        <v>546</v>
      </c>
    </row>
    <row r="1564" spans="2:6" x14ac:dyDescent="0.25">
      <c r="B1564" s="96">
        <v>43799</v>
      </c>
      <c r="C1564" s="97" t="s">
        <v>556</v>
      </c>
      <c r="D1564" s="97">
        <v>7</v>
      </c>
      <c r="E1564" s="98">
        <v>745000</v>
      </c>
      <c r="F1564" s="97" t="s">
        <v>546</v>
      </c>
    </row>
    <row r="1565" spans="2:6" x14ac:dyDescent="0.25">
      <c r="B1565" s="96">
        <v>43799</v>
      </c>
      <c r="C1565" s="97" t="s">
        <v>557</v>
      </c>
      <c r="D1565" s="97">
        <v>7</v>
      </c>
      <c r="E1565" s="98">
        <v>800000</v>
      </c>
      <c r="F1565" s="97" t="s">
        <v>546</v>
      </c>
    </row>
    <row r="1566" spans="2:6" x14ac:dyDescent="0.25">
      <c r="B1566" s="96">
        <v>43799</v>
      </c>
      <c r="C1566" s="97" t="s">
        <v>558</v>
      </c>
      <c r="D1566" s="97">
        <v>7</v>
      </c>
      <c r="E1566" s="98">
        <v>800000</v>
      </c>
      <c r="F1566" s="97" t="s">
        <v>546</v>
      </c>
    </row>
    <row r="1567" spans="2:6" x14ac:dyDescent="0.25">
      <c r="B1567" s="96">
        <v>43799</v>
      </c>
      <c r="C1567" s="97" t="s">
        <v>559</v>
      </c>
      <c r="D1567" s="97">
        <v>0</v>
      </c>
      <c r="E1567" s="98">
        <v>0</v>
      </c>
      <c r="F1567" s="97" t="s">
        <v>546</v>
      </c>
    </row>
    <row r="1568" spans="2:6" x14ac:dyDescent="0.25">
      <c r="B1568" s="96">
        <v>43799</v>
      </c>
      <c r="C1568" s="97" t="s">
        <v>560</v>
      </c>
      <c r="D1568" s="97">
        <v>4.5</v>
      </c>
      <c r="E1568" s="98">
        <v>700000</v>
      </c>
      <c r="F1568" s="97" t="s">
        <v>546</v>
      </c>
    </row>
    <row r="1569" spans="2:6" x14ac:dyDescent="0.25">
      <c r="B1569" s="96">
        <v>43799</v>
      </c>
      <c r="C1569" s="97" t="s">
        <v>561</v>
      </c>
      <c r="D1569" s="97">
        <v>6</v>
      </c>
      <c r="E1569" s="98">
        <v>840000</v>
      </c>
      <c r="F1569" s="97" t="s">
        <v>546</v>
      </c>
    </row>
    <row r="1570" spans="2:6" x14ac:dyDescent="0.25">
      <c r="B1570" s="96">
        <v>43799</v>
      </c>
      <c r="C1570" s="97" t="s">
        <v>562</v>
      </c>
      <c r="D1570" s="97">
        <v>7</v>
      </c>
      <c r="E1570" s="98">
        <v>720000</v>
      </c>
      <c r="F1570" s="97" t="s">
        <v>546</v>
      </c>
    </row>
    <row r="1571" spans="2:6" x14ac:dyDescent="0.25">
      <c r="B1571" s="96">
        <v>43799</v>
      </c>
      <c r="C1571" s="97" t="s">
        <v>563</v>
      </c>
      <c r="D1571" s="97">
        <v>7</v>
      </c>
      <c r="E1571" s="98">
        <v>1030000</v>
      </c>
      <c r="F1571" s="97" t="s">
        <v>546</v>
      </c>
    </row>
    <row r="1572" spans="2:6" x14ac:dyDescent="0.25">
      <c r="B1572" s="96">
        <v>43799</v>
      </c>
      <c r="C1572" s="97" t="s">
        <v>564</v>
      </c>
      <c r="D1572" s="97">
        <v>6.5</v>
      </c>
      <c r="E1572" s="98">
        <v>1175000</v>
      </c>
      <c r="F1572" s="97" t="s">
        <v>546</v>
      </c>
    </row>
    <row r="1573" spans="2:6" x14ac:dyDescent="0.25">
      <c r="B1573" s="96">
        <v>43799</v>
      </c>
      <c r="C1573" s="97" t="s">
        <v>565</v>
      </c>
      <c r="D1573" s="97">
        <v>6</v>
      </c>
      <c r="E1573" s="98">
        <v>940000</v>
      </c>
      <c r="F1573" s="97" t="s">
        <v>546</v>
      </c>
    </row>
    <row r="1574" spans="2:6" x14ac:dyDescent="0.25">
      <c r="B1574" s="96">
        <v>43799</v>
      </c>
      <c r="C1574" s="97" t="s">
        <v>568</v>
      </c>
      <c r="D1574" s="97">
        <v>6</v>
      </c>
      <c r="E1574" s="98">
        <v>940000</v>
      </c>
      <c r="F1574" s="97" t="s">
        <v>546</v>
      </c>
    </row>
    <row r="1575" spans="2:6" x14ac:dyDescent="0.25">
      <c r="B1575" s="96">
        <v>43799</v>
      </c>
      <c r="C1575" s="97" t="s">
        <v>570</v>
      </c>
      <c r="D1575" s="97">
        <v>6</v>
      </c>
      <c r="E1575" s="98">
        <v>850000</v>
      </c>
      <c r="F1575" s="97" t="s">
        <v>546</v>
      </c>
    </row>
    <row r="1576" spans="2:6" x14ac:dyDescent="0.25">
      <c r="B1576" s="96">
        <v>43799</v>
      </c>
      <c r="C1576" s="97" t="s">
        <v>569</v>
      </c>
      <c r="D1576" s="97">
        <v>6</v>
      </c>
      <c r="E1576" s="98">
        <v>720000</v>
      </c>
      <c r="F1576" s="97" t="s">
        <v>546</v>
      </c>
    </row>
    <row r="1577" spans="2:6" x14ac:dyDescent="0.25">
      <c r="B1577" s="96">
        <v>43799</v>
      </c>
      <c r="C1577" s="97" t="s">
        <v>577</v>
      </c>
      <c r="D1577" s="97">
        <v>6</v>
      </c>
      <c r="E1577" s="98">
        <v>745000</v>
      </c>
      <c r="F1577" s="97" t="s">
        <v>546</v>
      </c>
    </row>
    <row r="1578" spans="2:6" x14ac:dyDescent="0.25">
      <c r="B1578" s="96">
        <v>43799</v>
      </c>
      <c r="C1578" s="97" t="s">
        <v>611</v>
      </c>
      <c r="D1578" s="97">
        <v>6</v>
      </c>
      <c r="E1578" s="98">
        <v>980000</v>
      </c>
      <c r="F1578" s="97" t="s">
        <v>546</v>
      </c>
    </row>
    <row r="1579" spans="2:6" x14ac:dyDescent="0.25">
      <c r="B1579" s="96">
        <v>43799</v>
      </c>
      <c r="C1579" s="97" t="s">
        <v>614</v>
      </c>
      <c r="D1579" s="97">
        <v>7</v>
      </c>
      <c r="E1579" s="98">
        <v>940000</v>
      </c>
      <c r="F1579" s="97" t="s">
        <v>546</v>
      </c>
    </row>
    <row r="1580" spans="2:6" x14ac:dyDescent="0.25">
      <c r="B1580" s="96">
        <v>43799</v>
      </c>
      <c r="C1580" s="97" t="s">
        <v>575</v>
      </c>
      <c r="D1580" s="97">
        <v>6</v>
      </c>
      <c r="E1580" s="98">
        <v>840000</v>
      </c>
      <c r="F1580" s="97" t="s">
        <v>546</v>
      </c>
    </row>
    <row r="1581" spans="2:6" x14ac:dyDescent="0.25">
      <c r="B1581" s="96">
        <v>43799</v>
      </c>
      <c r="C1581" s="97" t="s">
        <v>593</v>
      </c>
      <c r="D1581" s="97">
        <v>6</v>
      </c>
      <c r="E1581" s="98">
        <v>750000</v>
      </c>
      <c r="F1581" s="97" t="s">
        <v>546</v>
      </c>
    </row>
    <row r="1582" spans="2:6" x14ac:dyDescent="0.25">
      <c r="B1582" s="96">
        <v>43799</v>
      </c>
      <c r="C1582" s="97" t="s">
        <v>596</v>
      </c>
      <c r="D1582" s="97">
        <v>7</v>
      </c>
      <c r="E1582" s="98">
        <v>650000</v>
      </c>
      <c r="F1582" s="97" t="s">
        <v>546</v>
      </c>
    </row>
    <row r="1583" spans="2:6" x14ac:dyDescent="0.25">
      <c r="B1583" s="96">
        <v>43799</v>
      </c>
      <c r="C1583" s="97" t="s">
        <v>606</v>
      </c>
      <c r="D1583" s="97">
        <v>6</v>
      </c>
      <c r="E1583" s="98">
        <v>660000</v>
      </c>
      <c r="F1583" s="97" t="s">
        <v>546</v>
      </c>
    </row>
    <row r="1584" spans="2:6" x14ac:dyDescent="0.25">
      <c r="B1584" s="96">
        <v>43799</v>
      </c>
      <c r="C1584" s="97" t="s">
        <v>608</v>
      </c>
      <c r="D1584" s="97">
        <v>7</v>
      </c>
      <c r="E1584" s="98">
        <v>720000</v>
      </c>
      <c r="F1584" s="97" t="s">
        <v>546</v>
      </c>
    </row>
    <row r="1585" spans="2:6" x14ac:dyDescent="0.25">
      <c r="B1585" s="96">
        <v>43799</v>
      </c>
      <c r="C1585" s="97" t="s">
        <v>613</v>
      </c>
      <c r="D1585" s="97">
        <v>7</v>
      </c>
      <c r="E1585" s="98">
        <v>750000</v>
      </c>
      <c r="F1585" s="97" t="s">
        <v>546</v>
      </c>
    </row>
    <row r="1586" spans="2:6" x14ac:dyDescent="0.25">
      <c r="B1586" s="96">
        <v>43799</v>
      </c>
      <c r="C1586" s="97" t="s">
        <v>609</v>
      </c>
      <c r="D1586" s="97">
        <v>4</v>
      </c>
      <c r="E1586" s="98">
        <v>450000</v>
      </c>
      <c r="F1586" s="97" t="s">
        <v>546</v>
      </c>
    </row>
    <row r="1587" spans="2:6" x14ac:dyDescent="0.25">
      <c r="B1587" s="96">
        <v>43799</v>
      </c>
      <c r="C1587" s="97" t="s">
        <v>615</v>
      </c>
      <c r="D1587" s="97">
        <v>2</v>
      </c>
      <c r="E1587" s="98">
        <v>280000</v>
      </c>
      <c r="F1587" s="97" t="s">
        <v>546</v>
      </c>
    </row>
    <row r="1588" spans="2:6" x14ac:dyDescent="0.25">
      <c r="B1588" s="96">
        <v>43799</v>
      </c>
      <c r="C1588" s="97" t="s">
        <v>605</v>
      </c>
      <c r="D1588" s="97">
        <v>2</v>
      </c>
      <c r="E1588" s="98">
        <v>280000</v>
      </c>
      <c r="F1588" s="97" t="s">
        <v>546</v>
      </c>
    </row>
    <row r="1589" spans="2:6" x14ac:dyDescent="0.25">
      <c r="B1589" s="96">
        <v>43799</v>
      </c>
      <c r="C1589" s="97" t="s">
        <v>616</v>
      </c>
      <c r="D1589" s="97">
        <v>2</v>
      </c>
      <c r="E1589" s="98">
        <v>280000</v>
      </c>
      <c r="F1589" s="97" t="s">
        <v>546</v>
      </c>
    </row>
    <row r="1590" spans="2:6" x14ac:dyDescent="0.25">
      <c r="B1590" s="96">
        <v>43799</v>
      </c>
      <c r="C1590" s="97" t="s">
        <v>617</v>
      </c>
      <c r="D1590" s="97">
        <v>2</v>
      </c>
      <c r="E1590" s="98">
        <v>280000</v>
      </c>
      <c r="F1590" s="97" t="s">
        <v>546</v>
      </c>
    </row>
    <row r="1591" spans="2:6" x14ac:dyDescent="0.25">
      <c r="B1591" s="96">
        <v>43799</v>
      </c>
      <c r="C1591" s="97" t="s">
        <v>618</v>
      </c>
      <c r="D1591" s="97">
        <v>2</v>
      </c>
      <c r="E1591" s="98">
        <v>280000</v>
      </c>
      <c r="F1591" s="97" t="s">
        <v>546</v>
      </c>
    </row>
    <row r="1592" spans="2:6" x14ac:dyDescent="0.25">
      <c r="B1592" s="96">
        <v>43799</v>
      </c>
      <c r="C1592" s="97" t="s">
        <v>579</v>
      </c>
      <c r="D1592" s="97">
        <v>2</v>
      </c>
      <c r="E1592" s="98">
        <v>280000</v>
      </c>
      <c r="F1592" s="97" t="s">
        <v>546</v>
      </c>
    </row>
    <row r="1593" spans="2:6" x14ac:dyDescent="0.25">
      <c r="B1593" s="96">
        <v>43799</v>
      </c>
      <c r="C1593" s="97" t="s">
        <v>573</v>
      </c>
      <c r="D1593" s="97">
        <v>2</v>
      </c>
      <c r="E1593" s="98">
        <v>280000</v>
      </c>
      <c r="F1593" s="97" t="s">
        <v>546</v>
      </c>
    </row>
    <row r="1594" spans="2:6" x14ac:dyDescent="0.25">
      <c r="B1594" s="96">
        <v>43799</v>
      </c>
      <c r="C1594" s="97" t="s">
        <v>619</v>
      </c>
      <c r="D1594" s="97">
        <v>2</v>
      </c>
      <c r="E1594" s="98">
        <v>280000</v>
      </c>
      <c r="F1594" s="97" t="s">
        <v>546</v>
      </c>
    </row>
    <row r="1595" spans="2:6" x14ac:dyDescent="0.25">
      <c r="B1595" s="96">
        <v>43799</v>
      </c>
      <c r="C1595" s="97" t="s">
        <v>620</v>
      </c>
      <c r="D1595" s="97">
        <v>1</v>
      </c>
      <c r="E1595" s="98">
        <v>140000</v>
      </c>
      <c r="F1595" s="97" t="s">
        <v>546</v>
      </c>
    </row>
    <row r="1596" spans="2:6" x14ac:dyDescent="0.25">
      <c r="B1596" s="96">
        <v>43799</v>
      </c>
      <c r="C1596" s="97" t="s">
        <v>621</v>
      </c>
      <c r="D1596" s="97">
        <v>1</v>
      </c>
      <c r="E1596" s="98">
        <v>140000</v>
      </c>
      <c r="F1596" s="97" t="s">
        <v>546</v>
      </c>
    </row>
    <row r="1597" spans="2:6" x14ac:dyDescent="0.25">
      <c r="B1597" s="96">
        <v>43799</v>
      </c>
      <c r="C1597" s="97" t="s">
        <v>622</v>
      </c>
      <c r="D1597" s="97">
        <v>1</v>
      </c>
      <c r="E1597" s="98">
        <v>140000</v>
      </c>
      <c r="F1597" s="97" t="s">
        <v>546</v>
      </c>
    </row>
    <row r="1598" spans="2:6" x14ac:dyDescent="0.25">
      <c r="B1598" s="96">
        <v>43799</v>
      </c>
      <c r="C1598" s="97" t="s">
        <v>623</v>
      </c>
      <c r="D1598" s="97">
        <v>1</v>
      </c>
      <c r="E1598" s="98">
        <v>140000</v>
      </c>
      <c r="F1598" s="97" t="s">
        <v>546</v>
      </c>
    </row>
    <row r="1599" spans="2:6" x14ac:dyDescent="0.25">
      <c r="B1599" s="96">
        <v>43799</v>
      </c>
      <c r="C1599" s="97" t="s">
        <v>624</v>
      </c>
      <c r="D1599" s="97">
        <v>1</v>
      </c>
      <c r="E1599" s="98">
        <v>140000</v>
      </c>
      <c r="F1599" s="97" t="s">
        <v>546</v>
      </c>
    </row>
    <row r="1600" spans="2:6" x14ac:dyDescent="0.25">
      <c r="B1600" s="96">
        <v>43799</v>
      </c>
      <c r="C1600" s="97" t="s">
        <v>589</v>
      </c>
      <c r="D1600" s="97">
        <v>5</v>
      </c>
      <c r="E1600" s="98">
        <v>700000</v>
      </c>
      <c r="F1600" s="97" t="s">
        <v>546</v>
      </c>
    </row>
    <row r="1601" spans="2:6" x14ac:dyDescent="0.25">
      <c r="B1601" s="96">
        <v>43799</v>
      </c>
      <c r="C1601" s="97" t="s">
        <v>602</v>
      </c>
      <c r="D1601" s="97">
        <v>5</v>
      </c>
      <c r="E1601" s="98">
        <v>250000</v>
      </c>
      <c r="F1601" s="97" t="s">
        <v>546</v>
      </c>
    </row>
    <row r="1602" spans="2:6" x14ac:dyDescent="0.25">
      <c r="B1602" s="96">
        <v>43799</v>
      </c>
      <c r="C1602" s="97" t="s">
        <v>566</v>
      </c>
      <c r="D1602" s="97">
        <v>6</v>
      </c>
      <c r="E1602" s="98">
        <v>720000</v>
      </c>
      <c r="F1602" s="97" t="s">
        <v>546</v>
      </c>
    </row>
    <row r="1603" spans="2:6" x14ac:dyDescent="0.25">
      <c r="B1603" s="96">
        <v>43799</v>
      </c>
      <c r="C1603" s="97" t="s">
        <v>566</v>
      </c>
      <c r="D1603" s="97">
        <v>6</v>
      </c>
      <c r="E1603" s="98">
        <v>660000</v>
      </c>
      <c r="F1603" s="97" t="s">
        <v>546</v>
      </c>
    </row>
    <row r="1604" spans="2:6" x14ac:dyDescent="0.25">
      <c r="B1604" s="96">
        <v>43799</v>
      </c>
      <c r="C1604" s="97" t="s">
        <v>567</v>
      </c>
      <c r="D1604" s="97">
        <v>6</v>
      </c>
      <c r="E1604" s="98">
        <v>120000</v>
      </c>
      <c r="F1604" s="97" t="s">
        <v>546</v>
      </c>
    </row>
    <row r="1605" spans="2:6" x14ac:dyDescent="0.25">
      <c r="B1605" s="96">
        <v>43806</v>
      </c>
      <c r="C1605" s="97" t="s">
        <v>545</v>
      </c>
      <c r="D1605" s="97">
        <v>7</v>
      </c>
      <c r="E1605" s="98">
        <v>1400000</v>
      </c>
      <c r="F1605" s="97" t="s">
        <v>546</v>
      </c>
    </row>
    <row r="1606" spans="2:6" x14ac:dyDescent="0.25">
      <c r="B1606" s="96">
        <v>43806</v>
      </c>
      <c r="C1606" s="97" t="s">
        <v>547</v>
      </c>
      <c r="D1606" s="97">
        <v>7</v>
      </c>
      <c r="E1606" s="98">
        <v>1400000</v>
      </c>
      <c r="F1606" s="97" t="s">
        <v>546</v>
      </c>
    </row>
    <row r="1607" spans="2:6" x14ac:dyDescent="0.25">
      <c r="B1607" s="96">
        <v>43806</v>
      </c>
      <c r="C1607" s="97" t="s">
        <v>548</v>
      </c>
      <c r="D1607" s="97">
        <v>7</v>
      </c>
      <c r="E1607" s="98">
        <v>1260000</v>
      </c>
      <c r="F1607" s="97" t="s">
        <v>546</v>
      </c>
    </row>
    <row r="1608" spans="2:6" x14ac:dyDescent="0.25">
      <c r="B1608" s="96">
        <v>43806</v>
      </c>
      <c r="C1608" s="97" t="s">
        <v>550</v>
      </c>
      <c r="D1608" s="97">
        <v>7</v>
      </c>
      <c r="E1608" s="98">
        <v>1440000</v>
      </c>
      <c r="F1608" s="97" t="s">
        <v>546</v>
      </c>
    </row>
    <row r="1609" spans="2:6" x14ac:dyDescent="0.25">
      <c r="B1609" s="96">
        <v>43806</v>
      </c>
      <c r="C1609" s="97" t="s">
        <v>601</v>
      </c>
      <c r="D1609" s="97">
        <v>7</v>
      </c>
      <c r="E1609" s="98">
        <v>1500000</v>
      </c>
      <c r="F1609" s="97" t="s">
        <v>546</v>
      </c>
    </row>
    <row r="1610" spans="2:6" x14ac:dyDescent="0.25">
      <c r="B1610" s="96">
        <v>43806</v>
      </c>
      <c r="C1610" s="97" t="s">
        <v>552</v>
      </c>
      <c r="D1610" s="97">
        <v>7</v>
      </c>
      <c r="E1610" s="98">
        <v>1260000</v>
      </c>
      <c r="F1610" s="97" t="s">
        <v>546</v>
      </c>
    </row>
    <row r="1611" spans="2:6" x14ac:dyDescent="0.25">
      <c r="B1611" s="96">
        <v>43806</v>
      </c>
      <c r="C1611" s="97" t="s">
        <v>553</v>
      </c>
      <c r="D1611" s="97">
        <v>7</v>
      </c>
      <c r="E1611" s="98">
        <v>1260000</v>
      </c>
      <c r="F1611" s="97" t="s">
        <v>546</v>
      </c>
    </row>
    <row r="1612" spans="2:6" x14ac:dyDescent="0.25">
      <c r="B1612" s="96">
        <v>43806</v>
      </c>
      <c r="C1612" s="97" t="s">
        <v>42</v>
      </c>
      <c r="D1612" s="97">
        <v>7</v>
      </c>
      <c r="E1612" s="98">
        <v>1025000</v>
      </c>
      <c r="F1612" s="97" t="s">
        <v>546</v>
      </c>
    </row>
    <row r="1613" spans="2:6" x14ac:dyDescent="0.25">
      <c r="B1613" s="96">
        <v>43806</v>
      </c>
      <c r="C1613" s="97" t="s">
        <v>555</v>
      </c>
      <c r="D1613" s="97">
        <v>7</v>
      </c>
      <c r="E1613" s="98">
        <v>900000</v>
      </c>
      <c r="F1613" s="97" t="s">
        <v>546</v>
      </c>
    </row>
    <row r="1614" spans="2:6" x14ac:dyDescent="0.25">
      <c r="B1614" s="96">
        <v>43806</v>
      </c>
      <c r="C1614" s="97" t="s">
        <v>556</v>
      </c>
      <c r="D1614" s="97">
        <v>7</v>
      </c>
      <c r="E1614" s="98">
        <v>850000</v>
      </c>
      <c r="F1614" s="97" t="s">
        <v>546</v>
      </c>
    </row>
    <row r="1615" spans="2:6" x14ac:dyDescent="0.25">
      <c r="B1615" s="96">
        <v>43806</v>
      </c>
      <c r="C1615" s="97" t="s">
        <v>557</v>
      </c>
      <c r="D1615" s="97">
        <v>7</v>
      </c>
      <c r="E1615" s="98">
        <v>900000</v>
      </c>
      <c r="F1615" s="97" t="s">
        <v>546</v>
      </c>
    </row>
    <row r="1616" spans="2:6" x14ac:dyDescent="0.25">
      <c r="B1616" s="96">
        <v>43806</v>
      </c>
      <c r="C1616" s="97" t="s">
        <v>558</v>
      </c>
      <c r="D1616" s="97">
        <v>7</v>
      </c>
      <c r="E1616" s="98">
        <v>1150000</v>
      </c>
      <c r="F1616" s="97" t="s">
        <v>546</v>
      </c>
    </row>
    <row r="1617" spans="2:6" x14ac:dyDescent="0.25">
      <c r="B1617" s="96">
        <v>43806</v>
      </c>
      <c r="C1617" s="97" t="s">
        <v>559</v>
      </c>
      <c r="D1617" s="97">
        <v>7</v>
      </c>
      <c r="E1617" s="98">
        <v>1150000</v>
      </c>
      <c r="F1617" s="97" t="s">
        <v>546</v>
      </c>
    </row>
    <row r="1618" spans="2:6" x14ac:dyDescent="0.25">
      <c r="B1618" s="96">
        <v>43806</v>
      </c>
      <c r="C1618" s="97" t="s">
        <v>560</v>
      </c>
      <c r="D1618" s="97">
        <v>6</v>
      </c>
      <c r="E1618" s="98">
        <v>970000</v>
      </c>
      <c r="F1618" s="97" t="s">
        <v>546</v>
      </c>
    </row>
    <row r="1619" spans="2:6" x14ac:dyDescent="0.25">
      <c r="B1619" s="96">
        <v>43806</v>
      </c>
      <c r="C1619" s="97" t="s">
        <v>561</v>
      </c>
      <c r="D1619" s="97">
        <v>6</v>
      </c>
      <c r="E1619" s="98">
        <v>900000</v>
      </c>
      <c r="F1619" s="97" t="s">
        <v>546</v>
      </c>
    </row>
    <row r="1620" spans="2:6" x14ac:dyDescent="0.25">
      <c r="B1620" s="96">
        <v>43806</v>
      </c>
      <c r="C1620" s="97" t="s">
        <v>562</v>
      </c>
      <c r="D1620" s="97">
        <v>7</v>
      </c>
      <c r="E1620" s="98">
        <v>850000</v>
      </c>
      <c r="F1620" s="97" t="s">
        <v>546</v>
      </c>
    </row>
    <row r="1621" spans="2:6" x14ac:dyDescent="0.25">
      <c r="B1621" s="96">
        <v>43806</v>
      </c>
      <c r="C1621" s="97" t="s">
        <v>563</v>
      </c>
      <c r="D1621" s="97">
        <v>7</v>
      </c>
      <c r="E1621" s="98">
        <v>1260000</v>
      </c>
      <c r="F1621" s="97" t="s">
        <v>546</v>
      </c>
    </row>
    <row r="1622" spans="2:6" x14ac:dyDescent="0.25">
      <c r="B1622" s="96">
        <v>43806</v>
      </c>
      <c r="C1622" s="97" t="s">
        <v>564</v>
      </c>
      <c r="D1622" s="97">
        <v>5</v>
      </c>
      <c r="E1622" s="98">
        <v>1010000</v>
      </c>
      <c r="F1622" s="97" t="s">
        <v>546</v>
      </c>
    </row>
    <row r="1623" spans="2:6" x14ac:dyDescent="0.25">
      <c r="B1623" s="96">
        <v>43806</v>
      </c>
      <c r="C1623" s="97" t="s">
        <v>565</v>
      </c>
      <c r="D1623" s="97">
        <v>7</v>
      </c>
      <c r="E1623" s="98">
        <v>1260000</v>
      </c>
      <c r="F1623" s="97" t="s">
        <v>546</v>
      </c>
    </row>
    <row r="1624" spans="2:6" x14ac:dyDescent="0.25">
      <c r="B1624" s="96">
        <v>43806</v>
      </c>
      <c r="C1624" s="97" t="s">
        <v>568</v>
      </c>
      <c r="D1624" s="97">
        <v>7</v>
      </c>
      <c r="E1624" s="98">
        <v>850000</v>
      </c>
      <c r="F1624" s="97" t="s">
        <v>546</v>
      </c>
    </row>
    <row r="1625" spans="2:6" x14ac:dyDescent="0.25">
      <c r="B1625" s="96">
        <v>43806</v>
      </c>
      <c r="C1625" s="97" t="s">
        <v>570</v>
      </c>
      <c r="D1625" s="97">
        <v>7</v>
      </c>
      <c r="E1625" s="98">
        <v>1000000</v>
      </c>
      <c r="F1625" s="97" t="s">
        <v>546</v>
      </c>
    </row>
    <row r="1626" spans="2:6" x14ac:dyDescent="0.25">
      <c r="B1626" s="96">
        <v>43806</v>
      </c>
      <c r="C1626" s="97" t="s">
        <v>569</v>
      </c>
      <c r="D1626" s="97">
        <v>6</v>
      </c>
      <c r="E1626" s="98">
        <v>850000</v>
      </c>
      <c r="F1626" s="97" t="s">
        <v>546</v>
      </c>
    </row>
    <row r="1627" spans="2:6" x14ac:dyDescent="0.25">
      <c r="B1627" s="96">
        <v>43806</v>
      </c>
      <c r="C1627" s="97" t="s">
        <v>577</v>
      </c>
      <c r="D1627" s="97">
        <v>7</v>
      </c>
      <c r="E1627" s="98">
        <v>1250000</v>
      </c>
      <c r="F1627" s="97" t="s">
        <v>546</v>
      </c>
    </row>
    <row r="1628" spans="2:6" x14ac:dyDescent="0.25">
      <c r="B1628" s="96">
        <v>43806</v>
      </c>
      <c r="C1628" s="97" t="s">
        <v>611</v>
      </c>
      <c r="D1628" s="97">
        <v>7</v>
      </c>
      <c r="E1628" s="98">
        <v>1260000</v>
      </c>
      <c r="F1628" s="97" t="s">
        <v>546</v>
      </c>
    </row>
    <row r="1629" spans="2:6" x14ac:dyDescent="0.25">
      <c r="B1629" s="96">
        <v>43806</v>
      </c>
      <c r="C1629" s="97" t="s">
        <v>614</v>
      </c>
      <c r="D1629" s="97">
        <v>7</v>
      </c>
      <c r="E1629" s="98">
        <v>1260000</v>
      </c>
      <c r="F1629" s="97" t="s">
        <v>546</v>
      </c>
    </row>
    <row r="1630" spans="2:6" x14ac:dyDescent="0.25">
      <c r="B1630" s="96">
        <v>43806</v>
      </c>
      <c r="C1630" s="97" t="s">
        <v>575</v>
      </c>
      <c r="D1630" s="97">
        <v>7</v>
      </c>
      <c r="E1630" s="98">
        <v>1260000</v>
      </c>
      <c r="F1630" s="97" t="s">
        <v>546</v>
      </c>
    </row>
    <row r="1631" spans="2:6" x14ac:dyDescent="0.25">
      <c r="B1631" s="96">
        <v>43806</v>
      </c>
      <c r="C1631" s="97" t="s">
        <v>593</v>
      </c>
      <c r="D1631" s="97">
        <v>7</v>
      </c>
      <c r="E1631" s="98">
        <v>850000</v>
      </c>
      <c r="F1631" s="97" t="s">
        <v>546</v>
      </c>
    </row>
    <row r="1632" spans="2:6" x14ac:dyDescent="0.25">
      <c r="B1632" s="96">
        <v>43806</v>
      </c>
      <c r="C1632" s="97" t="s">
        <v>596</v>
      </c>
      <c r="D1632" s="97">
        <v>7</v>
      </c>
      <c r="E1632" s="98">
        <v>850000</v>
      </c>
      <c r="F1632" s="97" t="s">
        <v>546</v>
      </c>
    </row>
    <row r="1633" spans="2:6" x14ac:dyDescent="0.25">
      <c r="B1633" s="96">
        <v>43806</v>
      </c>
      <c r="C1633" s="97" t="s">
        <v>606</v>
      </c>
      <c r="D1633" s="97">
        <v>7</v>
      </c>
      <c r="E1633" s="98">
        <v>950000</v>
      </c>
      <c r="F1633" s="97" t="s">
        <v>546</v>
      </c>
    </row>
    <row r="1634" spans="2:6" x14ac:dyDescent="0.25">
      <c r="B1634" s="96">
        <v>43806</v>
      </c>
      <c r="C1634" s="97" t="s">
        <v>608</v>
      </c>
      <c r="D1634" s="97">
        <v>7</v>
      </c>
      <c r="E1634" s="98">
        <v>850000</v>
      </c>
      <c r="F1634" s="97" t="s">
        <v>546</v>
      </c>
    </row>
    <row r="1635" spans="2:6" x14ac:dyDescent="0.25">
      <c r="B1635" s="96">
        <v>43806</v>
      </c>
      <c r="C1635" s="97" t="s">
        <v>613</v>
      </c>
      <c r="D1635" s="97">
        <v>7</v>
      </c>
      <c r="E1635" s="98">
        <v>850000</v>
      </c>
      <c r="F1635" s="97" t="s">
        <v>546</v>
      </c>
    </row>
    <row r="1636" spans="2:6" x14ac:dyDescent="0.25">
      <c r="B1636" s="96">
        <v>43806</v>
      </c>
      <c r="C1636" s="97" t="s">
        <v>609</v>
      </c>
      <c r="D1636" s="97">
        <v>5</v>
      </c>
      <c r="E1636" s="98">
        <v>900000</v>
      </c>
      <c r="F1636" s="97" t="s">
        <v>546</v>
      </c>
    </row>
    <row r="1637" spans="2:6" x14ac:dyDescent="0.25">
      <c r="B1637" s="96">
        <v>43806</v>
      </c>
      <c r="C1637" s="97" t="s">
        <v>616</v>
      </c>
      <c r="D1637" s="97">
        <v>7</v>
      </c>
      <c r="E1637" s="98">
        <v>850000</v>
      </c>
      <c r="F1637" s="97" t="s">
        <v>546</v>
      </c>
    </row>
    <row r="1638" spans="2:6" x14ac:dyDescent="0.25">
      <c r="B1638" s="96">
        <v>43806</v>
      </c>
      <c r="C1638" s="97" t="s">
        <v>615</v>
      </c>
      <c r="D1638" s="97">
        <v>6</v>
      </c>
      <c r="E1638" s="98">
        <v>750000</v>
      </c>
      <c r="F1638" s="97" t="s">
        <v>546</v>
      </c>
    </row>
    <row r="1639" spans="2:6" x14ac:dyDescent="0.25">
      <c r="B1639" s="96">
        <v>43806</v>
      </c>
      <c r="C1639" s="97" t="s">
        <v>605</v>
      </c>
      <c r="D1639" s="97">
        <v>6</v>
      </c>
      <c r="E1639" s="98">
        <v>750000</v>
      </c>
      <c r="F1639" s="97" t="s">
        <v>546</v>
      </c>
    </row>
    <row r="1640" spans="2:6" x14ac:dyDescent="0.25">
      <c r="B1640" s="96">
        <v>43806</v>
      </c>
      <c r="C1640" s="97" t="s">
        <v>625</v>
      </c>
      <c r="D1640" s="97">
        <v>6</v>
      </c>
      <c r="E1640" s="98">
        <v>750000</v>
      </c>
      <c r="F1640" s="97" t="s">
        <v>546</v>
      </c>
    </row>
    <row r="1641" spans="2:6" x14ac:dyDescent="0.25">
      <c r="B1641" s="96">
        <v>43806</v>
      </c>
      <c r="C1641" s="97" t="s">
        <v>626</v>
      </c>
      <c r="D1641" s="97">
        <v>6</v>
      </c>
      <c r="E1641" s="98">
        <v>750000</v>
      </c>
      <c r="F1641" s="97" t="s">
        <v>546</v>
      </c>
    </row>
    <row r="1642" spans="2:6" x14ac:dyDescent="0.25">
      <c r="B1642" s="96">
        <v>43806</v>
      </c>
      <c r="C1642" s="97" t="s">
        <v>579</v>
      </c>
      <c r="D1642" s="97">
        <v>6</v>
      </c>
      <c r="E1642" s="98">
        <v>750000</v>
      </c>
      <c r="F1642" s="97" t="s">
        <v>546</v>
      </c>
    </row>
    <row r="1643" spans="2:6" x14ac:dyDescent="0.25">
      <c r="B1643" s="96">
        <v>43806</v>
      </c>
      <c r="C1643" s="97" t="s">
        <v>573</v>
      </c>
      <c r="D1643" s="97">
        <v>6</v>
      </c>
      <c r="E1643" s="98">
        <v>750000</v>
      </c>
      <c r="F1643" s="97" t="s">
        <v>546</v>
      </c>
    </row>
    <row r="1644" spans="2:6" x14ac:dyDescent="0.25">
      <c r="B1644" s="96">
        <v>43806</v>
      </c>
      <c r="C1644" s="97" t="s">
        <v>619</v>
      </c>
      <c r="D1644" s="97">
        <v>6</v>
      </c>
      <c r="E1644" s="98">
        <v>750000</v>
      </c>
      <c r="F1644" s="97" t="s">
        <v>546</v>
      </c>
    </row>
    <row r="1645" spans="2:6" x14ac:dyDescent="0.25">
      <c r="B1645" s="96">
        <v>43806</v>
      </c>
      <c r="C1645" s="97" t="s">
        <v>620</v>
      </c>
      <c r="D1645" s="97">
        <v>6</v>
      </c>
      <c r="E1645" s="98">
        <v>750000</v>
      </c>
      <c r="F1645" s="97" t="s">
        <v>546</v>
      </c>
    </row>
    <row r="1646" spans="2:6" x14ac:dyDescent="0.25">
      <c r="B1646" s="96">
        <v>43806</v>
      </c>
      <c r="C1646" s="97" t="s">
        <v>621</v>
      </c>
      <c r="D1646" s="97">
        <v>6</v>
      </c>
      <c r="E1646" s="98">
        <v>750000</v>
      </c>
      <c r="F1646" s="97" t="s">
        <v>546</v>
      </c>
    </row>
    <row r="1647" spans="2:6" x14ac:dyDescent="0.25">
      <c r="B1647" s="96">
        <v>43806</v>
      </c>
      <c r="C1647" s="97" t="s">
        <v>622</v>
      </c>
      <c r="D1647" s="97">
        <v>6</v>
      </c>
      <c r="E1647" s="98">
        <v>750000</v>
      </c>
      <c r="F1647" s="97" t="s">
        <v>546</v>
      </c>
    </row>
    <row r="1648" spans="2:6" x14ac:dyDescent="0.25">
      <c r="B1648" s="96">
        <v>43806</v>
      </c>
      <c r="C1648" s="97" t="s">
        <v>623</v>
      </c>
      <c r="D1648" s="97">
        <v>6</v>
      </c>
      <c r="E1648" s="98">
        <v>750000</v>
      </c>
      <c r="F1648" s="97" t="s">
        <v>546</v>
      </c>
    </row>
    <row r="1649" spans="2:6" x14ac:dyDescent="0.25">
      <c r="B1649" s="96">
        <v>43806</v>
      </c>
      <c r="C1649" s="97" t="s">
        <v>624</v>
      </c>
      <c r="D1649" s="97">
        <v>6</v>
      </c>
      <c r="E1649" s="98">
        <v>750000</v>
      </c>
      <c r="F1649" s="97" t="s">
        <v>546</v>
      </c>
    </row>
    <row r="1650" spans="2:6" x14ac:dyDescent="0.25">
      <c r="B1650" s="96">
        <v>43806</v>
      </c>
      <c r="C1650" s="97" t="s">
        <v>627</v>
      </c>
      <c r="D1650" s="97">
        <v>6</v>
      </c>
      <c r="E1650" s="98">
        <v>750000</v>
      </c>
      <c r="F1650" s="97" t="s">
        <v>546</v>
      </c>
    </row>
    <row r="1651" spans="2:6" x14ac:dyDescent="0.25">
      <c r="B1651" s="96">
        <v>43806</v>
      </c>
      <c r="C1651" s="97" t="s">
        <v>628</v>
      </c>
      <c r="D1651" s="97">
        <v>6</v>
      </c>
      <c r="E1651" s="98">
        <v>750000</v>
      </c>
      <c r="F1651" s="97" t="s">
        <v>546</v>
      </c>
    </row>
    <row r="1652" spans="2:6" x14ac:dyDescent="0.25">
      <c r="B1652" s="96">
        <v>43806</v>
      </c>
      <c r="C1652" s="97" t="s">
        <v>589</v>
      </c>
      <c r="D1652" s="97">
        <v>3</v>
      </c>
      <c r="E1652" s="98">
        <v>840000</v>
      </c>
      <c r="F1652" s="97" t="s">
        <v>546</v>
      </c>
    </row>
    <row r="1653" spans="2:6" x14ac:dyDescent="0.25">
      <c r="B1653" s="96">
        <v>43806</v>
      </c>
      <c r="C1653" s="97" t="s">
        <v>602</v>
      </c>
      <c r="D1653" s="97">
        <v>2</v>
      </c>
      <c r="E1653" s="98">
        <v>360000</v>
      </c>
      <c r="F1653" s="97" t="s">
        <v>546</v>
      </c>
    </row>
    <row r="1654" spans="2:6" x14ac:dyDescent="0.25">
      <c r="B1654" s="96">
        <v>43806</v>
      </c>
      <c r="C1654" s="97" t="s">
        <v>594</v>
      </c>
      <c r="D1654" s="97">
        <v>1.5</v>
      </c>
      <c r="E1654" s="97">
        <v>140000</v>
      </c>
      <c r="F1654" s="97" t="s">
        <v>546</v>
      </c>
    </row>
    <row r="1655" spans="2:6" x14ac:dyDescent="0.25">
      <c r="B1655" s="96">
        <v>43806</v>
      </c>
      <c r="C1655" s="97" t="s">
        <v>566</v>
      </c>
      <c r="D1655" s="97">
        <v>6</v>
      </c>
      <c r="E1655" s="98">
        <v>720000</v>
      </c>
      <c r="F1655" s="97" t="s">
        <v>546</v>
      </c>
    </row>
    <row r="1656" spans="2:6" x14ac:dyDescent="0.25">
      <c r="B1656" s="96">
        <v>43806</v>
      </c>
      <c r="C1656" s="97" t="s">
        <v>566</v>
      </c>
      <c r="D1656" s="97">
        <v>6</v>
      </c>
      <c r="E1656" s="98">
        <v>660000</v>
      </c>
      <c r="F1656" s="97" t="s">
        <v>546</v>
      </c>
    </row>
    <row r="1657" spans="2:6" x14ac:dyDescent="0.25">
      <c r="B1657" s="96">
        <v>43806</v>
      </c>
      <c r="C1657" s="97" t="s">
        <v>567</v>
      </c>
      <c r="D1657" s="97">
        <v>6</v>
      </c>
      <c r="E1657" s="98">
        <v>120000</v>
      </c>
      <c r="F1657" s="97" t="s">
        <v>546</v>
      </c>
    </row>
    <row r="1658" spans="2:6" x14ac:dyDescent="0.25">
      <c r="B1658" s="96">
        <v>43813</v>
      </c>
      <c r="C1658" s="97" t="s">
        <v>545</v>
      </c>
      <c r="D1658" s="97">
        <v>6</v>
      </c>
      <c r="E1658" s="98">
        <v>850000</v>
      </c>
      <c r="F1658" s="97" t="s">
        <v>546</v>
      </c>
    </row>
    <row r="1659" spans="2:6" x14ac:dyDescent="0.25">
      <c r="B1659" s="96">
        <v>43813</v>
      </c>
      <c r="C1659" s="97" t="s">
        <v>547</v>
      </c>
      <c r="D1659" s="97">
        <v>5</v>
      </c>
      <c r="E1659" s="98">
        <v>525000</v>
      </c>
      <c r="F1659" s="97" t="s">
        <v>546</v>
      </c>
    </row>
    <row r="1660" spans="2:6" x14ac:dyDescent="0.25">
      <c r="B1660" s="96">
        <v>43813</v>
      </c>
      <c r="C1660" s="97" t="s">
        <v>548</v>
      </c>
      <c r="D1660" s="97">
        <v>4</v>
      </c>
      <c r="E1660" s="98">
        <v>460000</v>
      </c>
      <c r="F1660" s="97" t="s">
        <v>546</v>
      </c>
    </row>
    <row r="1661" spans="2:6" x14ac:dyDescent="0.25">
      <c r="B1661" s="96">
        <v>43813</v>
      </c>
      <c r="C1661" s="97" t="s">
        <v>549</v>
      </c>
      <c r="D1661" s="97">
        <v>0</v>
      </c>
      <c r="E1661" s="98">
        <v>0</v>
      </c>
      <c r="F1661" s="97" t="s">
        <v>546</v>
      </c>
    </row>
    <row r="1662" spans="2:6" x14ac:dyDescent="0.25">
      <c r="B1662" s="96">
        <v>43813</v>
      </c>
      <c r="C1662" s="97" t="s">
        <v>550</v>
      </c>
      <c r="D1662" s="97">
        <v>3</v>
      </c>
      <c r="E1662" s="98">
        <v>460000</v>
      </c>
      <c r="F1662" s="97" t="s">
        <v>546</v>
      </c>
    </row>
    <row r="1663" spans="2:6" x14ac:dyDescent="0.25">
      <c r="B1663" s="96">
        <v>43813</v>
      </c>
      <c r="C1663" s="97" t="s">
        <v>601</v>
      </c>
      <c r="D1663" s="97">
        <v>3</v>
      </c>
      <c r="E1663" s="98">
        <v>330000</v>
      </c>
      <c r="F1663" s="97" t="s">
        <v>546</v>
      </c>
    </row>
    <row r="1664" spans="2:6" x14ac:dyDescent="0.25">
      <c r="B1664" s="96">
        <v>43813</v>
      </c>
      <c r="C1664" s="97" t="s">
        <v>552</v>
      </c>
      <c r="D1664" s="97">
        <v>6</v>
      </c>
      <c r="E1664" s="98">
        <v>630000</v>
      </c>
      <c r="F1664" s="97" t="s">
        <v>546</v>
      </c>
    </row>
    <row r="1665" spans="2:6" x14ac:dyDescent="0.25">
      <c r="B1665" s="96">
        <v>43813</v>
      </c>
      <c r="C1665" s="97" t="s">
        <v>553</v>
      </c>
      <c r="D1665" s="97">
        <v>6</v>
      </c>
      <c r="E1665" s="98">
        <v>630000</v>
      </c>
      <c r="F1665" s="97" t="s">
        <v>546</v>
      </c>
    </row>
    <row r="1666" spans="2:6" x14ac:dyDescent="0.25">
      <c r="B1666" s="96">
        <v>43813</v>
      </c>
      <c r="C1666" s="97" t="s">
        <v>42</v>
      </c>
      <c r="D1666" s="97">
        <v>6</v>
      </c>
      <c r="E1666" s="98">
        <v>350000</v>
      </c>
      <c r="F1666" s="97" t="s">
        <v>546</v>
      </c>
    </row>
    <row r="1667" spans="2:6" x14ac:dyDescent="0.25">
      <c r="B1667" s="96">
        <v>43813</v>
      </c>
      <c r="C1667" s="97" t="s">
        <v>555</v>
      </c>
      <c r="D1667" s="97">
        <v>6</v>
      </c>
      <c r="E1667" s="98">
        <v>470000</v>
      </c>
      <c r="F1667" s="97" t="s">
        <v>546</v>
      </c>
    </row>
    <row r="1668" spans="2:6" x14ac:dyDescent="0.25">
      <c r="B1668" s="96">
        <v>43813</v>
      </c>
      <c r="C1668" s="97" t="s">
        <v>556</v>
      </c>
      <c r="D1668" s="97">
        <v>6</v>
      </c>
      <c r="E1668" s="98">
        <v>500000</v>
      </c>
      <c r="F1668" s="97" t="s">
        <v>546</v>
      </c>
    </row>
    <row r="1669" spans="2:6" x14ac:dyDescent="0.25">
      <c r="B1669" s="96">
        <v>43813</v>
      </c>
      <c r="C1669" s="97" t="s">
        <v>557</v>
      </c>
      <c r="D1669" s="97">
        <v>6</v>
      </c>
      <c r="E1669" s="98">
        <v>440000</v>
      </c>
      <c r="F1669" s="97" t="s">
        <v>546</v>
      </c>
    </row>
    <row r="1670" spans="2:6" x14ac:dyDescent="0.25">
      <c r="B1670" s="96">
        <v>43813</v>
      </c>
      <c r="C1670" s="97" t="s">
        <v>558</v>
      </c>
      <c r="D1670" s="97">
        <v>0</v>
      </c>
      <c r="E1670" s="98">
        <v>0</v>
      </c>
      <c r="F1670" s="97" t="s">
        <v>546</v>
      </c>
    </row>
    <row r="1671" spans="2:6" x14ac:dyDescent="0.25">
      <c r="B1671" s="96">
        <v>43813</v>
      </c>
      <c r="C1671" s="97" t="s">
        <v>559</v>
      </c>
      <c r="D1671" s="97">
        <v>6</v>
      </c>
      <c r="E1671" s="98">
        <v>620000</v>
      </c>
      <c r="F1671" s="97" t="s">
        <v>546</v>
      </c>
    </row>
    <row r="1672" spans="2:6" x14ac:dyDescent="0.25">
      <c r="B1672" s="96">
        <v>43813</v>
      </c>
      <c r="C1672" s="97" t="s">
        <v>560</v>
      </c>
      <c r="D1672" s="97">
        <v>4.5</v>
      </c>
      <c r="E1672" s="98">
        <v>340000</v>
      </c>
      <c r="F1672" s="97" t="s">
        <v>546</v>
      </c>
    </row>
    <row r="1673" spans="2:6" x14ac:dyDescent="0.25">
      <c r="B1673" s="96">
        <v>43813</v>
      </c>
      <c r="C1673" s="97" t="s">
        <v>561</v>
      </c>
      <c r="D1673" s="97">
        <v>6</v>
      </c>
      <c r="E1673" s="98">
        <v>600000</v>
      </c>
      <c r="F1673" s="97" t="s">
        <v>546</v>
      </c>
    </row>
    <row r="1674" spans="2:6" x14ac:dyDescent="0.25">
      <c r="B1674" s="96">
        <v>43813</v>
      </c>
      <c r="C1674" s="97" t="s">
        <v>562</v>
      </c>
      <c r="D1674" s="97">
        <v>6</v>
      </c>
      <c r="E1674" s="98">
        <v>500000</v>
      </c>
      <c r="F1674" s="97" t="s">
        <v>546</v>
      </c>
    </row>
    <row r="1675" spans="2:6" x14ac:dyDescent="0.25">
      <c r="B1675" s="96">
        <v>43813</v>
      </c>
      <c r="C1675" s="97" t="s">
        <v>563</v>
      </c>
      <c r="D1675" s="97">
        <v>6</v>
      </c>
      <c r="E1675" s="98">
        <v>630000</v>
      </c>
      <c r="F1675" s="97" t="s">
        <v>546</v>
      </c>
    </row>
    <row r="1676" spans="2:6" x14ac:dyDescent="0.25">
      <c r="B1676" s="96">
        <v>43813</v>
      </c>
      <c r="C1676" s="97" t="s">
        <v>564</v>
      </c>
      <c r="D1676" s="97">
        <v>6</v>
      </c>
      <c r="E1676" s="98">
        <v>630000</v>
      </c>
      <c r="F1676" s="97" t="s">
        <v>546</v>
      </c>
    </row>
    <row r="1677" spans="2:6" x14ac:dyDescent="0.25">
      <c r="B1677" s="96">
        <v>43813</v>
      </c>
      <c r="C1677" s="97" t="s">
        <v>565</v>
      </c>
      <c r="D1677" s="97">
        <v>6</v>
      </c>
      <c r="E1677" s="98">
        <v>630000</v>
      </c>
      <c r="F1677" s="97" t="s">
        <v>546</v>
      </c>
    </row>
    <row r="1678" spans="2:6" x14ac:dyDescent="0.25">
      <c r="B1678" s="96">
        <v>43813</v>
      </c>
      <c r="C1678" s="97" t="s">
        <v>568</v>
      </c>
      <c r="D1678" s="97">
        <v>6</v>
      </c>
      <c r="E1678" s="98">
        <v>560000</v>
      </c>
      <c r="F1678" s="97" t="s">
        <v>546</v>
      </c>
    </row>
    <row r="1679" spans="2:6" x14ac:dyDescent="0.25">
      <c r="B1679" s="96">
        <v>43813</v>
      </c>
      <c r="C1679" s="97" t="s">
        <v>570</v>
      </c>
      <c r="D1679" s="97">
        <v>6</v>
      </c>
      <c r="E1679" s="98">
        <v>520000</v>
      </c>
      <c r="F1679" s="97" t="s">
        <v>546</v>
      </c>
    </row>
    <row r="1680" spans="2:6" x14ac:dyDescent="0.25">
      <c r="B1680" s="96">
        <v>43813</v>
      </c>
      <c r="C1680" s="97" t="s">
        <v>569</v>
      </c>
      <c r="D1680" s="97">
        <v>0</v>
      </c>
      <c r="E1680" s="98">
        <v>0</v>
      </c>
      <c r="F1680" s="97" t="s">
        <v>546</v>
      </c>
    </row>
    <row r="1681" spans="2:6" x14ac:dyDescent="0.25">
      <c r="B1681" s="96">
        <v>43813</v>
      </c>
      <c r="C1681" s="97" t="s">
        <v>577</v>
      </c>
      <c r="D1681" s="97">
        <v>5</v>
      </c>
      <c r="E1681" s="98">
        <v>375000</v>
      </c>
      <c r="F1681" s="97" t="s">
        <v>546</v>
      </c>
    </row>
    <row r="1682" spans="2:6" x14ac:dyDescent="0.25">
      <c r="B1682" s="96">
        <v>43813</v>
      </c>
      <c r="C1682" s="97" t="s">
        <v>578</v>
      </c>
      <c r="D1682" s="97">
        <v>6</v>
      </c>
      <c r="E1682" s="98">
        <v>630000</v>
      </c>
      <c r="F1682" s="97" t="s">
        <v>546</v>
      </c>
    </row>
    <row r="1683" spans="2:6" x14ac:dyDescent="0.25">
      <c r="B1683" s="96">
        <v>43813</v>
      </c>
      <c r="C1683" s="97" t="s">
        <v>574</v>
      </c>
      <c r="D1683" s="97">
        <v>6</v>
      </c>
      <c r="E1683" s="98">
        <v>630000</v>
      </c>
      <c r="F1683" s="97" t="s">
        <v>546</v>
      </c>
    </row>
    <row r="1684" spans="2:6" x14ac:dyDescent="0.25">
      <c r="B1684" s="96">
        <v>43813</v>
      </c>
      <c r="C1684" s="97" t="s">
        <v>575</v>
      </c>
      <c r="D1684" s="97">
        <v>6</v>
      </c>
      <c r="E1684" s="98">
        <v>630000</v>
      </c>
      <c r="F1684" s="97" t="s">
        <v>546</v>
      </c>
    </row>
    <row r="1685" spans="2:6" x14ac:dyDescent="0.25">
      <c r="B1685" s="96">
        <v>43813</v>
      </c>
      <c r="C1685" s="97" t="s">
        <v>593</v>
      </c>
      <c r="D1685" s="97">
        <v>6</v>
      </c>
      <c r="E1685" s="98">
        <v>470000</v>
      </c>
      <c r="F1685" s="97" t="s">
        <v>546</v>
      </c>
    </row>
    <row r="1686" spans="2:6" x14ac:dyDescent="0.25">
      <c r="B1686" s="96">
        <v>43813</v>
      </c>
      <c r="C1686" s="97" t="s">
        <v>596</v>
      </c>
      <c r="D1686" s="97">
        <v>6</v>
      </c>
      <c r="E1686" s="98">
        <v>440000</v>
      </c>
      <c r="F1686" s="97" t="s">
        <v>546</v>
      </c>
    </row>
    <row r="1687" spans="2:6" x14ac:dyDescent="0.25">
      <c r="B1687" s="96">
        <v>43813</v>
      </c>
      <c r="C1687" s="97" t="s">
        <v>606</v>
      </c>
      <c r="D1687" s="97">
        <v>6</v>
      </c>
      <c r="E1687" s="98">
        <v>500000</v>
      </c>
      <c r="F1687" s="97" t="s">
        <v>546</v>
      </c>
    </row>
    <row r="1688" spans="2:6" x14ac:dyDescent="0.25">
      <c r="B1688" s="96">
        <v>43813</v>
      </c>
      <c r="C1688" s="97" t="s">
        <v>608</v>
      </c>
      <c r="D1688" s="97">
        <v>6</v>
      </c>
      <c r="E1688" s="98">
        <v>500000</v>
      </c>
      <c r="F1688" s="97" t="s">
        <v>546</v>
      </c>
    </row>
    <row r="1689" spans="2:6" x14ac:dyDescent="0.25">
      <c r="B1689" s="96">
        <v>43813</v>
      </c>
      <c r="C1689" s="97" t="s">
        <v>613</v>
      </c>
      <c r="D1689" s="97">
        <v>6</v>
      </c>
      <c r="E1689" s="98">
        <v>600000</v>
      </c>
      <c r="F1689" s="97" t="s">
        <v>546</v>
      </c>
    </row>
    <row r="1690" spans="2:6" x14ac:dyDescent="0.25">
      <c r="B1690" s="96">
        <v>43813</v>
      </c>
      <c r="C1690" s="97" t="s">
        <v>616</v>
      </c>
      <c r="D1690" s="97">
        <v>6</v>
      </c>
      <c r="E1690" s="98">
        <v>600000</v>
      </c>
      <c r="F1690" s="97" t="s">
        <v>546</v>
      </c>
    </row>
    <row r="1691" spans="2:6" x14ac:dyDescent="0.25">
      <c r="B1691" s="96">
        <v>43813</v>
      </c>
      <c r="C1691" s="97" t="s">
        <v>624</v>
      </c>
      <c r="D1691" s="97">
        <v>6</v>
      </c>
      <c r="E1691" s="98">
        <v>560000</v>
      </c>
      <c r="F1691" s="97" t="s">
        <v>546</v>
      </c>
    </row>
    <row r="1692" spans="2:6" x14ac:dyDescent="0.25">
      <c r="B1692" s="96">
        <v>43813</v>
      </c>
      <c r="C1692" s="97" t="s">
        <v>566</v>
      </c>
      <c r="D1692" s="97">
        <v>6</v>
      </c>
      <c r="E1692" s="98">
        <v>720000</v>
      </c>
      <c r="F1692" s="97" t="s">
        <v>546</v>
      </c>
    </row>
    <row r="1693" spans="2:6" x14ac:dyDescent="0.25">
      <c r="B1693" s="96">
        <v>43813</v>
      </c>
      <c r="C1693" s="97" t="s">
        <v>566</v>
      </c>
      <c r="D1693" s="97">
        <v>6</v>
      </c>
      <c r="E1693" s="98">
        <v>660000</v>
      </c>
      <c r="F1693" s="97" t="s">
        <v>546</v>
      </c>
    </row>
    <row r="1694" spans="2:6" x14ac:dyDescent="0.25">
      <c r="B1694" s="96">
        <v>43813</v>
      </c>
      <c r="C1694" s="97" t="s">
        <v>567</v>
      </c>
      <c r="D1694" s="97">
        <v>6</v>
      </c>
      <c r="E1694" s="98">
        <v>120000</v>
      </c>
      <c r="F1694" s="97" t="s">
        <v>546</v>
      </c>
    </row>
    <row r="1695" spans="2:6" x14ac:dyDescent="0.25">
      <c r="B1695" s="96">
        <v>43820</v>
      </c>
      <c r="C1695" s="97" t="s">
        <v>545</v>
      </c>
      <c r="D1695" s="97">
        <v>6</v>
      </c>
      <c r="E1695" s="98">
        <v>800000</v>
      </c>
      <c r="F1695" s="97" t="s">
        <v>546</v>
      </c>
    </row>
    <row r="1696" spans="2:6" x14ac:dyDescent="0.25">
      <c r="B1696" s="96">
        <v>43820</v>
      </c>
      <c r="C1696" s="97" t="s">
        <v>547</v>
      </c>
      <c r="D1696" s="97">
        <v>6</v>
      </c>
      <c r="E1696" s="98">
        <v>750000</v>
      </c>
      <c r="F1696" s="97" t="s">
        <v>546</v>
      </c>
    </row>
    <row r="1697" spans="2:6" x14ac:dyDescent="0.25">
      <c r="B1697" s="96">
        <v>43820</v>
      </c>
      <c r="C1697" s="97" t="s">
        <v>548</v>
      </c>
      <c r="D1697" s="97">
        <v>6</v>
      </c>
      <c r="E1697" s="98">
        <v>750000</v>
      </c>
      <c r="F1697" s="97" t="s">
        <v>546</v>
      </c>
    </row>
    <row r="1698" spans="2:6" x14ac:dyDescent="0.25">
      <c r="B1698" s="96">
        <v>43820</v>
      </c>
      <c r="C1698" s="97" t="s">
        <v>550</v>
      </c>
      <c r="D1698" s="97">
        <v>6</v>
      </c>
      <c r="E1698" s="98">
        <v>650000</v>
      </c>
      <c r="F1698" s="97" t="s">
        <v>546</v>
      </c>
    </row>
    <row r="1699" spans="2:6" x14ac:dyDescent="0.25">
      <c r="B1699" s="96">
        <v>43820</v>
      </c>
      <c r="C1699" s="97" t="s">
        <v>601</v>
      </c>
      <c r="D1699" s="97">
        <v>6</v>
      </c>
      <c r="E1699" s="98">
        <v>500000</v>
      </c>
      <c r="F1699" s="97" t="s">
        <v>546</v>
      </c>
    </row>
    <row r="1700" spans="2:6" x14ac:dyDescent="0.25">
      <c r="B1700" s="96">
        <v>43820</v>
      </c>
      <c r="C1700" s="97" t="s">
        <v>552</v>
      </c>
      <c r="D1700" s="97">
        <v>6</v>
      </c>
      <c r="E1700" s="98">
        <v>580000</v>
      </c>
      <c r="F1700" s="97" t="s">
        <v>546</v>
      </c>
    </row>
    <row r="1701" spans="2:6" x14ac:dyDescent="0.25">
      <c r="B1701" s="96">
        <v>43820</v>
      </c>
      <c r="C1701" s="97" t="s">
        <v>553</v>
      </c>
      <c r="D1701" s="97">
        <v>6</v>
      </c>
      <c r="E1701" s="98">
        <v>680000</v>
      </c>
      <c r="F1701" s="97" t="s">
        <v>546</v>
      </c>
    </row>
    <row r="1702" spans="2:6" x14ac:dyDescent="0.25">
      <c r="B1702" s="96">
        <v>43820</v>
      </c>
      <c r="C1702" s="97" t="s">
        <v>42</v>
      </c>
      <c r="D1702" s="97">
        <v>6</v>
      </c>
      <c r="E1702" s="98">
        <v>450000</v>
      </c>
      <c r="F1702" s="97" t="s">
        <v>546</v>
      </c>
    </row>
    <row r="1703" spans="2:6" x14ac:dyDescent="0.25">
      <c r="B1703" s="96">
        <v>43820</v>
      </c>
      <c r="C1703" s="97" t="s">
        <v>555</v>
      </c>
      <c r="D1703" s="97">
        <v>6</v>
      </c>
      <c r="E1703" s="98">
        <v>400000</v>
      </c>
      <c r="F1703" s="97" t="s">
        <v>546</v>
      </c>
    </row>
    <row r="1704" spans="2:6" x14ac:dyDescent="0.25">
      <c r="B1704" s="96">
        <v>43820</v>
      </c>
      <c r="C1704" s="97" t="s">
        <v>556</v>
      </c>
      <c r="D1704" s="97">
        <v>6</v>
      </c>
      <c r="E1704" s="98">
        <v>400000</v>
      </c>
      <c r="F1704" s="97" t="s">
        <v>546</v>
      </c>
    </row>
    <row r="1705" spans="2:6" x14ac:dyDescent="0.25">
      <c r="B1705" s="96">
        <v>43820</v>
      </c>
      <c r="C1705" s="97" t="s">
        <v>557</v>
      </c>
      <c r="D1705" s="97">
        <v>6</v>
      </c>
      <c r="E1705" s="98">
        <v>370000</v>
      </c>
      <c r="F1705" s="97" t="s">
        <v>546</v>
      </c>
    </row>
    <row r="1706" spans="2:6" x14ac:dyDescent="0.25">
      <c r="B1706" s="96">
        <v>43820</v>
      </c>
      <c r="C1706" s="97" t="s">
        <v>558</v>
      </c>
      <c r="D1706" s="97">
        <v>6</v>
      </c>
      <c r="E1706" s="98">
        <v>210000</v>
      </c>
      <c r="F1706" s="97" t="s">
        <v>546</v>
      </c>
    </row>
    <row r="1707" spans="2:6" x14ac:dyDescent="0.25">
      <c r="B1707" s="96">
        <v>43820</v>
      </c>
      <c r="C1707" s="97" t="s">
        <v>559</v>
      </c>
      <c r="D1707" s="97">
        <v>7</v>
      </c>
      <c r="E1707" s="98">
        <v>805000</v>
      </c>
      <c r="F1707" s="97" t="s">
        <v>546</v>
      </c>
    </row>
    <row r="1708" spans="2:6" x14ac:dyDescent="0.25">
      <c r="B1708" s="96">
        <v>43820</v>
      </c>
      <c r="C1708" s="97" t="s">
        <v>560</v>
      </c>
      <c r="D1708" s="97">
        <v>6.5</v>
      </c>
      <c r="E1708" s="98">
        <v>310000</v>
      </c>
      <c r="F1708" s="97" t="s">
        <v>546</v>
      </c>
    </row>
    <row r="1709" spans="2:6" x14ac:dyDescent="0.25">
      <c r="B1709" s="96">
        <v>43820</v>
      </c>
      <c r="C1709" s="97" t="s">
        <v>561</v>
      </c>
      <c r="D1709" s="97">
        <v>7</v>
      </c>
      <c r="E1709" s="98">
        <v>805000</v>
      </c>
      <c r="F1709" s="97" t="s">
        <v>546</v>
      </c>
    </row>
    <row r="1710" spans="2:6" x14ac:dyDescent="0.25">
      <c r="B1710" s="96">
        <v>43820</v>
      </c>
      <c r="C1710" s="97" t="s">
        <v>562</v>
      </c>
      <c r="D1710" s="97">
        <v>6</v>
      </c>
      <c r="E1710" s="98">
        <v>310000</v>
      </c>
      <c r="F1710" s="97" t="s">
        <v>546</v>
      </c>
    </row>
    <row r="1711" spans="2:6" x14ac:dyDescent="0.25">
      <c r="B1711" s="96">
        <v>43820</v>
      </c>
      <c r="C1711" s="97" t="s">
        <v>563</v>
      </c>
      <c r="D1711" s="97">
        <v>6</v>
      </c>
      <c r="E1711" s="98">
        <v>580000</v>
      </c>
      <c r="F1711" s="97" t="s">
        <v>546</v>
      </c>
    </row>
    <row r="1712" spans="2:6" x14ac:dyDescent="0.25">
      <c r="B1712" s="96">
        <v>43820</v>
      </c>
      <c r="C1712" s="97" t="s">
        <v>564</v>
      </c>
      <c r="D1712" s="97">
        <v>6</v>
      </c>
      <c r="E1712" s="98">
        <v>580000</v>
      </c>
      <c r="F1712" s="97" t="s">
        <v>546</v>
      </c>
    </row>
    <row r="1713" spans="2:6" x14ac:dyDescent="0.25">
      <c r="B1713" s="96">
        <v>43820</v>
      </c>
      <c r="C1713" s="97" t="s">
        <v>565</v>
      </c>
      <c r="D1713" s="97">
        <v>6</v>
      </c>
      <c r="E1713" s="98">
        <v>580000</v>
      </c>
      <c r="F1713" s="97" t="s">
        <v>546</v>
      </c>
    </row>
    <row r="1714" spans="2:6" x14ac:dyDescent="0.25">
      <c r="B1714" s="96">
        <v>43820</v>
      </c>
      <c r="C1714" s="97" t="s">
        <v>568</v>
      </c>
      <c r="D1714" s="97">
        <v>6</v>
      </c>
      <c r="E1714" s="98">
        <v>430000</v>
      </c>
      <c r="F1714" s="97" t="s">
        <v>546</v>
      </c>
    </row>
    <row r="1715" spans="2:6" x14ac:dyDescent="0.25">
      <c r="B1715" s="96">
        <v>43820</v>
      </c>
      <c r="C1715" s="97" t="s">
        <v>570</v>
      </c>
      <c r="D1715" s="97">
        <v>6</v>
      </c>
      <c r="E1715" s="98">
        <v>500000</v>
      </c>
      <c r="F1715" s="97" t="s">
        <v>546</v>
      </c>
    </row>
    <row r="1716" spans="2:6" x14ac:dyDescent="0.25">
      <c r="B1716" s="96">
        <v>43820</v>
      </c>
      <c r="C1716" s="97" t="s">
        <v>569</v>
      </c>
      <c r="D1716" s="97">
        <v>2</v>
      </c>
      <c r="E1716" s="98">
        <v>140000</v>
      </c>
      <c r="F1716" s="97" t="s">
        <v>546</v>
      </c>
    </row>
    <row r="1717" spans="2:6" x14ac:dyDescent="0.25">
      <c r="B1717" s="96">
        <v>43820</v>
      </c>
      <c r="C1717" s="97" t="s">
        <v>577</v>
      </c>
      <c r="D1717" s="97">
        <v>5.5</v>
      </c>
      <c r="E1717" s="98">
        <v>310000</v>
      </c>
      <c r="F1717" s="97" t="s">
        <v>546</v>
      </c>
    </row>
    <row r="1718" spans="2:6" x14ac:dyDescent="0.25">
      <c r="B1718" s="96">
        <v>43820</v>
      </c>
      <c r="C1718" s="97" t="s">
        <v>611</v>
      </c>
      <c r="D1718" s="97">
        <v>6</v>
      </c>
      <c r="E1718" s="98">
        <v>580000</v>
      </c>
      <c r="F1718" s="97" t="s">
        <v>546</v>
      </c>
    </row>
    <row r="1719" spans="2:6" x14ac:dyDescent="0.25">
      <c r="B1719" s="96">
        <v>43820</v>
      </c>
      <c r="C1719" s="97" t="s">
        <v>593</v>
      </c>
      <c r="D1719" s="97">
        <v>6</v>
      </c>
      <c r="E1719" s="98">
        <v>540000</v>
      </c>
      <c r="F1719" s="97" t="s">
        <v>546</v>
      </c>
    </row>
    <row r="1720" spans="2:6" x14ac:dyDescent="0.25">
      <c r="B1720" s="96">
        <v>43820</v>
      </c>
      <c r="C1720" s="97" t="s">
        <v>575</v>
      </c>
      <c r="D1720" s="97">
        <v>6</v>
      </c>
      <c r="E1720" s="98">
        <v>540000</v>
      </c>
      <c r="F1720" s="97" t="s">
        <v>546</v>
      </c>
    </row>
    <row r="1721" spans="2:6" x14ac:dyDescent="0.25">
      <c r="B1721" s="96">
        <v>43820</v>
      </c>
      <c r="C1721" s="97" t="s">
        <v>593</v>
      </c>
      <c r="D1721" s="97">
        <v>6</v>
      </c>
      <c r="E1721" s="98">
        <v>420000</v>
      </c>
      <c r="F1721" s="97" t="s">
        <v>546</v>
      </c>
    </row>
    <row r="1722" spans="2:6" x14ac:dyDescent="0.25">
      <c r="B1722" s="96">
        <v>43820</v>
      </c>
      <c r="C1722" s="97" t="s">
        <v>596</v>
      </c>
      <c r="D1722" s="97">
        <v>7</v>
      </c>
      <c r="E1722" s="98">
        <v>700000</v>
      </c>
      <c r="F1722" s="97" t="s">
        <v>546</v>
      </c>
    </row>
    <row r="1723" spans="2:6" x14ac:dyDescent="0.25">
      <c r="B1723" s="96">
        <v>43820</v>
      </c>
      <c r="C1723" s="97" t="s">
        <v>606</v>
      </c>
      <c r="D1723" s="97">
        <v>7</v>
      </c>
      <c r="E1723" s="98">
        <v>700000</v>
      </c>
      <c r="F1723" s="97" t="s">
        <v>546</v>
      </c>
    </row>
    <row r="1724" spans="2:6" x14ac:dyDescent="0.25">
      <c r="B1724" s="96">
        <v>43820</v>
      </c>
      <c r="C1724" s="97" t="s">
        <v>608</v>
      </c>
      <c r="D1724" s="97">
        <v>7</v>
      </c>
      <c r="E1724" s="98">
        <v>420000</v>
      </c>
      <c r="F1724" s="97" t="s">
        <v>546</v>
      </c>
    </row>
    <row r="1725" spans="2:6" x14ac:dyDescent="0.25">
      <c r="B1725" s="96">
        <v>43820</v>
      </c>
      <c r="C1725" s="97" t="s">
        <v>613</v>
      </c>
      <c r="D1725" s="97">
        <v>7</v>
      </c>
      <c r="E1725" s="98">
        <v>805000</v>
      </c>
      <c r="F1725" s="97" t="s">
        <v>546</v>
      </c>
    </row>
    <row r="1726" spans="2:6" x14ac:dyDescent="0.25">
      <c r="B1726" s="96">
        <v>43820</v>
      </c>
      <c r="C1726" s="97" t="s">
        <v>609</v>
      </c>
      <c r="D1726" s="97">
        <v>6</v>
      </c>
      <c r="E1726" s="98">
        <v>720000</v>
      </c>
      <c r="F1726" s="97" t="s">
        <v>546</v>
      </c>
    </row>
    <row r="1727" spans="2:6" x14ac:dyDescent="0.25">
      <c r="B1727" s="96">
        <v>43820</v>
      </c>
      <c r="C1727" s="97" t="s">
        <v>616</v>
      </c>
      <c r="D1727" s="97">
        <v>7</v>
      </c>
      <c r="E1727" s="98">
        <v>805000</v>
      </c>
      <c r="F1727" s="97" t="s">
        <v>546</v>
      </c>
    </row>
    <row r="1728" spans="2:6" x14ac:dyDescent="0.25">
      <c r="B1728" s="96">
        <v>43820</v>
      </c>
      <c r="C1728" s="97" t="s">
        <v>624</v>
      </c>
      <c r="D1728" s="97">
        <v>7</v>
      </c>
      <c r="E1728" s="98">
        <v>630000</v>
      </c>
      <c r="F1728" s="97" t="s">
        <v>546</v>
      </c>
    </row>
    <row r="1729" spans="2:6" x14ac:dyDescent="0.25">
      <c r="B1729" s="96">
        <v>43820</v>
      </c>
      <c r="C1729" s="97" t="s">
        <v>585</v>
      </c>
      <c r="D1729" s="97">
        <v>5</v>
      </c>
      <c r="E1729" s="98">
        <v>430000</v>
      </c>
      <c r="F1729" s="97" t="s">
        <v>546</v>
      </c>
    </row>
    <row r="1730" spans="2:6" x14ac:dyDescent="0.25">
      <c r="B1730" s="96">
        <v>43820</v>
      </c>
      <c r="C1730" s="97" t="s">
        <v>566</v>
      </c>
      <c r="D1730" s="97">
        <v>6</v>
      </c>
      <c r="E1730" s="98">
        <v>720000</v>
      </c>
      <c r="F1730" s="97" t="s">
        <v>546</v>
      </c>
    </row>
    <row r="1731" spans="2:6" x14ac:dyDescent="0.25">
      <c r="B1731" s="96">
        <v>43820</v>
      </c>
      <c r="C1731" s="97" t="s">
        <v>566</v>
      </c>
      <c r="D1731" s="97">
        <v>6</v>
      </c>
      <c r="E1731" s="98">
        <v>660000</v>
      </c>
      <c r="F1731" s="97" t="s">
        <v>546</v>
      </c>
    </row>
    <row r="1732" spans="2:6" x14ac:dyDescent="0.25">
      <c r="B1732" s="96">
        <v>43820</v>
      </c>
      <c r="C1732" s="97" t="s">
        <v>567</v>
      </c>
      <c r="D1732" s="97">
        <v>6</v>
      </c>
      <c r="E1732" s="98">
        <v>120000</v>
      </c>
      <c r="F1732" s="97" t="s">
        <v>546</v>
      </c>
    </row>
    <row r="1733" spans="2:6" x14ac:dyDescent="0.25">
      <c r="B1733" s="96">
        <v>43827</v>
      </c>
      <c r="C1733" s="97" t="s">
        <v>545</v>
      </c>
      <c r="D1733" s="97">
        <v>6</v>
      </c>
      <c r="E1733" s="98">
        <v>750000</v>
      </c>
      <c r="F1733" s="97" t="s">
        <v>546</v>
      </c>
    </row>
    <row r="1734" spans="2:6" x14ac:dyDescent="0.25">
      <c r="B1734" s="96">
        <v>43827</v>
      </c>
      <c r="C1734" s="97" t="s">
        <v>547</v>
      </c>
      <c r="D1734" s="97">
        <v>6</v>
      </c>
      <c r="E1734" s="98">
        <v>680000</v>
      </c>
      <c r="F1734" s="97" t="s">
        <v>546</v>
      </c>
    </row>
    <row r="1735" spans="2:6" x14ac:dyDescent="0.25">
      <c r="B1735" s="96">
        <v>43827</v>
      </c>
      <c r="C1735" s="97" t="s">
        <v>548</v>
      </c>
      <c r="D1735" s="97">
        <v>6</v>
      </c>
      <c r="E1735" s="98">
        <v>680000</v>
      </c>
      <c r="F1735" s="97" t="s">
        <v>546</v>
      </c>
    </row>
    <row r="1736" spans="2:6" x14ac:dyDescent="0.25">
      <c r="B1736" s="96">
        <v>43827</v>
      </c>
      <c r="C1736" s="97" t="s">
        <v>549</v>
      </c>
      <c r="D1736" s="97">
        <v>0</v>
      </c>
      <c r="E1736" s="98">
        <v>0</v>
      </c>
      <c r="F1736" s="97" t="s">
        <v>546</v>
      </c>
    </row>
    <row r="1737" spans="2:6" x14ac:dyDescent="0.25">
      <c r="B1737" s="96">
        <v>43827</v>
      </c>
      <c r="C1737" s="97" t="s">
        <v>550</v>
      </c>
      <c r="D1737" s="97">
        <v>6</v>
      </c>
      <c r="E1737" s="98">
        <v>580000</v>
      </c>
      <c r="F1737" s="97" t="s">
        <v>546</v>
      </c>
    </row>
    <row r="1738" spans="2:6" x14ac:dyDescent="0.25">
      <c r="B1738" s="96">
        <v>43827</v>
      </c>
      <c r="C1738" s="97" t="s">
        <v>601</v>
      </c>
      <c r="D1738" s="97">
        <v>6</v>
      </c>
      <c r="E1738" s="98">
        <v>770000</v>
      </c>
      <c r="F1738" s="97" t="s">
        <v>546</v>
      </c>
    </row>
    <row r="1739" spans="2:6" x14ac:dyDescent="0.25">
      <c r="B1739" s="96">
        <v>43827</v>
      </c>
      <c r="C1739" s="97" t="s">
        <v>552</v>
      </c>
      <c r="D1739" s="97">
        <v>6</v>
      </c>
      <c r="E1739" s="98">
        <v>580000</v>
      </c>
      <c r="F1739" s="97" t="s">
        <v>546</v>
      </c>
    </row>
    <row r="1740" spans="2:6" x14ac:dyDescent="0.25">
      <c r="B1740" s="96">
        <v>43827</v>
      </c>
      <c r="C1740" s="97" t="s">
        <v>553</v>
      </c>
      <c r="D1740" s="97">
        <v>6</v>
      </c>
      <c r="E1740" s="98">
        <v>680000</v>
      </c>
      <c r="F1740" s="97" t="s">
        <v>546</v>
      </c>
    </row>
    <row r="1741" spans="2:6" x14ac:dyDescent="0.25">
      <c r="B1741" s="96">
        <v>43827</v>
      </c>
      <c r="C1741" s="97" t="s">
        <v>42</v>
      </c>
      <c r="D1741" s="97">
        <v>6</v>
      </c>
      <c r="E1741" s="98">
        <v>420000</v>
      </c>
      <c r="F1741" s="97" t="s">
        <v>546</v>
      </c>
    </row>
    <row r="1742" spans="2:6" x14ac:dyDescent="0.25">
      <c r="B1742" s="96">
        <v>43827</v>
      </c>
      <c r="C1742" s="97" t="s">
        <v>555</v>
      </c>
      <c r="D1742" s="97">
        <v>6</v>
      </c>
      <c r="E1742" s="98">
        <v>530000</v>
      </c>
      <c r="F1742" s="97" t="s">
        <v>546</v>
      </c>
    </row>
    <row r="1743" spans="2:6" x14ac:dyDescent="0.25">
      <c r="B1743" s="96">
        <v>43827</v>
      </c>
      <c r="C1743" s="97" t="s">
        <v>556</v>
      </c>
      <c r="D1743" s="97">
        <v>6</v>
      </c>
      <c r="E1743" s="98">
        <v>400000</v>
      </c>
      <c r="F1743" s="97" t="s">
        <v>546</v>
      </c>
    </row>
    <row r="1744" spans="2:6" x14ac:dyDescent="0.25">
      <c r="B1744" s="96">
        <v>43827</v>
      </c>
      <c r="C1744" s="97" t="s">
        <v>557</v>
      </c>
      <c r="D1744" s="97">
        <v>6</v>
      </c>
      <c r="E1744" s="98">
        <v>400000</v>
      </c>
      <c r="F1744" s="97" t="s">
        <v>546</v>
      </c>
    </row>
    <row r="1745" spans="2:6" x14ac:dyDescent="0.25">
      <c r="B1745" s="96">
        <v>43827</v>
      </c>
      <c r="C1745" s="97" t="s">
        <v>558</v>
      </c>
      <c r="D1745" s="97">
        <v>6</v>
      </c>
      <c r="E1745" s="98">
        <v>500000</v>
      </c>
      <c r="F1745" s="97" t="s">
        <v>546</v>
      </c>
    </row>
    <row r="1746" spans="2:6" x14ac:dyDescent="0.25">
      <c r="B1746" s="96">
        <v>43827</v>
      </c>
      <c r="C1746" s="97" t="s">
        <v>559</v>
      </c>
      <c r="D1746" s="97">
        <v>6</v>
      </c>
      <c r="E1746" s="98">
        <v>400000</v>
      </c>
      <c r="F1746" s="97" t="s">
        <v>546</v>
      </c>
    </row>
    <row r="1747" spans="2:6" x14ac:dyDescent="0.25">
      <c r="B1747" s="96">
        <v>43827</v>
      </c>
      <c r="C1747" s="97" t="s">
        <v>560</v>
      </c>
      <c r="D1747" s="97">
        <v>5.5</v>
      </c>
      <c r="E1747" s="98">
        <v>370000</v>
      </c>
      <c r="F1747" s="97" t="s">
        <v>546</v>
      </c>
    </row>
    <row r="1748" spans="2:6" x14ac:dyDescent="0.25">
      <c r="B1748" s="96">
        <v>43827</v>
      </c>
      <c r="C1748" s="97" t="s">
        <v>561</v>
      </c>
      <c r="D1748" s="97">
        <v>6</v>
      </c>
      <c r="E1748" s="98">
        <v>560000</v>
      </c>
      <c r="F1748" s="97" t="s">
        <v>546</v>
      </c>
    </row>
    <row r="1749" spans="2:6" x14ac:dyDescent="0.25">
      <c r="B1749" s="96">
        <v>43827</v>
      </c>
      <c r="C1749" s="97" t="s">
        <v>562</v>
      </c>
      <c r="D1749" s="97">
        <v>5</v>
      </c>
      <c r="E1749" s="98">
        <v>340000</v>
      </c>
      <c r="F1749" s="97" t="s">
        <v>546</v>
      </c>
    </row>
    <row r="1750" spans="2:6" x14ac:dyDescent="0.25">
      <c r="B1750" s="96">
        <v>43827</v>
      </c>
      <c r="C1750" s="97" t="s">
        <v>563</v>
      </c>
      <c r="D1750" s="97">
        <v>6</v>
      </c>
      <c r="E1750" s="98">
        <v>550000</v>
      </c>
      <c r="F1750" s="97" t="s">
        <v>546</v>
      </c>
    </row>
    <row r="1751" spans="2:6" x14ac:dyDescent="0.25">
      <c r="B1751" s="96">
        <v>43827</v>
      </c>
      <c r="C1751" s="97" t="s">
        <v>564</v>
      </c>
      <c r="D1751" s="97">
        <v>6</v>
      </c>
      <c r="E1751" s="98">
        <v>550000</v>
      </c>
      <c r="F1751" s="97" t="s">
        <v>546</v>
      </c>
    </row>
    <row r="1752" spans="2:6" x14ac:dyDescent="0.25">
      <c r="B1752" s="96">
        <v>43827</v>
      </c>
      <c r="C1752" s="97" t="s">
        <v>565</v>
      </c>
      <c r="D1752" s="97">
        <v>6</v>
      </c>
      <c r="E1752" s="98">
        <v>550000</v>
      </c>
      <c r="F1752" s="97" t="s">
        <v>546</v>
      </c>
    </row>
    <row r="1753" spans="2:6" x14ac:dyDescent="0.25">
      <c r="B1753" s="96">
        <v>43827</v>
      </c>
      <c r="C1753" s="97" t="s">
        <v>568</v>
      </c>
      <c r="D1753" s="97">
        <v>6</v>
      </c>
      <c r="E1753" s="98">
        <v>560000</v>
      </c>
      <c r="F1753" s="97" t="s">
        <v>546</v>
      </c>
    </row>
    <row r="1754" spans="2:6" x14ac:dyDescent="0.25">
      <c r="B1754" s="96">
        <v>43827</v>
      </c>
      <c r="C1754" s="97" t="s">
        <v>570</v>
      </c>
      <c r="D1754" s="97">
        <v>6</v>
      </c>
      <c r="E1754" s="98">
        <v>525000</v>
      </c>
      <c r="F1754" s="97" t="s">
        <v>546</v>
      </c>
    </row>
    <row r="1755" spans="2:6" x14ac:dyDescent="0.25">
      <c r="B1755" s="96">
        <v>43827</v>
      </c>
      <c r="C1755" s="97" t="s">
        <v>569</v>
      </c>
      <c r="D1755" s="97">
        <v>6</v>
      </c>
      <c r="E1755" s="98">
        <v>500000</v>
      </c>
      <c r="F1755" s="97" t="s">
        <v>546</v>
      </c>
    </row>
    <row r="1756" spans="2:6" x14ac:dyDescent="0.25">
      <c r="B1756" s="96">
        <v>43827</v>
      </c>
      <c r="C1756" s="97" t="s">
        <v>577</v>
      </c>
      <c r="D1756" s="97">
        <v>5</v>
      </c>
      <c r="E1756" s="98">
        <v>350000</v>
      </c>
      <c r="F1756" s="97" t="s">
        <v>546</v>
      </c>
    </row>
    <row r="1757" spans="2:6" x14ac:dyDescent="0.25">
      <c r="B1757" s="96">
        <v>43827</v>
      </c>
      <c r="C1757" s="97" t="s">
        <v>578</v>
      </c>
      <c r="D1757" s="97">
        <v>6</v>
      </c>
      <c r="E1757" s="98">
        <v>550000</v>
      </c>
      <c r="F1757" s="97" t="s">
        <v>546</v>
      </c>
    </row>
    <row r="1758" spans="2:6" x14ac:dyDescent="0.25">
      <c r="B1758" s="96">
        <v>43827</v>
      </c>
      <c r="C1758" s="97" t="s">
        <v>574</v>
      </c>
      <c r="D1758" s="97">
        <v>6</v>
      </c>
      <c r="E1758" s="98">
        <v>550000</v>
      </c>
      <c r="F1758" s="97" t="s">
        <v>546</v>
      </c>
    </row>
    <row r="1759" spans="2:6" x14ac:dyDescent="0.25">
      <c r="B1759" s="96">
        <v>43827</v>
      </c>
      <c r="C1759" s="97" t="s">
        <v>575</v>
      </c>
      <c r="D1759" s="97">
        <v>6</v>
      </c>
      <c r="E1759" s="98">
        <v>550000</v>
      </c>
      <c r="F1759" s="97" t="s">
        <v>546</v>
      </c>
    </row>
    <row r="1760" spans="2:6" x14ac:dyDescent="0.25">
      <c r="B1760" s="96">
        <v>43827</v>
      </c>
      <c r="C1760" s="97" t="s">
        <v>593</v>
      </c>
      <c r="D1760" s="97">
        <v>5</v>
      </c>
      <c r="E1760" s="98">
        <v>350000</v>
      </c>
      <c r="F1760" s="97" t="s">
        <v>546</v>
      </c>
    </row>
    <row r="1761" spans="2:6" x14ac:dyDescent="0.25">
      <c r="B1761" s="96">
        <v>43827</v>
      </c>
      <c r="C1761" s="97" t="s">
        <v>596</v>
      </c>
      <c r="D1761" s="97">
        <v>5</v>
      </c>
      <c r="E1761" s="98">
        <v>350000</v>
      </c>
      <c r="F1761" s="97" t="s">
        <v>546</v>
      </c>
    </row>
    <row r="1762" spans="2:6" x14ac:dyDescent="0.25">
      <c r="B1762" s="96">
        <v>43827</v>
      </c>
      <c r="C1762" s="97" t="s">
        <v>606</v>
      </c>
      <c r="D1762" s="97">
        <v>6</v>
      </c>
      <c r="E1762" s="98">
        <v>520000</v>
      </c>
      <c r="F1762" s="97" t="s">
        <v>546</v>
      </c>
    </row>
    <row r="1763" spans="2:6" x14ac:dyDescent="0.25">
      <c r="B1763" s="96">
        <v>43827</v>
      </c>
      <c r="C1763" s="97" t="s">
        <v>608</v>
      </c>
      <c r="D1763" s="97">
        <v>6</v>
      </c>
      <c r="E1763" s="98">
        <v>400000</v>
      </c>
      <c r="F1763" s="97" t="s">
        <v>546</v>
      </c>
    </row>
    <row r="1764" spans="2:6" x14ac:dyDescent="0.25">
      <c r="B1764" s="96">
        <v>43827</v>
      </c>
      <c r="C1764" s="97" t="s">
        <v>613</v>
      </c>
      <c r="D1764" s="97">
        <v>6</v>
      </c>
      <c r="E1764" s="98">
        <v>520000</v>
      </c>
      <c r="F1764" s="97" t="s">
        <v>546</v>
      </c>
    </row>
    <row r="1765" spans="2:6" x14ac:dyDescent="0.25">
      <c r="B1765" s="96">
        <v>43827</v>
      </c>
      <c r="C1765" s="97" t="s">
        <v>616</v>
      </c>
      <c r="D1765" s="97">
        <v>6</v>
      </c>
      <c r="E1765" s="98">
        <v>520000</v>
      </c>
      <c r="F1765" s="97" t="s">
        <v>546</v>
      </c>
    </row>
    <row r="1766" spans="2:6" x14ac:dyDescent="0.25">
      <c r="B1766" s="96">
        <v>43827</v>
      </c>
      <c r="C1766" s="97" t="s">
        <v>624</v>
      </c>
      <c r="D1766" s="97">
        <v>6</v>
      </c>
      <c r="E1766" s="98">
        <v>520000</v>
      </c>
      <c r="F1766" s="97" t="s">
        <v>546</v>
      </c>
    </row>
    <row r="1767" spans="2:6" x14ac:dyDescent="0.25">
      <c r="B1767" s="96">
        <v>43827</v>
      </c>
      <c r="C1767" s="97" t="s">
        <v>609</v>
      </c>
      <c r="D1767" s="97">
        <v>6</v>
      </c>
      <c r="E1767" s="98">
        <v>660000</v>
      </c>
      <c r="F1767" s="97" t="s">
        <v>546</v>
      </c>
    </row>
    <row r="1768" spans="2:6" x14ac:dyDescent="0.25">
      <c r="B1768" s="96">
        <v>43827</v>
      </c>
      <c r="C1768" s="97" t="s">
        <v>566</v>
      </c>
      <c r="D1768" s="97">
        <v>6</v>
      </c>
      <c r="E1768" s="98">
        <v>720000</v>
      </c>
      <c r="F1768" s="97" t="s">
        <v>546</v>
      </c>
    </row>
    <row r="1769" spans="2:6" x14ac:dyDescent="0.25">
      <c r="B1769" s="96">
        <v>43827</v>
      </c>
      <c r="C1769" s="97" t="s">
        <v>566</v>
      </c>
      <c r="D1769" s="97">
        <v>6</v>
      </c>
      <c r="E1769" s="98">
        <v>660000</v>
      </c>
      <c r="F1769" s="97" t="s">
        <v>546</v>
      </c>
    </row>
    <row r="1770" spans="2:6" x14ac:dyDescent="0.25">
      <c r="B1770" s="96">
        <v>43827</v>
      </c>
      <c r="C1770" s="97" t="s">
        <v>567</v>
      </c>
      <c r="D1770" s="97">
        <v>6</v>
      </c>
      <c r="E1770" s="98">
        <v>120000</v>
      </c>
      <c r="F1770" s="97" t="s">
        <v>546</v>
      </c>
    </row>
  </sheetData>
  <autoFilter ref="B4:F1770" xr:uid="{25E03B4F-5CE4-4A23-BF8C-7FB2C6158A88}"/>
  <mergeCells count="1">
    <mergeCell ref="B2:F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Balasan</vt:lpstr>
      <vt:lpstr>1.1</vt:lpstr>
      <vt:lpstr>1.2</vt:lpstr>
      <vt:lpstr>2.1</vt:lpstr>
      <vt:lpstr>2.2</vt:lpstr>
      <vt:lpstr>2.3</vt:lpstr>
      <vt:lpstr>2.4</vt:lpstr>
      <vt:lpstr>3</vt:lpstr>
      <vt:lpstr>'1.1'!Print_Area</vt:lpstr>
      <vt:lpstr>'1.2'!Print_Area</vt:lpstr>
      <vt:lpstr>'2.1'!Print_Area</vt:lpstr>
      <vt:lpstr>Balasan!Print_Area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mulia</dc:creator>
  <cp:lastModifiedBy>Brian Pramudita</cp:lastModifiedBy>
  <cp:lastPrinted>2023-07-31T02:11:06Z</cp:lastPrinted>
  <dcterms:created xsi:type="dcterms:W3CDTF">2023-07-27T05:20:29Z</dcterms:created>
  <dcterms:modified xsi:type="dcterms:W3CDTF">2023-08-08T15:14:13Z</dcterms:modified>
</cp:coreProperties>
</file>