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.xml" ContentType="application/vnd.openxmlformats-officedocument.drawing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7C0C4CFD-32C6-4134-B89D-DE51E5A55CF3}" xr6:coauthVersionLast="45" xr6:coauthVersionMax="45" xr10:uidLastSave="{00000000-0000-0000-0000-000000000000}"/>
  <bookViews>
    <workbookView xWindow="-120" yWindow="-120" windowWidth="29040" windowHeight="15840" tabRatio="910" activeTab="7" xr2:uid="{C5AC7AB6-D1FA-4342-B4EB-7B6024935A50}"/>
  </bookViews>
  <sheets>
    <sheet name="Devices_TurbineArrangement" sheetId="5" r:id="rId1"/>
    <sheet name="Devices_DeploymentRequirements" sheetId="3" r:id="rId2"/>
    <sheet name="Devices_GenerationLimits" sheetId="4" r:id="rId3"/>
    <sheet name="Devices_OperationsLimits" sheetId="2" r:id="rId4"/>
    <sheet name="Devices_OperationsDurationsFreq" sheetId="6" r:id="rId5"/>
    <sheet name="Devices_Costs" sheetId="7" r:id="rId6"/>
    <sheet name="NamedRanges" sheetId="9" r:id="rId7"/>
    <sheet name="Sheet1" sheetId="10" r:id="rId8"/>
  </sheets>
  <definedNames>
    <definedName name="Boundary">NamedRanges!$A$2:$A$3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" i="10" l="1"/>
  <c r="J53" i="10"/>
  <c r="K53" i="10"/>
  <c r="L53" i="10"/>
  <c r="M53" i="10"/>
  <c r="N53" i="10"/>
  <c r="I54" i="10"/>
  <c r="J54" i="10"/>
  <c r="K54" i="10"/>
  <c r="L54" i="10"/>
  <c r="M54" i="10"/>
  <c r="N54" i="10"/>
  <c r="I55" i="10"/>
  <c r="J55" i="10"/>
  <c r="K55" i="10"/>
  <c r="L55" i="10"/>
  <c r="M55" i="10"/>
  <c r="N55" i="10"/>
  <c r="I56" i="10"/>
  <c r="J56" i="10"/>
  <c r="K56" i="10"/>
  <c r="L56" i="10"/>
  <c r="M56" i="10"/>
  <c r="N56" i="10"/>
  <c r="I57" i="10"/>
  <c r="J57" i="10"/>
  <c r="K57" i="10"/>
  <c r="L57" i="10"/>
  <c r="M57" i="10"/>
  <c r="N57" i="10"/>
  <c r="J52" i="10"/>
  <c r="K52" i="10"/>
  <c r="L52" i="10"/>
  <c r="M52" i="10"/>
  <c r="N52" i="10"/>
  <c r="I52" i="10"/>
  <c r="O26" i="10"/>
  <c r="J24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6" i="10"/>
  <c r="D16" i="10"/>
  <c r="E16" i="10"/>
  <c r="F16" i="10"/>
  <c r="C17" i="10"/>
  <c r="D17" i="10"/>
  <c r="E17" i="10"/>
  <c r="F17" i="10"/>
  <c r="D12" i="10"/>
  <c r="E12" i="10"/>
  <c r="F12" i="10"/>
  <c r="C12" i="10"/>
  <c r="W23" i="9"/>
  <c r="T30" i="9"/>
  <c r="U30" i="9"/>
  <c r="V30" i="9"/>
  <c r="W30" i="9"/>
  <c r="T31" i="9"/>
  <c r="U31" i="9"/>
  <c r="V31" i="9"/>
  <c r="W31" i="9"/>
  <c r="U29" i="9"/>
  <c r="V29" i="9"/>
  <c r="W29" i="9"/>
  <c r="T29" i="9"/>
  <c r="T23" i="9"/>
  <c r="T24" i="9"/>
  <c r="C4" i="10"/>
  <c r="C5" i="10"/>
  <c r="C6" i="10"/>
  <c r="C7" i="10"/>
  <c r="C8" i="10"/>
  <c r="C3" i="10"/>
  <c r="U24" i="9"/>
  <c r="V24" i="9"/>
  <c r="W24" i="9"/>
  <c r="T25" i="9"/>
  <c r="U25" i="9"/>
  <c r="V25" i="9"/>
  <c r="W25" i="9"/>
  <c r="U23" i="9"/>
  <c r="V23" i="9"/>
  <c r="A3" i="7" l="1"/>
  <c r="A4" i="7"/>
  <c r="A5" i="7"/>
  <c r="A6" i="7"/>
  <c r="A7" i="7"/>
  <c r="A2" i="7"/>
  <c r="A3" i="4"/>
  <c r="A4" i="4"/>
  <c r="A5" i="4"/>
  <c r="A6" i="4"/>
  <c r="A7" i="4"/>
  <c r="A2" i="4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<sst xmlns="http://schemas.openxmlformats.org/spreadsheetml/2006/main" count="406" uniqueCount="77">
  <si>
    <t>Decom_AnchorRetrieval</t>
  </si>
  <si>
    <t>Decom_CableRetrieval</t>
  </si>
  <si>
    <t>Decom_Disconnection</t>
  </si>
  <si>
    <t>Maint_Major</t>
  </si>
  <si>
    <t>Maint_Minor</t>
  </si>
  <si>
    <t>Install_Connection</t>
  </si>
  <si>
    <t>Install_CableLaying</t>
  </si>
  <si>
    <t>Install_Anchoring</t>
  </si>
  <si>
    <t>PLATI_463</t>
  </si>
  <si>
    <t>PLATI_440</t>
  </si>
  <si>
    <t>Wave_Hs_m</t>
  </si>
  <si>
    <t>Devices_MinWaterDepth_m</t>
  </si>
  <si>
    <t>Devices_MaxWaterDepth_m</t>
  </si>
  <si>
    <t>Devices_NumberTurbines</t>
  </si>
  <si>
    <t>Devices_Name</t>
  </si>
  <si>
    <t>Devices_NumberAnchorPoints</t>
  </si>
  <si>
    <t>Operations_Name</t>
  </si>
  <si>
    <t>Operations_OnSiteDuration_h</t>
  </si>
  <si>
    <t>Operations_FrequencyOccurence_py</t>
  </si>
  <si>
    <t>Devices_StructureCost_CCC</t>
  </si>
  <si>
    <t>Devices_Hub2BoundaryDistance_m</t>
  </si>
  <si>
    <t>Devices_BoundaryType</t>
  </si>
  <si>
    <t>Surface</t>
  </si>
  <si>
    <t>Bed</t>
  </si>
  <si>
    <t>Devices_AnchorCost_CCCpAnch</t>
  </si>
  <si>
    <t>Devices_MooringLineCost_CCCpAnch</t>
  </si>
  <si>
    <t>Turbines_Name</t>
  </si>
  <si>
    <t>SIT40</t>
  </si>
  <si>
    <t>SIT63</t>
  </si>
  <si>
    <t>Devices_DevelopmentCost_CCC</t>
  </si>
  <si>
    <t>Flow_Vel_Abs_PWA_ms</t>
  </si>
  <si>
    <t>Flow_Vel_Abs_Surf_ms</t>
  </si>
  <si>
    <t>Devices_BoundaryType_Identifier</t>
  </si>
  <si>
    <t>HBMT_440</t>
  </si>
  <si>
    <t>PLATO_440</t>
  </si>
  <si>
    <t>PLATO_463</t>
  </si>
  <si>
    <t>HBMT_463</t>
  </si>
  <si>
    <t>Devices Name</t>
  </si>
  <si>
    <t>Turbines Name</t>
  </si>
  <si>
    <t>Number of Turbines Per Device</t>
  </si>
  <si>
    <t>Boundary Type</t>
  </si>
  <si>
    <t>Distance to Boundary [m]</t>
  </si>
  <si>
    <t>Ideal Transmission Loss (per device) [%]</t>
  </si>
  <si>
    <t>Device Development Costs [£]</t>
  </si>
  <si>
    <t>Site Selection Costs [£]</t>
  </si>
  <si>
    <t>Manufacturing Costs [£]</t>
  </si>
  <si>
    <t>Total Capital Expenditure [£]</t>
  </si>
  <si>
    <t>Total Decommissioning Expenditure [£]</t>
  </si>
  <si>
    <t>PLATO</t>
  </si>
  <si>
    <t>PLATI</t>
  </si>
  <si>
    <t>HBMT</t>
  </si>
  <si>
    <t>Standard</t>
  </si>
  <si>
    <t>LESS Minimum</t>
  </si>
  <si>
    <t>LESS Mean</t>
  </si>
  <si>
    <t>LESS Maximum</t>
  </si>
  <si>
    <t>Total Maintenance Operation Costs [£]</t>
  </si>
  <si>
    <t>Total Decommissioning Operation Costs [£]</t>
  </si>
  <si>
    <t>Total Annual Operational Expenditure [£]</t>
  </si>
  <si>
    <t>Total Installation Operation Costs [£]</t>
  </si>
  <si>
    <t>Minimum</t>
  </si>
  <si>
    <t>Mean</t>
  </si>
  <si>
    <t>Maximum</t>
  </si>
  <si>
    <t>Ideal Annual Energy Generated (per device) [MWh]</t>
  </si>
  <si>
    <t>Ideal Energy Delivered (per device) [MWh]</t>
  </si>
  <si>
    <t>Ideal Annual Energy Delivered [MWh]</t>
  </si>
  <si>
    <t>Total Installation/Decommissioning Operation Costs [% Difference from Lowest Standard]</t>
  </si>
  <si>
    <t>Total Annual Operation Expenditure [% Difference from Lowest Standard]</t>
  </si>
  <si>
    <t>Actual Annual Energy Delivered [MWh]</t>
  </si>
  <si>
    <t>LCoE [£/MWh]</t>
  </si>
  <si>
    <t>Negative is the LESS tool region underpredicting</t>
  </si>
  <si>
    <t>CapEx</t>
  </si>
  <si>
    <t>DecEx</t>
  </si>
  <si>
    <t>Ideal AED</t>
  </si>
  <si>
    <t>LCoE (Mean)</t>
  </si>
  <si>
    <t>OpEx (Mean)</t>
  </si>
  <si>
    <t>Actual AED (Mean)</t>
  </si>
  <si>
    <t>Percentage Difference in Discrete Site &amp; Spatial Region LESS Tool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</si>
</sst>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3" fontId="0" fillId="3" borderId="4" xfId="0" applyNumberFormat="1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1" fontId="0" fillId="0" borderId="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11" fontId="0" fillId="3" borderId="8" xfId="0" applyNumberFormat="1" applyFont="1" applyFill="1" applyBorder="1" applyAlignment="1">
      <alignment horizontal="center" vertical="center"/>
    </xf>
    <xf numFmtId="11" fontId="0" fillId="3" borderId="9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1" fontId="0" fillId="0" borderId="8" xfId="0" applyNumberFormat="1" applyFont="1" applyBorder="1" applyAlignment="1">
      <alignment horizontal="center" vertical="center"/>
    </xf>
    <xf numFmtId="11" fontId="0" fillId="0" borderId="9" xfId="0" applyNumberFormat="1" applyFont="1" applyBorder="1" applyAlignment="1">
      <alignment horizontal="center" vertical="center"/>
    </xf>
    <xf numFmtId="11" fontId="0" fillId="0" borderId="4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numFmt numFmtId="3" formatCode="#,##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8696B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1486854</xdr:colOff>
      <xdr:row>39</xdr:row>
      <xdr:rowOff>132398</xdr:rowOff>
    </xdr:from>
    <xdr:to>
      <xdr:col>6</xdr:col>
      <xdr:colOff>388939</xdr:colOff>
      <xdr:row>81</xdr:row>
      <xdr:rowOff>74613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E75AC9-836F-403F-B315-1D0F6F7BF3C9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055"/>
        <a:stretch/>
      </xdr:blipFill>
      <xdr:spPr bwMode="auto">
        <a:xfrm rot="16200000">
          <a:off x="1419226" y="9458326"/>
          <a:ext cx="7943215" cy="41503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B2CAE-B9E3-47B6-9492-7CE4FBEFBC67}" name="Devices_TurbineArrangement" displayName="Devices_TurbineArrangement" ref="A1:E7" totalsRowShown="0" headerRowDxfId="116" dataDxfId="114" headerRowBorderDxfId="115" tableBorderDxfId="113">
  <autoFilter ref="A1:E7" xr:uid="{FA304CD9-2580-41AA-BFB8-2D5B7409B036}"/>
  <tableColumns count="5">
    <tableColumn id="1" xr3:uid="{85F33A88-8005-4A96-B372-03641B72EE14}" name="Devices_Name" dataDxfId="112"/>
    <tableColumn id="2" xr3:uid="{BDBA7C2A-AF38-47B7-9CA4-2AEF7F3AF82A}" name="Turbines_Name" dataDxfId="111"/>
    <tableColumn id="3" xr3:uid="{9F66A7D9-9C21-4B3F-93DD-E9FF02EE2064}" name="Devices_NumberTurbines" dataDxfId="110"/>
    <tableColumn id="4" xr3:uid="{B229C285-B243-4767-9C99-CE68B4E3F2C4}" name="Devices_BoundaryType" dataDxfId="109"/>
    <tableColumn id="5" xr3:uid="{43F1DB84-CA33-4F59-A3DE-C570C92A8FE3}" name="Devices_Hub2BoundaryDistance_m" dataDxfId="10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43E2D5-497C-470F-92DF-0080FD02DFEB}" name="Table10" displayName="Table10" ref="G6:K12" totalsRowShown="0" headerRowDxfId="60" dataDxfId="59">
  <autoFilter ref="G6:K12" xr:uid="{BEF21A9B-ED44-4DAD-A5D4-B875D63B1277}"/>
  <tableColumns count="5">
    <tableColumn id="1" xr3:uid="{DD434F60-0C12-4201-AFDE-EA8F5BEDD125}" name="Devices Name" dataDxfId="58"/>
    <tableColumn id="2" xr3:uid="{7A72EF54-69D5-4203-94AD-DED3A1C1EAEC}" name="Device Development Costs [£]" dataDxfId="57"/>
    <tableColumn id="3" xr3:uid="{38DFB9CB-AC17-47FE-BC76-B18D649DB970}" name="Site Selection Costs [£]" dataDxfId="56"/>
    <tableColumn id="4" xr3:uid="{2E4CB9DC-1C7F-4BEF-B50B-AE096EDF004B}" name="Manufacturing Costs [£]" dataDxfId="55"/>
    <tableColumn id="5" xr3:uid="{D6254A0A-023A-4F1B-BCBD-7F9B3CAFA0C4}" name="Total Capital Expenditure [£]" dataDxfId="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F714E9-7CAE-4B46-91D1-6A21F97E1E06}" name="Table11" displayName="Table11" ref="M15:Q18" totalsRowShown="0" headerRowDxfId="53" dataDxfId="52">
  <autoFilter ref="M15:Q18" xr:uid="{5391077F-2137-4E84-8D21-14F398E3D9DD}"/>
  <tableColumns count="5">
    <tableColumn id="1" xr3:uid="{3BC9DC9E-3CAA-452B-BCA0-3894CF9B2F3C}" name="Devices Name" dataDxfId="51"/>
    <tableColumn id="2" xr3:uid="{8C9445EA-130B-4EA0-B19D-A7CA35BF8C88}" name="LESS Minimum" dataDxfId="50"/>
    <tableColumn id="3" xr3:uid="{AA22935E-5E7E-4D7E-8733-E4ECF0DD17CE}" name="LESS Mean" dataDxfId="49"/>
    <tableColumn id="4" xr3:uid="{5EFA77BD-B27A-48AC-A087-A689E1653AE5}" name="LESS Maximum" dataDxfId="48"/>
    <tableColumn id="5" xr3:uid="{7ACFED74-731E-4B9F-AFB2-89BF24FC7BA5}" name="Standard" dataDxfId="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CE8F1E-D034-42A4-B474-9AB1199389A0}" name="Table12" displayName="Table12" ref="M22:Q25" totalsRowShown="0" headerRowDxfId="46" dataDxfId="45">
  <autoFilter ref="M22:Q25" xr:uid="{467B1B2C-2551-4F94-8F88-F6DA85F2BA7E}"/>
  <tableColumns count="5">
    <tableColumn id="1" xr3:uid="{D7E12369-3241-4A4D-A6E8-2924D909F577}" name="Devices Name" dataDxfId="44"/>
    <tableColumn id="2" xr3:uid="{2998DED8-74F4-4612-874A-38A73A203475}" name="LESS Minimum" dataDxfId="43"/>
    <tableColumn id="3" xr3:uid="{1C07D7E1-DECD-422E-9C70-AD8E163DCB07}" name="LESS Mean" dataDxfId="42"/>
    <tableColumn id="4" xr3:uid="{2C5E4A16-AF1E-45B2-8E3C-54A90DFF716D}" name="LESS Maximum" dataDxfId="41"/>
    <tableColumn id="5" xr3:uid="{8750A11D-9477-4E76-9534-E3E54B4C2E09}" name="Standard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D2966B-09DD-4FCF-9EF4-E471AE003D0A}" name="Table13" displayName="Table13" ref="M28:Q31" totalsRowShown="0" headerRowDxfId="39" dataDxfId="38">
  <autoFilter ref="M28:Q31" xr:uid="{E9E499DF-5A5D-4451-8AF6-7184C256E29A}"/>
  <tableColumns count="5">
    <tableColumn id="1" xr3:uid="{7B610570-8113-47F9-8685-9F0E9FAC9DB8}" name="Devices Name" dataDxfId="37"/>
    <tableColumn id="2" xr3:uid="{2076B706-B368-4A57-A8FF-4EF6D639B95A}" name="LESS Minimum" dataDxfId="36"/>
    <tableColumn id="3" xr3:uid="{C5140F5A-2D6A-4429-94FB-F753FED11883}" name="LESS Mean" dataDxfId="35"/>
    <tableColumn id="4" xr3:uid="{0596A218-F924-435B-A142-79CE0D1BE9E3}" name="LESS Maximum" dataDxfId="34"/>
    <tableColumn id="5" xr3:uid="{7AC001C7-3748-4A79-B3FF-218CA711034E}" name="Standard" dataDxfId="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77F832-01DE-4387-B96E-87DDA454CE5A}" name="Table14" displayName="Table14" ref="M34:Q37" totalsRowShown="0" headerRowDxfId="32" dataDxfId="31">
  <autoFilter ref="M34:Q37" xr:uid="{D2DB6CFB-3B89-4D89-B08D-6A150A24AB16}"/>
  <tableColumns count="5">
    <tableColumn id="1" xr3:uid="{A85A6A2C-9392-4D0A-ACA7-651FA9EF3AAB}" name="Devices Name" dataDxfId="30"/>
    <tableColumn id="2" xr3:uid="{6B807E16-3377-4B2A-843D-A4273DEF1FC6}" name="LESS Minimum" dataDxfId="29"/>
    <tableColumn id="3" xr3:uid="{AA638A78-67EE-4A1F-8330-9ECC579A7A23}" name="LESS Mean" dataDxfId="28"/>
    <tableColumn id="4" xr3:uid="{AA2CAC59-882E-48EB-BA8F-170BAA9C1EC5}" name="LESS Maximum" dataDxfId="27"/>
    <tableColumn id="5" xr3:uid="{1520EAD2-CD4D-4096-A8BC-BCD397133AE6}" name="Standard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5E9232-CD20-47BA-9B0F-4EAD85552239}" name="Table1317" displayName="Table1317" ref="S22:W25" totalsRowShown="0" headerRowDxfId="25" dataDxfId="24">
  <autoFilter ref="S22:W25" xr:uid="{D017EAFF-CCD3-4AD7-9CCF-69C45214175B}"/>
  <tableColumns count="5">
    <tableColumn id="1" xr3:uid="{991FA4F0-9F1D-44BC-A887-1726D8EEC1D3}" name="Devices Name" dataDxfId="23"/>
    <tableColumn id="2" xr3:uid="{52A8AD82-EDFA-4F95-872F-A389C95447B7}" name="Minimum" dataDxfId="7" dataCellStyle="Percent">
      <calculatedColumnFormula>($Q$30-N29)/N29</calculatedColumnFormula>
    </tableColumn>
    <tableColumn id="3" xr3:uid="{491673E7-C454-4F40-9D76-3159B5DE5E68}" name="Mean" dataDxfId="6" dataCellStyle="Percent">
      <calculatedColumnFormula>($Q$30-O29)/O29</calculatedColumnFormula>
    </tableColumn>
    <tableColumn id="4" xr3:uid="{920B7090-EDA6-4879-8A6F-46D57F67C1B3}" name="Maximum" dataDxfId="5" dataCellStyle="Percent">
      <calculatedColumnFormula>($Q$30-P29)/P29</calculatedColumnFormula>
    </tableColumn>
    <tableColumn id="5" xr3:uid="{1B485201-0F05-4474-B61B-3FF1D5A47390}" name="Standard" dataDxfId="4" dataCellStyle="Percent">
      <calculatedColumnFormula>($Q$30-Q29)/Q29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DC812B7-A36E-4128-A8BA-652340A792FD}" name="Table1319" displayName="Table1319" ref="S15:W18" totalsRowShown="0" headerRowDxfId="22" dataDxfId="21">
  <autoFilter ref="S15:W18" xr:uid="{FE39F8EC-ECB5-45D0-94AE-E1EAFF841216}"/>
  <tableColumns count="5">
    <tableColumn id="1" xr3:uid="{7B8EF6B3-4C6C-4075-BD07-7720453B7393}" name="Devices Name" dataDxfId="20"/>
    <tableColumn id="2" xr3:uid="{D3E1574F-8F22-401B-BE2A-A1724EADAC14}" name="LESS Minimum" dataDxfId="19"/>
    <tableColumn id="3" xr3:uid="{FDB578C5-81FC-409B-BD67-D7A6B4C6C5F2}" name="LESS Mean" dataDxfId="18"/>
    <tableColumn id="4" xr3:uid="{3106C814-DA8B-49AF-BA6C-35C2234C6487}" name="LESS Maximum" dataDxfId="17"/>
    <tableColumn id="5" xr3:uid="{BA77929D-AE30-4F20-9601-F4BC9506E75F}" name="Standard" data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C602349-9647-4E98-A783-2B797AA59D7E}" name="Table131722" displayName="Table131722" ref="S28:W31" totalsRowShown="0" headerRowDxfId="10" dataDxfId="9">
  <autoFilter ref="S28:W31" xr:uid="{9FDA2FD7-07BB-4E8B-B882-3BC583643AFF}"/>
  <tableColumns count="5">
    <tableColumn id="1" xr3:uid="{59A1448E-4A3D-44E4-AD84-4B91015EBE49}" name="Devices Name" dataDxfId="8"/>
    <tableColumn id="2" xr3:uid="{46EAB0EA-58B6-4CDF-8CEB-CAE6AAC73343}" name="Minimum" dataDxfId="3" dataCellStyle="Percent">
      <calculatedColumnFormula>($Q$36-N35)/N35</calculatedColumnFormula>
    </tableColumn>
    <tableColumn id="3" xr3:uid="{BDFF6C07-B712-4E38-A37B-9C48D794CFA0}" name="Mean" dataDxfId="2" dataCellStyle="Percent">
      <calculatedColumnFormula>($Q$36-O35)/O35</calculatedColumnFormula>
    </tableColumn>
    <tableColumn id="4" xr3:uid="{B9D63298-F6A4-4264-9536-7998A913D479}" name="Maximum" dataDxfId="1" dataCellStyle="Percent">
      <calculatedColumnFormula>($Q$36-P35)/P35</calculatedColumnFormula>
    </tableColumn>
    <tableColumn id="5" xr3:uid="{10976795-446C-4260-AAF1-E2B944829B0D}" name="Standard" dataDxfId="0" dataCellStyle="Percent">
      <calculatedColumnFormula>($Q$36-Q35)/Q35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EC1C2D4-381D-4D3D-BF8B-9FE70F20DF04}" name="Table19" displayName="Table19" ref="B2:C8" totalsRowShown="0" headerRowDxfId="11" headerRowBorderDxfId="14" tableBorderDxfId="15">
  <autoFilter ref="B2:C8" xr:uid="{172C480C-7EA4-404C-847F-3FB2C5544103}"/>
  <tableColumns count="2">
    <tableColumn id="1" xr3:uid="{C56ACFE5-0676-4887-A389-655778B519D2}" name="Devices Name" dataDxfId="13"/>
    <tableColumn id="2" xr3:uid="{5BB60265-142D-46C2-A866-49DAD2B61A46}" name="Ideal Annual Energy Delivered [MWh]" dataDxfId="12">
      <calculatedColumnFormula>J3/1000*20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6EB812-A7E2-4089-8EDE-7BDA22E3E0D4}" name="Devices_DeploymentRequirements" displayName="Devices_DeploymentRequirements" ref="A1:D7" totalsRowShown="0" headerRowDxfId="107" dataDxfId="105" headerRowBorderDxfId="106" tableBorderDxfId="104">
  <autoFilter ref="A1:D7" xr:uid="{545CFF11-7352-4509-BE77-3DD669D12219}"/>
  <tableColumns count="4">
    <tableColumn id="1" xr3:uid="{F11DFBA7-EB37-4EB1-B713-EFC614D46076}" name="Devices_Name" dataDxfId="103">
      <calculatedColumnFormula>Devices_TurbineArrangement[[#This Row],[Devices_Name]]</calculatedColumnFormula>
    </tableColumn>
    <tableColumn id="2" xr3:uid="{51BFC983-83F3-4984-9036-EDA70CC980C1}" name="Devices_NumberAnchorPoints" dataDxfId="102"/>
    <tableColumn id="3" xr3:uid="{64B435D1-D1E8-4798-B36F-ACEF92B52119}" name="Devices_MinWaterDepth_m" dataDxfId="101"/>
    <tableColumn id="4" xr3:uid="{2C6D319F-E408-4C19-A72B-B4D0E7074CDC}" name="Devices_MaxWaterDepth_m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4F483B-3CDD-4423-AA24-3AF5D5B43FB8}" name="Devices_GenerationLimits" displayName="Devices_GenerationLimits" ref="A1:C7" totalsRowShown="0" headerRowDxfId="99" dataDxfId="97" headerRowBorderDxfId="98" tableBorderDxfId="96">
  <autoFilter ref="A1:C7" xr:uid="{EA7EC753-EAE7-46B8-938B-6C458995BCF9}"/>
  <tableColumns count="3">
    <tableColumn id="1" xr3:uid="{48FCB172-33CD-4C1C-B645-741D24B123A1}" name="Devices_Name" dataDxfId="95">
      <calculatedColumnFormula>Devices_TurbineArrangement[[#This Row],[Devices_Name]]</calculatedColumnFormula>
    </tableColumn>
    <tableColumn id="2" xr3:uid="{43DE2093-C75A-4516-A630-76DF886832C9}" name="Flow_Vel_Abs_PWA_ms" dataDxfId="94"/>
    <tableColumn id="4" xr3:uid="{8E4D28AA-C124-4830-83F5-63270B3DB64A}" name="Wave_Hs_m" dataDxfId="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5A9C8-C1CA-43C5-BDDD-9C60DFE7A533}" name="Devices_OperationsLimits" displayName="Devices_OperationsLimits" ref="A1:D49" totalsRowShown="0" headerRowDxfId="92" dataDxfId="90" headerRowBorderDxfId="91" tableBorderDxfId="89">
  <autoFilter ref="A1:D49" xr:uid="{5A409741-A8FE-4172-85EA-F848154CE5C0}"/>
  <tableColumns count="4">
    <tableColumn id="1" xr3:uid="{CE3C607F-038A-4263-9781-60601576AFBC}" name="Devices_Name" dataDxfId="88"/>
    <tableColumn id="2" xr3:uid="{41E05522-B4B9-4AFB-A3D0-78ABA85F7828}" name="Operations_Name" dataDxfId="87"/>
    <tableColumn id="3" xr3:uid="{0D505592-5782-4F1C-9032-7DC2A5B684FD}" name="Flow_Vel_Abs_Surf_ms" dataDxfId="86"/>
    <tableColumn id="5" xr3:uid="{294809DA-8494-4608-A565-575B407C63E7}" name="Wave_Hs_m" dataDxfId="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21E6EC-A585-486F-8884-45F1A8D412CC}" name="Devices_OperationsDurationsFreq" displayName="Devices_OperationsDurationsFreq" ref="A1:D49" totalsRowShown="0" dataDxfId="83" headerRowBorderDxfId="84" tableBorderDxfId="82">
  <autoFilter ref="A1:D49" xr:uid="{9E466DC7-52C7-484C-8CA3-46C45E13B0B0}"/>
  <tableColumns count="4">
    <tableColumn id="1" xr3:uid="{450F76C0-FEFA-4F3A-ACFF-03070974EE4D}" name="Devices_Name" dataDxfId="81"/>
    <tableColumn id="2" xr3:uid="{56260A0C-A682-4E3E-8272-3C3EF1355E3D}" name="Operations_Name" dataDxfId="80"/>
    <tableColumn id="3" xr3:uid="{7CC09CA6-87F9-467E-BC1C-E6562F9CF97D}" name="Operations_OnSiteDuration_h" dataDxfId="79"/>
    <tableColumn id="4" xr3:uid="{EE9830A7-2464-437B-8CC9-7C1AD623E8FE}" name="Operations_FrequencyOccurence_py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0AD220-8D22-4330-BD88-22989EFC6987}" name="Devices_Costs" displayName="Devices_Costs" ref="A1:E7" totalsRowShown="0" headerRowDxfId="77" dataDxfId="75" headerRowBorderDxfId="76" tableBorderDxfId="74">
  <autoFilter ref="A1:E7" xr:uid="{FD6592E8-85AF-4FD6-9A52-93E0819AD57A}"/>
  <tableColumns count="5">
    <tableColumn id="1" xr3:uid="{0A2E865C-37EF-4C4F-B34F-8D515CA4E8F3}" name="Devices_Name" dataDxfId="73">
      <calculatedColumnFormula>Devices_TurbineArrangement[[#This Row],[Devices_Name]]</calculatedColumnFormula>
    </tableColumn>
    <tableColumn id="2" xr3:uid="{5D596399-BE54-4122-8D18-2B369CD5B731}" name="Devices_StructureCost_CCC" dataDxfId="72"/>
    <tableColumn id="3" xr3:uid="{6D6CC0C1-F2BF-4F0F-97CA-BEAFDA74347F}" name="Devices_AnchorCost_CCCpAnch" dataDxfId="71"/>
    <tableColumn id="4" xr3:uid="{AF3785A7-E90C-48E0-8141-DABFB53FF4A4}" name="Devices_MooringLineCost_CCCpAnch" dataDxfId="70"/>
    <tableColumn id="5" xr3:uid="{9CC9311F-99D8-4EED-A4C1-28364FE9A752}" name="Devices_DevelopmentCost_CCC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C57603-1A76-40CB-92BB-A95CDB809B01}" name="Devices_BoundaryType_Identifier" displayName="Devices_BoundaryType_Identifier" ref="A1:A3" totalsRowShown="0" headerRowDxfId="68">
  <autoFilter ref="A1:A3" xr:uid="{7B8C6571-2B6A-4C88-9404-F064DEE892E3}"/>
  <tableColumns count="1">
    <tableColumn id="1" xr3:uid="{3DA37AA8-9AC1-40CD-A08D-72B91D043300}" name="Devices_BoundaryType_Identifi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174CE2-7624-428A-B35B-CEEEF7BE9395}" name="Summary1" displayName="Summary1" ref="A6:E12" totalsRowShown="0" headerRowDxfId="67">
  <autoFilter ref="A6:E12" xr:uid="{0055659F-C043-4068-A9BF-310056D1533B}"/>
  <tableColumns count="5">
    <tableColumn id="1" xr3:uid="{55C40078-0EF4-4AA2-AB55-DC57897DD32D}" name="Devices Name"/>
    <tableColumn id="2" xr3:uid="{A47B8390-D820-4D95-9255-1046383BBB18}" name="Turbines Name"/>
    <tableColumn id="3" xr3:uid="{B528DDA9-D774-4886-A8C2-4D6B9182062E}" name="Number of Turbines Per Device"/>
    <tableColumn id="4" xr3:uid="{5774C961-E7BD-4CA6-8570-AB63A476DE30}" name="Boundary Type"/>
    <tableColumn id="5" xr3:uid="{AED80298-D585-4442-B92C-6A2F31BB7790}" name="Distance to Boundary [m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85D510-0AD4-4A56-996F-72D5BE93470F}" name="Table3" displayName="Table3" ref="A38:D44" totalsRowShown="0" headerRowDxfId="66" dataDxfId="65">
  <autoFilter ref="A38:D44" xr:uid="{3E0FFC14-45CC-400B-BBD6-90D2A6191E4D}"/>
  <tableColumns count="4">
    <tableColumn id="1" xr3:uid="{FC7B7596-4630-4E17-BCF4-00F22724095D}" name="Devices Name" dataDxfId="64"/>
    <tableColumn id="2" xr3:uid="{F46660A3-BEBE-461A-8C16-B4043C2787E1}" name="Ideal Annual Energy Generated (per device) [MWh]" dataDxfId="63"/>
    <tableColumn id="3" xr3:uid="{2562002F-EF88-4FC4-9B1A-BDBC1F2CCF45}" name="Ideal Energy Delivered (per device) [MWh]" dataDxfId="62"/>
    <tableColumn id="4" xr3:uid="{271E5322-D8FC-42A1-AF04-2109E14DDD1D}" name="Ideal Transmission Loss (per device) [%]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12" Type="http://schemas.openxmlformats.org/officeDocument/2006/relationships/table" Target="../tables/table17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1.xml"/><Relationship Id="rId11" Type="http://schemas.openxmlformats.org/officeDocument/2006/relationships/table" Target="../tables/table16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CE90-FBEB-475A-B37D-E5F60058CA72}">
  <dimension ref="A1:E8"/>
  <sheetViews>
    <sheetView workbookViewId="0">
      <selection activeCell="E8" sqref="E8"/>
    </sheetView>
  </sheetViews>
  <sheetFormatPr defaultColWidth="34.42578125" defaultRowHeight="15" x14ac:dyDescent="0.25"/>
  <cols>
    <col min="1" max="1" width="19.85546875" style="5" bestFit="1" customWidth="1"/>
    <col min="2" max="2" width="20.7109375" style="5" bestFit="1" customWidth="1"/>
    <col min="3" max="3" width="30.85546875" style="5" bestFit="1" customWidth="1"/>
    <col min="4" max="4" width="28.42578125" style="5" bestFit="1" customWidth="1"/>
    <col min="5" max="5" width="40.28515625" style="5" bestFit="1" customWidth="1"/>
    <col min="6" max="16384" width="34.42578125" style="5"/>
  </cols>
  <sheetData>
    <row r="1" spans="1:5" x14ac:dyDescent="0.25">
      <c r="A1" s="15" t="s">
        <v>14</v>
      </c>
      <c r="B1" s="15" t="s">
        <v>26</v>
      </c>
      <c r="C1" s="15" t="s">
        <v>13</v>
      </c>
      <c r="D1" s="15" t="s">
        <v>21</v>
      </c>
      <c r="E1" s="15" t="s">
        <v>20</v>
      </c>
    </row>
    <row r="2" spans="1:5" x14ac:dyDescent="0.25">
      <c r="A2" s="12" t="s">
        <v>34</v>
      </c>
      <c r="B2" s="12" t="s">
        <v>27</v>
      </c>
      <c r="C2" s="12">
        <v>4</v>
      </c>
      <c r="D2" s="12" t="s">
        <v>22</v>
      </c>
      <c r="E2" s="12">
        <v>10</v>
      </c>
    </row>
    <row r="3" spans="1:5" x14ac:dyDescent="0.25">
      <c r="A3" s="12" t="s">
        <v>35</v>
      </c>
      <c r="B3" s="12" t="s">
        <v>28</v>
      </c>
      <c r="C3" s="12">
        <v>4</v>
      </c>
      <c r="D3" s="12" t="s">
        <v>22</v>
      </c>
      <c r="E3" s="12">
        <v>10</v>
      </c>
    </row>
    <row r="4" spans="1:5" x14ac:dyDescent="0.25">
      <c r="A4" s="12" t="s">
        <v>9</v>
      </c>
      <c r="B4" s="12" t="s">
        <v>27</v>
      </c>
      <c r="C4" s="12">
        <v>4</v>
      </c>
      <c r="D4" s="12" t="s">
        <v>22</v>
      </c>
      <c r="E4" s="12">
        <v>5</v>
      </c>
    </row>
    <row r="5" spans="1:5" x14ac:dyDescent="0.25">
      <c r="A5" s="12" t="s">
        <v>8</v>
      </c>
      <c r="B5" s="12" t="s">
        <v>28</v>
      </c>
      <c r="C5" s="12">
        <v>4</v>
      </c>
      <c r="D5" s="12" t="s">
        <v>22</v>
      </c>
      <c r="E5" s="12">
        <v>5</v>
      </c>
    </row>
    <row r="6" spans="1:5" x14ac:dyDescent="0.25">
      <c r="A6" s="12" t="s">
        <v>33</v>
      </c>
      <c r="B6" s="12" t="s">
        <v>27</v>
      </c>
      <c r="C6" s="12">
        <v>4</v>
      </c>
      <c r="D6" s="12" t="s">
        <v>23</v>
      </c>
      <c r="E6" s="12">
        <v>5</v>
      </c>
    </row>
    <row r="7" spans="1:5" x14ac:dyDescent="0.25">
      <c r="A7" s="16" t="s">
        <v>36</v>
      </c>
      <c r="B7" s="16" t="s">
        <v>28</v>
      </c>
      <c r="C7" s="16">
        <v>4</v>
      </c>
      <c r="D7" s="16" t="s">
        <v>23</v>
      </c>
      <c r="E7" s="16">
        <v>5</v>
      </c>
    </row>
    <row r="8" spans="1:5" x14ac:dyDescent="0.25">
      <c r="A8" s="4"/>
      <c r="B8" s="4"/>
      <c r="C8" s="4"/>
      <c r="D8" s="4"/>
      <c r="E8" s="4"/>
    </row>
  </sheetData>
  <protectedRanges>
    <protectedRange sqref="A7 A2:A5" name="Range1"/>
  </protectedRanges>
  <dataValidations count="2">
    <dataValidation type="list" allowBlank="1" showInputMessage="1" showErrorMessage="1" sqref="D8:D98" xr:uid="{43412359-50BD-475F-8983-C76D46D6E05F}">
      <formula1>Boundary</formula1>
    </dataValidation>
    <dataValidation type="list" allowBlank="1" showInputMessage="1" showErrorMessage="1" sqref="D2:D7" xr:uid="{513301B5-1D1D-42AF-8789-8E0A1A715ECC}">
      <formula1>INDIRECT("Devices_BoundaryType_Identifier[Devices_BoundaryType_Identifier]")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9238-A87D-494B-A9D5-C71D9161F2B3}">
  <dimension ref="A1:F7"/>
  <sheetViews>
    <sheetView workbookViewId="0">
      <selection activeCell="C5" sqref="C5"/>
    </sheetView>
  </sheetViews>
  <sheetFormatPr defaultColWidth="48.85546875" defaultRowHeight="15" x14ac:dyDescent="0.25"/>
  <cols>
    <col min="1" max="1" width="19.85546875" style="5" bestFit="1" customWidth="1"/>
    <col min="2" max="2" width="35.28515625" style="5" bestFit="1" customWidth="1"/>
    <col min="3" max="3" width="33" style="5" bestFit="1" customWidth="1"/>
    <col min="4" max="4" width="33.42578125" style="5" bestFit="1" customWidth="1"/>
    <col min="5" max="16384" width="48.85546875" style="5"/>
  </cols>
  <sheetData>
    <row r="1" spans="1:6" x14ac:dyDescent="0.25">
      <c r="A1" s="15" t="s">
        <v>14</v>
      </c>
      <c r="B1" s="15" t="s">
        <v>15</v>
      </c>
      <c r="C1" s="15" t="s">
        <v>11</v>
      </c>
      <c r="D1" s="15" t="s">
        <v>12</v>
      </c>
    </row>
    <row r="2" spans="1:6" x14ac:dyDescent="0.25">
      <c r="A2" s="12" t="str">
        <f>Devices_TurbineArrangement[[#This Row],[Devices_Name]]</f>
        <v>PLATO_440</v>
      </c>
      <c r="B2" s="6">
        <v>4</v>
      </c>
      <c r="C2" s="4">
        <v>20</v>
      </c>
      <c r="D2" s="4">
        <v>100</v>
      </c>
    </row>
    <row r="3" spans="1:6" x14ac:dyDescent="0.25">
      <c r="A3" s="12" t="str">
        <f>Devices_TurbineArrangement[[#This Row],[Devices_Name]]</f>
        <v>PLATO_463</v>
      </c>
      <c r="B3" s="6">
        <v>4</v>
      </c>
      <c r="C3" s="4">
        <v>20</v>
      </c>
      <c r="D3" s="4">
        <v>100</v>
      </c>
    </row>
    <row r="4" spans="1:6" x14ac:dyDescent="0.25">
      <c r="A4" s="12" t="str">
        <f>Devices_TurbineArrangement[[#This Row],[Devices_Name]]</f>
        <v>PLATI_440</v>
      </c>
      <c r="B4" s="4">
        <v>4</v>
      </c>
      <c r="C4" s="4">
        <v>15</v>
      </c>
      <c r="D4" s="4">
        <v>100</v>
      </c>
    </row>
    <row r="5" spans="1:6" x14ac:dyDescent="0.25">
      <c r="A5" s="12" t="str">
        <f>Devices_TurbineArrangement[[#This Row],[Devices_Name]]</f>
        <v>PLATI_463</v>
      </c>
      <c r="B5" s="4">
        <v>4</v>
      </c>
      <c r="C5" s="4">
        <v>15</v>
      </c>
      <c r="D5" s="4">
        <v>100</v>
      </c>
      <c r="E5" s="7"/>
      <c r="F5" s="7"/>
    </row>
    <row r="6" spans="1:6" x14ac:dyDescent="0.25">
      <c r="A6" s="12" t="str">
        <f>Devices_TurbineArrangement[[#This Row],[Devices_Name]]</f>
        <v>HBMT_440</v>
      </c>
      <c r="B6" s="4">
        <v>1</v>
      </c>
      <c r="C6" s="4">
        <v>20</v>
      </c>
      <c r="D6" s="4">
        <v>100</v>
      </c>
    </row>
    <row r="7" spans="1:6" x14ac:dyDescent="0.25">
      <c r="A7" s="12" t="str">
        <f>Devices_TurbineArrangement[[#This Row],[Devices_Name]]</f>
        <v>HBMT_463</v>
      </c>
      <c r="B7" s="17">
        <v>1</v>
      </c>
      <c r="C7" s="17">
        <v>20</v>
      </c>
      <c r="D7" s="17">
        <v>100</v>
      </c>
    </row>
  </sheetData>
  <protectedRanges>
    <protectedRange sqref="A2:D7" name="Range1"/>
  </protectedRange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7490-0C98-41C7-99F1-F0E5B9A40F9F}">
  <dimension ref="A1:C7"/>
  <sheetViews>
    <sheetView workbookViewId="0">
      <selection activeCell="C6" sqref="C6"/>
    </sheetView>
  </sheetViews>
  <sheetFormatPr defaultColWidth="46.7109375" defaultRowHeight="15" x14ac:dyDescent="0.25"/>
  <cols>
    <col min="1" max="1" width="17.28515625" style="5" customWidth="1"/>
    <col min="2" max="2" width="29.42578125" style="5" bestFit="1" customWidth="1"/>
    <col min="3" max="3" width="17.7109375" style="5" bestFit="1" customWidth="1"/>
    <col min="4" max="16384" width="46.7109375" style="5"/>
  </cols>
  <sheetData>
    <row r="1" spans="1:3" x14ac:dyDescent="0.25">
      <c r="A1" s="15" t="s">
        <v>14</v>
      </c>
      <c r="B1" s="15" t="s">
        <v>30</v>
      </c>
      <c r="C1" s="15" t="s">
        <v>10</v>
      </c>
    </row>
    <row r="2" spans="1:3" x14ac:dyDescent="0.25">
      <c r="A2" s="12" t="str">
        <f>Devices_TurbineArrangement[[#This Row],[Devices_Name]]</f>
        <v>PLATO_440</v>
      </c>
      <c r="B2" s="4">
        <v>5</v>
      </c>
      <c r="C2" s="4">
        <v>3</v>
      </c>
    </row>
    <row r="3" spans="1:3" x14ac:dyDescent="0.25">
      <c r="A3" s="12" t="str">
        <f>Devices_TurbineArrangement[[#This Row],[Devices_Name]]</f>
        <v>PLATO_463</v>
      </c>
      <c r="B3" s="4">
        <v>5</v>
      </c>
      <c r="C3" s="4">
        <v>3</v>
      </c>
    </row>
    <row r="4" spans="1:3" x14ac:dyDescent="0.25">
      <c r="A4" s="12" t="str">
        <f>Devices_TurbineArrangement[[#This Row],[Devices_Name]]</f>
        <v>PLATI_440</v>
      </c>
      <c r="B4" s="4">
        <v>5</v>
      </c>
      <c r="C4" s="4">
        <v>1</v>
      </c>
    </row>
    <row r="5" spans="1:3" x14ac:dyDescent="0.25">
      <c r="A5" s="12" t="str">
        <f>Devices_TurbineArrangement[[#This Row],[Devices_Name]]</f>
        <v>PLATI_463</v>
      </c>
      <c r="B5" s="4">
        <v>5</v>
      </c>
      <c r="C5" s="4">
        <v>1</v>
      </c>
    </row>
    <row r="6" spans="1:3" x14ac:dyDescent="0.25">
      <c r="A6" s="12" t="str">
        <f>Devices_TurbineArrangement[[#This Row],[Devices_Name]]</f>
        <v>HBMT_440</v>
      </c>
      <c r="B6" s="4">
        <v>5</v>
      </c>
      <c r="C6" s="12">
        <v>5</v>
      </c>
    </row>
    <row r="7" spans="1:3" x14ac:dyDescent="0.25">
      <c r="A7" s="12" t="str">
        <f>Devices_TurbineArrangement[[#This Row],[Devices_Name]]</f>
        <v>HBMT_463</v>
      </c>
      <c r="B7" s="4">
        <v>5</v>
      </c>
      <c r="C7" s="17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C1C6-26DE-4E97-A995-36DDB58872EE}">
  <dimension ref="A1:D49"/>
  <sheetViews>
    <sheetView workbookViewId="0">
      <pane ySplit="1" topLeftCell="A11" activePane="bottomLeft" state="frozen"/>
      <selection pane="bottomLeft" activeCell="C45" sqref="C45:D46"/>
    </sheetView>
  </sheetViews>
  <sheetFormatPr defaultRowHeight="15" x14ac:dyDescent="0.25"/>
  <cols>
    <col min="1" max="1" width="19.85546875" style="8" bestFit="1" customWidth="1"/>
    <col min="2" max="2" width="22.85546875" style="8" bestFit="1" customWidth="1"/>
    <col min="3" max="3" width="28.28515625" style="8" bestFit="1" customWidth="1"/>
    <col min="4" max="4" width="17.7109375" style="8" bestFit="1" customWidth="1"/>
    <col min="5" max="16384" width="9.140625" style="8"/>
  </cols>
  <sheetData>
    <row r="1" spans="1:4" x14ac:dyDescent="0.25">
      <c r="A1" s="15" t="s">
        <v>14</v>
      </c>
      <c r="B1" s="21" t="s">
        <v>16</v>
      </c>
      <c r="C1" s="18" t="s">
        <v>31</v>
      </c>
      <c r="D1" s="18" t="s">
        <v>10</v>
      </c>
    </row>
    <row r="2" spans="1:4" x14ac:dyDescent="0.25">
      <c r="A2" s="3" t="s">
        <v>34</v>
      </c>
      <c r="B2" s="9" t="s">
        <v>7</v>
      </c>
      <c r="C2" s="9">
        <v>0.5</v>
      </c>
      <c r="D2" s="9">
        <v>0.5</v>
      </c>
    </row>
    <row r="3" spans="1:4" x14ac:dyDescent="0.25">
      <c r="A3" s="2" t="s">
        <v>34</v>
      </c>
      <c r="B3" s="10" t="s">
        <v>6</v>
      </c>
      <c r="C3" s="10">
        <v>1</v>
      </c>
      <c r="D3" s="10">
        <v>0.5</v>
      </c>
    </row>
    <row r="4" spans="1:4" x14ac:dyDescent="0.25">
      <c r="A4" s="2" t="s">
        <v>34</v>
      </c>
      <c r="B4" s="10" t="s">
        <v>5</v>
      </c>
      <c r="C4" s="10">
        <v>0.5</v>
      </c>
      <c r="D4" s="10">
        <v>0.5</v>
      </c>
    </row>
    <row r="5" spans="1:4" x14ac:dyDescent="0.25">
      <c r="A5" s="2" t="s">
        <v>34</v>
      </c>
      <c r="B5" s="10" t="s">
        <v>4</v>
      </c>
      <c r="C5" s="10">
        <v>0.5</v>
      </c>
      <c r="D5" s="10">
        <v>0.5</v>
      </c>
    </row>
    <row r="6" spans="1:4" x14ac:dyDescent="0.25">
      <c r="A6" s="2" t="s">
        <v>34</v>
      </c>
      <c r="B6" s="10" t="s">
        <v>3</v>
      </c>
      <c r="C6" s="10">
        <v>0.5</v>
      </c>
      <c r="D6" s="10">
        <v>0.5</v>
      </c>
    </row>
    <row r="7" spans="1:4" x14ac:dyDescent="0.25">
      <c r="A7" s="2" t="s">
        <v>34</v>
      </c>
      <c r="B7" s="10" t="s">
        <v>2</v>
      </c>
      <c r="C7" s="10">
        <v>0.5</v>
      </c>
      <c r="D7" s="10">
        <v>0.5</v>
      </c>
    </row>
    <row r="8" spans="1:4" x14ac:dyDescent="0.25">
      <c r="A8" s="2" t="s">
        <v>34</v>
      </c>
      <c r="B8" s="10" t="s">
        <v>1</v>
      </c>
      <c r="C8" s="10">
        <v>1</v>
      </c>
      <c r="D8" s="10">
        <v>0.5</v>
      </c>
    </row>
    <row r="9" spans="1:4" x14ac:dyDescent="0.25">
      <c r="A9" s="1" t="s">
        <v>34</v>
      </c>
      <c r="B9" s="11" t="s">
        <v>0</v>
      </c>
      <c r="C9" s="11">
        <v>0.5</v>
      </c>
      <c r="D9" s="11">
        <v>0.5</v>
      </c>
    </row>
    <row r="10" spans="1:4" x14ac:dyDescent="0.25">
      <c r="A10" s="2" t="s">
        <v>35</v>
      </c>
      <c r="B10" s="9" t="s">
        <v>7</v>
      </c>
      <c r="C10" s="9">
        <v>0.5</v>
      </c>
      <c r="D10" s="9">
        <v>0.5</v>
      </c>
    </row>
    <row r="11" spans="1:4" x14ac:dyDescent="0.25">
      <c r="A11" s="2" t="s">
        <v>35</v>
      </c>
      <c r="B11" s="10" t="s">
        <v>6</v>
      </c>
      <c r="C11" s="10">
        <v>1</v>
      </c>
      <c r="D11" s="10">
        <v>0.5</v>
      </c>
    </row>
    <row r="12" spans="1:4" x14ac:dyDescent="0.25">
      <c r="A12" s="2" t="s">
        <v>35</v>
      </c>
      <c r="B12" s="10" t="s">
        <v>5</v>
      </c>
      <c r="C12" s="10">
        <v>0.5</v>
      </c>
      <c r="D12" s="10">
        <v>0.5</v>
      </c>
    </row>
    <row r="13" spans="1:4" x14ac:dyDescent="0.25">
      <c r="A13" s="2" t="s">
        <v>35</v>
      </c>
      <c r="B13" s="10" t="s">
        <v>4</v>
      </c>
      <c r="C13" s="10">
        <v>0.5</v>
      </c>
      <c r="D13" s="10">
        <v>0.5</v>
      </c>
    </row>
    <row r="14" spans="1:4" x14ac:dyDescent="0.25">
      <c r="A14" s="2" t="s">
        <v>35</v>
      </c>
      <c r="B14" s="10" t="s">
        <v>3</v>
      </c>
      <c r="C14" s="10">
        <v>0.5</v>
      </c>
      <c r="D14" s="10">
        <v>0.5</v>
      </c>
    </row>
    <row r="15" spans="1:4" x14ac:dyDescent="0.25">
      <c r="A15" s="2" t="s">
        <v>35</v>
      </c>
      <c r="B15" s="10" t="s">
        <v>2</v>
      </c>
      <c r="C15" s="10">
        <v>0.5</v>
      </c>
      <c r="D15" s="10">
        <v>0.5</v>
      </c>
    </row>
    <row r="16" spans="1:4" x14ac:dyDescent="0.25">
      <c r="A16" s="2" t="s">
        <v>35</v>
      </c>
      <c r="B16" s="10" t="s">
        <v>1</v>
      </c>
      <c r="C16" s="10">
        <v>1</v>
      </c>
      <c r="D16" s="10">
        <v>0.5</v>
      </c>
    </row>
    <row r="17" spans="1:4" x14ac:dyDescent="0.25">
      <c r="A17" s="1" t="s">
        <v>35</v>
      </c>
      <c r="B17" s="11" t="s">
        <v>0</v>
      </c>
      <c r="C17" s="11">
        <v>0.5</v>
      </c>
      <c r="D17" s="11">
        <v>0.5</v>
      </c>
    </row>
    <row r="18" spans="1:4" x14ac:dyDescent="0.25">
      <c r="A18" s="2" t="s">
        <v>9</v>
      </c>
      <c r="B18" s="9" t="s">
        <v>7</v>
      </c>
      <c r="C18" s="9">
        <v>0.5</v>
      </c>
      <c r="D18" s="9">
        <v>0.5</v>
      </c>
    </row>
    <row r="19" spans="1:4" x14ac:dyDescent="0.25">
      <c r="A19" s="2" t="s">
        <v>9</v>
      </c>
      <c r="B19" s="10" t="s">
        <v>6</v>
      </c>
      <c r="C19" s="10">
        <v>1</v>
      </c>
      <c r="D19" s="10">
        <v>0.5</v>
      </c>
    </row>
    <row r="20" spans="1:4" x14ac:dyDescent="0.25">
      <c r="A20" s="2" t="s">
        <v>9</v>
      </c>
      <c r="B20" s="10" t="s">
        <v>5</v>
      </c>
      <c r="C20" s="10">
        <v>1</v>
      </c>
      <c r="D20" s="10">
        <v>1</v>
      </c>
    </row>
    <row r="21" spans="1:4" x14ac:dyDescent="0.25">
      <c r="A21" s="2" t="s">
        <v>9</v>
      </c>
      <c r="B21" s="10" t="s">
        <v>4</v>
      </c>
      <c r="C21" s="10">
        <v>1</v>
      </c>
      <c r="D21" s="10">
        <v>1</v>
      </c>
    </row>
    <row r="22" spans="1:4" x14ac:dyDescent="0.25">
      <c r="A22" s="2" t="s">
        <v>9</v>
      </c>
      <c r="B22" s="10" t="s">
        <v>3</v>
      </c>
      <c r="C22" s="10">
        <v>1</v>
      </c>
      <c r="D22" s="10">
        <v>1</v>
      </c>
    </row>
    <row r="23" spans="1:4" x14ac:dyDescent="0.25">
      <c r="A23" s="2" t="s">
        <v>9</v>
      </c>
      <c r="B23" s="10" t="s">
        <v>2</v>
      </c>
      <c r="C23" s="10">
        <v>1</v>
      </c>
      <c r="D23" s="10">
        <v>1</v>
      </c>
    </row>
    <row r="24" spans="1:4" x14ac:dyDescent="0.25">
      <c r="A24" s="2" t="s">
        <v>9</v>
      </c>
      <c r="B24" s="10" t="s">
        <v>1</v>
      </c>
      <c r="C24" s="10">
        <v>1</v>
      </c>
      <c r="D24" s="10">
        <v>0.5</v>
      </c>
    </row>
    <row r="25" spans="1:4" x14ac:dyDescent="0.25">
      <c r="A25" s="1" t="s">
        <v>9</v>
      </c>
      <c r="B25" s="11" t="s">
        <v>0</v>
      </c>
      <c r="C25" s="11">
        <v>0.5</v>
      </c>
      <c r="D25" s="11">
        <v>0.5</v>
      </c>
    </row>
    <row r="26" spans="1:4" x14ac:dyDescent="0.25">
      <c r="A26" s="2" t="s">
        <v>8</v>
      </c>
      <c r="B26" s="9" t="s">
        <v>7</v>
      </c>
      <c r="C26" s="9">
        <v>0.5</v>
      </c>
      <c r="D26" s="9">
        <v>0.5</v>
      </c>
    </row>
    <row r="27" spans="1:4" x14ac:dyDescent="0.25">
      <c r="A27" s="2" t="s">
        <v>8</v>
      </c>
      <c r="B27" s="10" t="s">
        <v>6</v>
      </c>
      <c r="C27" s="10">
        <v>1</v>
      </c>
      <c r="D27" s="10">
        <v>0.5</v>
      </c>
    </row>
    <row r="28" spans="1:4" x14ac:dyDescent="0.25">
      <c r="A28" s="2" t="s">
        <v>8</v>
      </c>
      <c r="B28" s="10" t="s">
        <v>5</v>
      </c>
      <c r="C28" s="10">
        <v>1</v>
      </c>
      <c r="D28" s="10">
        <v>1</v>
      </c>
    </row>
    <row r="29" spans="1:4" x14ac:dyDescent="0.25">
      <c r="A29" s="2" t="s">
        <v>8</v>
      </c>
      <c r="B29" s="10" t="s">
        <v>4</v>
      </c>
      <c r="C29" s="10">
        <v>1</v>
      </c>
      <c r="D29" s="10">
        <v>1</v>
      </c>
    </row>
    <row r="30" spans="1:4" x14ac:dyDescent="0.25">
      <c r="A30" s="2" t="s">
        <v>8</v>
      </c>
      <c r="B30" s="10" t="s">
        <v>3</v>
      </c>
      <c r="C30" s="10">
        <v>1</v>
      </c>
      <c r="D30" s="10">
        <v>1</v>
      </c>
    </row>
    <row r="31" spans="1:4" x14ac:dyDescent="0.25">
      <c r="A31" s="2" t="s">
        <v>8</v>
      </c>
      <c r="B31" s="10" t="s">
        <v>2</v>
      </c>
      <c r="C31" s="10">
        <v>1</v>
      </c>
      <c r="D31" s="10">
        <v>1</v>
      </c>
    </row>
    <row r="32" spans="1:4" x14ac:dyDescent="0.25">
      <c r="A32" s="2" t="s">
        <v>8</v>
      </c>
      <c r="B32" s="10" t="s">
        <v>1</v>
      </c>
      <c r="C32" s="10">
        <v>1</v>
      </c>
      <c r="D32" s="10">
        <v>0.5</v>
      </c>
    </row>
    <row r="33" spans="1:4" x14ac:dyDescent="0.25">
      <c r="A33" s="1" t="s">
        <v>8</v>
      </c>
      <c r="B33" s="11" t="s">
        <v>0</v>
      </c>
      <c r="C33" s="11">
        <v>0.5</v>
      </c>
      <c r="D33" s="11">
        <v>0.5</v>
      </c>
    </row>
    <row r="34" spans="1:4" x14ac:dyDescent="0.25">
      <c r="A34" s="2" t="s">
        <v>33</v>
      </c>
      <c r="B34" s="9" t="s">
        <v>7</v>
      </c>
      <c r="C34" s="9">
        <v>0.5</v>
      </c>
      <c r="D34" s="9">
        <v>0.25</v>
      </c>
    </row>
    <row r="35" spans="1:4" x14ac:dyDescent="0.25">
      <c r="A35" s="2" t="s">
        <v>33</v>
      </c>
      <c r="B35" s="10" t="s">
        <v>6</v>
      </c>
      <c r="C35" s="10">
        <v>1</v>
      </c>
      <c r="D35" s="10">
        <v>0.5</v>
      </c>
    </row>
    <row r="36" spans="1:4" x14ac:dyDescent="0.25">
      <c r="A36" s="2" t="s">
        <v>33</v>
      </c>
      <c r="B36" s="10" t="s">
        <v>5</v>
      </c>
      <c r="C36" s="10">
        <v>0.5</v>
      </c>
      <c r="D36" s="10">
        <v>0.25</v>
      </c>
    </row>
    <row r="37" spans="1:4" x14ac:dyDescent="0.25">
      <c r="A37" s="2" t="s">
        <v>33</v>
      </c>
      <c r="B37" s="10" t="s">
        <v>4</v>
      </c>
      <c r="C37" s="10">
        <v>0.5</v>
      </c>
      <c r="D37" s="10">
        <v>0.25</v>
      </c>
    </row>
    <row r="38" spans="1:4" x14ac:dyDescent="0.25">
      <c r="A38" s="2" t="s">
        <v>33</v>
      </c>
      <c r="B38" s="10" t="s">
        <v>3</v>
      </c>
      <c r="C38" s="10">
        <v>0.5</v>
      </c>
      <c r="D38" s="10">
        <v>0.25</v>
      </c>
    </row>
    <row r="39" spans="1:4" x14ac:dyDescent="0.25">
      <c r="A39" s="2" t="s">
        <v>33</v>
      </c>
      <c r="B39" s="10" t="s">
        <v>2</v>
      </c>
      <c r="C39" s="10">
        <v>0.5</v>
      </c>
      <c r="D39" s="10">
        <v>0.25</v>
      </c>
    </row>
    <row r="40" spans="1:4" x14ac:dyDescent="0.25">
      <c r="A40" s="2" t="s">
        <v>33</v>
      </c>
      <c r="B40" s="10" t="s">
        <v>1</v>
      </c>
      <c r="C40" s="10">
        <v>1</v>
      </c>
      <c r="D40" s="10">
        <v>0.5</v>
      </c>
    </row>
    <row r="41" spans="1:4" x14ac:dyDescent="0.25">
      <c r="A41" s="1" t="s">
        <v>33</v>
      </c>
      <c r="B41" s="11" t="s">
        <v>0</v>
      </c>
      <c r="C41" s="11">
        <v>0.5</v>
      </c>
      <c r="D41" s="20">
        <v>0.25</v>
      </c>
    </row>
    <row r="42" spans="1:4" x14ac:dyDescent="0.25">
      <c r="A42" s="2" t="s">
        <v>36</v>
      </c>
      <c r="B42" s="9" t="s">
        <v>7</v>
      </c>
      <c r="C42" s="9">
        <v>0.5</v>
      </c>
      <c r="D42" s="9">
        <v>0.25</v>
      </c>
    </row>
    <row r="43" spans="1:4" x14ac:dyDescent="0.25">
      <c r="A43" s="2" t="s">
        <v>36</v>
      </c>
      <c r="B43" s="10" t="s">
        <v>6</v>
      </c>
      <c r="C43" s="10">
        <v>1</v>
      </c>
      <c r="D43" s="10">
        <v>0.5</v>
      </c>
    </row>
    <row r="44" spans="1:4" x14ac:dyDescent="0.25">
      <c r="A44" s="2" t="s">
        <v>36</v>
      </c>
      <c r="B44" s="10" t="s">
        <v>5</v>
      </c>
      <c r="C44" s="10">
        <v>0.5</v>
      </c>
      <c r="D44" s="10">
        <v>0.25</v>
      </c>
    </row>
    <row r="45" spans="1:4" x14ac:dyDescent="0.25">
      <c r="A45" s="2" t="s">
        <v>36</v>
      </c>
      <c r="B45" s="10" t="s">
        <v>4</v>
      </c>
      <c r="C45" s="10">
        <v>0.5</v>
      </c>
      <c r="D45" s="10">
        <v>0.25</v>
      </c>
    </row>
    <row r="46" spans="1:4" x14ac:dyDescent="0.25">
      <c r="A46" s="2" t="s">
        <v>36</v>
      </c>
      <c r="B46" s="10" t="s">
        <v>3</v>
      </c>
      <c r="C46" s="10">
        <v>0.5</v>
      </c>
      <c r="D46" s="10">
        <v>0.25</v>
      </c>
    </row>
    <row r="47" spans="1:4" x14ac:dyDescent="0.25">
      <c r="A47" s="2" t="s">
        <v>36</v>
      </c>
      <c r="B47" s="10" t="s">
        <v>2</v>
      </c>
      <c r="C47" s="10">
        <v>0.5</v>
      </c>
      <c r="D47" s="10">
        <v>0.25</v>
      </c>
    </row>
    <row r="48" spans="1:4" x14ac:dyDescent="0.25">
      <c r="A48" s="2" t="s">
        <v>36</v>
      </c>
      <c r="B48" s="10" t="s">
        <v>1</v>
      </c>
      <c r="C48" s="10">
        <v>1</v>
      </c>
      <c r="D48" s="10">
        <v>0.5</v>
      </c>
    </row>
    <row r="49" spans="1:4" x14ac:dyDescent="0.25">
      <c r="A49" s="19" t="s">
        <v>36</v>
      </c>
      <c r="B49" s="20" t="s">
        <v>0</v>
      </c>
      <c r="C49" s="20">
        <v>0.5</v>
      </c>
      <c r="D49" s="20">
        <v>0.25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96EA-5968-4044-A06E-2EC34E5706F3}">
  <dimension ref="A1:D49"/>
  <sheetViews>
    <sheetView topLeftCell="A31" workbookViewId="0">
      <selection activeCell="C31" sqref="C31"/>
    </sheetView>
  </sheetViews>
  <sheetFormatPr defaultRowHeight="15" x14ac:dyDescent="0.25"/>
  <cols>
    <col min="1" max="1" width="19.85546875" bestFit="1" customWidth="1"/>
    <col min="2" max="2" width="22.85546875" bestFit="1" customWidth="1"/>
    <col min="3" max="3" width="34.7109375" bestFit="1" customWidth="1"/>
    <col min="4" max="4" width="41.28515625" bestFit="1" customWidth="1"/>
  </cols>
  <sheetData>
    <row r="1" spans="1:4" x14ac:dyDescent="0.25">
      <c r="A1" s="15" t="s">
        <v>14</v>
      </c>
      <c r="B1" s="18" t="s">
        <v>16</v>
      </c>
      <c r="C1" s="18" t="s">
        <v>17</v>
      </c>
      <c r="D1" s="18" t="s">
        <v>18</v>
      </c>
    </row>
    <row r="2" spans="1:4" x14ac:dyDescent="0.25">
      <c r="A2" s="3" t="s">
        <v>34</v>
      </c>
      <c r="B2" s="9" t="s">
        <v>7</v>
      </c>
      <c r="C2" s="9">
        <v>4</v>
      </c>
      <c r="D2" s="9">
        <v>1</v>
      </c>
    </row>
    <row r="3" spans="1:4" x14ac:dyDescent="0.25">
      <c r="A3" s="2" t="s">
        <v>34</v>
      </c>
      <c r="B3" s="10" t="s">
        <v>6</v>
      </c>
      <c r="C3" s="10">
        <v>1</v>
      </c>
      <c r="D3" s="10">
        <v>1</v>
      </c>
    </row>
    <row r="4" spans="1:4" x14ac:dyDescent="0.25">
      <c r="A4" s="2" t="s">
        <v>34</v>
      </c>
      <c r="B4" s="10" t="s">
        <v>5</v>
      </c>
      <c r="C4" s="10">
        <v>3</v>
      </c>
      <c r="D4" s="10">
        <v>1</v>
      </c>
    </row>
    <row r="5" spans="1:4" x14ac:dyDescent="0.25">
      <c r="A5" s="2" t="s">
        <v>34</v>
      </c>
      <c r="B5" s="10" t="s">
        <v>4</v>
      </c>
      <c r="C5" s="10">
        <v>3</v>
      </c>
      <c r="D5" s="10">
        <v>12</v>
      </c>
    </row>
    <row r="6" spans="1:4" x14ac:dyDescent="0.25">
      <c r="A6" s="2" t="s">
        <v>34</v>
      </c>
      <c r="B6" s="10" t="s">
        <v>3</v>
      </c>
      <c r="C6" s="10">
        <v>8</v>
      </c>
      <c r="D6" s="10">
        <v>2</v>
      </c>
    </row>
    <row r="7" spans="1:4" x14ac:dyDescent="0.25">
      <c r="A7" s="2" t="s">
        <v>34</v>
      </c>
      <c r="B7" s="10" t="s">
        <v>2</v>
      </c>
      <c r="C7" s="10">
        <v>3</v>
      </c>
      <c r="D7" s="10">
        <v>1</v>
      </c>
    </row>
    <row r="8" spans="1:4" x14ac:dyDescent="0.25">
      <c r="A8" s="2" t="s">
        <v>34</v>
      </c>
      <c r="B8" s="10" t="s">
        <v>1</v>
      </c>
      <c r="C8" s="10">
        <v>1</v>
      </c>
      <c r="D8" s="10">
        <v>1</v>
      </c>
    </row>
    <row r="9" spans="1:4" x14ac:dyDescent="0.25">
      <c r="A9" s="1" t="s">
        <v>34</v>
      </c>
      <c r="B9" s="11" t="s">
        <v>0</v>
      </c>
      <c r="C9" s="11">
        <v>4</v>
      </c>
      <c r="D9" s="11">
        <v>1</v>
      </c>
    </row>
    <row r="10" spans="1:4" x14ac:dyDescent="0.25">
      <c r="A10" s="2" t="s">
        <v>35</v>
      </c>
      <c r="B10" s="9" t="s">
        <v>7</v>
      </c>
      <c r="C10" s="9">
        <v>4</v>
      </c>
      <c r="D10" s="9">
        <v>1</v>
      </c>
    </row>
    <row r="11" spans="1:4" x14ac:dyDescent="0.25">
      <c r="A11" s="2" t="s">
        <v>35</v>
      </c>
      <c r="B11" s="10" t="s">
        <v>6</v>
      </c>
      <c r="C11" s="10">
        <v>1</v>
      </c>
      <c r="D11" s="10">
        <v>1</v>
      </c>
    </row>
    <row r="12" spans="1:4" x14ac:dyDescent="0.25">
      <c r="A12" s="2" t="s">
        <v>35</v>
      </c>
      <c r="B12" s="10" t="s">
        <v>5</v>
      </c>
      <c r="C12" s="10">
        <v>3</v>
      </c>
      <c r="D12" s="10">
        <v>1</v>
      </c>
    </row>
    <row r="13" spans="1:4" x14ac:dyDescent="0.25">
      <c r="A13" s="2" t="s">
        <v>35</v>
      </c>
      <c r="B13" s="10" t="s">
        <v>4</v>
      </c>
      <c r="C13" s="10">
        <v>3</v>
      </c>
      <c r="D13" s="10">
        <v>12</v>
      </c>
    </row>
    <row r="14" spans="1:4" x14ac:dyDescent="0.25">
      <c r="A14" s="2" t="s">
        <v>35</v>
      </c>
      <c r="B14" s="10" t="s">
        <v>3</v>
      </c>
      <c r="C14" s="10">
        <v>8</v>
      </c>
      <c r="D14" s="10">
        <v>2</v>
      </c>
    </row>
    <row r="15" spans="1:4" x14ac:dyDescent="0.25">
      <c r="A15" s="2" t="s">
        <v>35</v>
      </c>
      <c r="B15" s="10" t="s">
        <v>2</v>
      </c>
      <c r="C15" s="10">
        <v>3</v>
      </c>
      <c r="D15" s="10">
        <v>1</v>
      </c>
    </row>
    <row r="16" spans="1:4" x14ac:dyDescent="0.25">
      <c r="A16" s="2" t="s">
        <v>35</v>
      </c>
      <c r="B16" s="10" t="s">
        <v>1</v>
      </c>
      <c r="C16" s="10">
        <v>1</v>
      </c>
      <c r="D16" s="10">
        <v>1</v>
      </c>
    </row>
    <row r="17" spans="1:4" x14ac:dyDescent="0.25">
      <c r="A17" s="1" t="s">
        <v>35</v>
      </c>
      <c r="B17" s="11" t="s">
        <v>0</v>
      </c>
      <c r="C17" s="11">
        <v>4</v>
      </c>
      <c r="D17" s="11">
        <v>1</v>
      </c>
    </row>
    <row r="18" spans="1:4" x14ac:dyDescent="0.25">
      <c r="A18" s="2" t="s">
        <v>9</v>
      </c>
      <c r="B18" s="9" t="s">
        <v>7</v>
      </c>
      <c r="C18" s="9">
        <v>4</v>
      </c>
      <c r="D18" s="9">
        <v>1</v>
      </c>
    </row>
    <row r="19" spans="1:4" x14ac:dyDescent="0.25">
      <c r="A19" s="2" t="s">
        <v>9</v>
      </c>
      <c r="B19" s="10" t="s">
        <v>6</v>
      </c>
      <c r="C19" s="10">
        <v>1</v>
      </c>
      <c r="D19" s="10">
        <v>1</v>
      </c>
    </row>
    <row r="20" spans="1:4" x14ac:dyDescent="0.25">
      <c r="A20" s="2" t="s">
        <v>9</v>
      </c>
      <c r="B20" s="10" t="s">
        <v>5</v>
      </c>
      <c r="C20" s="10">
        <v>1</v>
      </c>
      <c r="D20" s="10">
        <v>1</v>
      </c>
    </row>
    <row r="21" spans="1:4" x14ac:dyDescent="0.25">
      <c r="A21" s="2" t="s">
        <v>9</v>
      </c>
      <c r="B21" s="10" t="s">
        <v>4</v>
      </c>
      <c r="C21" s="10">
        <v>1</v>
      </c>
      <c r="D21" s="10">
        <v>12</v>
      </c>
    </row>
    <row r="22" spans="1:4" x14ac:dyDescent="0.25">
      <c r="A22" s="2" t="s">
        <v>9</v>
      </c>
      <c r="B22" s="10" t="s">
        <v>3</v>
      </c>
      <c r="C22" s="10">
        <v>6</v>
      </c>
      <c r="D22" s="10">
        <v>2</v>
      </c>
    </row>
    <row r="23" spans="1:4" x14ac:dyDescent="0.25">
      <c r="A23" s="2" t="s">
        <v>9</v>
      </c>
      <c r="B23" s="10" t="s">
        <v>2</v>
      </c>
      <c r="C23" s="10">
        <v>1</v>
      </c>
      <c r="D23" s="10">
        <v>1</v>
      </c>
    </row>
    <row r="24" spans="1:4" x14ac:dyDescent="0.25">
      <c r="A24" s="2" t="s">
        <v>9</v>
      </c>
      <c r="B24" s="10" t="s">
        <v>1</v>
      </c>
      <c r="C24" s="10">
        <v>1</v>
      </c>
      <c r="D24" s="10">
        <v>1</v>
      </c>
    </row>
    <row r="25" spans="1:4" x14ac:dyDescent="0.25">
      <c r="A25" s="1" t="s">
        <v>9</v>
      </c>
      <c r="B25" s="11" t="s">
        <v>0</v>
      </c>
      <c r="C25" s="11">
        <v>4</v>
      </c>
      <c r="D25" s="11">
        <v>1</v>
      </c>
    </row>
    <row r="26" spans="1:4" x14ac:dyDescent="0.25">
      <c r="A26" s="2" t="s">
        <v>8</v>
      </c>
      <c r="B26" s="9" t="s">
        <v>7</v>
      </c>
      <c r="C26" s="9">
        <v>4</v>
      </c>
      <c r="D26" s="9">
        <v>1</v>
      </c>
    </row>
    <row r="27" spans="1:4" x14ac:dyDescent="0.25">
      <c r="A27" s="2" t="s">
        <v>8</v>
      </c>
      <c r="B27" s="10" t="s">
        <v>6</v>
      </c>
      <c r="C27" s="10">
        <v>1</v>
      </c>
      <c r="D27" s="10">
        <v>1</v>
      </c>
    </row>
    <row r="28" spans="1:4" x14ac:dyDescent="0.25">
      <c r="A28" s="2" t="s">
        <v>8</v>
      </c>
      <c r="B28" s="10" t="s">
        <v>5</v>
      </c>
      <c r="C28" s="10">
        <v>1</v>
      </c>
      <c r="D28" s="10">
        <v>1</v>
      </c>
    </row>
    <row r="29" spans="1:4" x14ac:dyDescent="0.25">
      <c r="A29" s="2" t="s">
        <v>8</v>
      </c>
      <c r="B29" s="10" t="s">
        <v>4</v>
      </c>
      <c r="C29" s="10">
        <v>1</v>
      </c>
      <c r="D29" s="10">
        <v>12</v>
      </c>
    </row>
    <row r="30" spans="1:4" x14ac:dyDescent="0.25">
      <c r="A30" s="2" t="s">
        <v>8</v>
      </c>
      <c r="B30" s="10" t="s">
        <v>3</v>
      </c>
      <c r="C30" s="10">
        <v>6</v>
      </c>
      <c r="D30" s="10">
        <v>2</v>
      </c>
    </row>
    <row r="31" spans="1:4" x14ac:dyDescent="0.25">
      <c r="A31" s="2" t="s">
        <v>8</v>
      </c>
      <c r="B31" s="10" t="s">
        <v>2</v>
      </c>
      <c r="C31" s="10">
        <v>1</v>
      </c>
      <c r="D31" s="10">
        <v>1</v>
      </c>
    </row>
    <row r="32" spans="1:4" x14ac:dyDescent="0.25">
      <c r="A32" s="2" t="s">
        <v>8</v>
      </c>
      <c r="B32" s="10" t="s">
        <v>1</v>
      </c>
      <c r="C32" s="10">
        <v>1</v>
      </c>
      <c r="D32" s="10">
        <v>1</v>
      </c>
    </row>
    <row r="33" spans="1:4" x14ac:dyDescent="0.25">
      <c r="A33" s="1" t="s">
        <v>8</v>
      </c>
      <c r="B33" s="11" t="s">
        <v>0</v>
      </c>
      <c r="C33" s="11">
        <v>4</v>
      </c>
      <c r="D33" s="11">
        <v>1</v>
      </c>
    </row>
    <row r="34" spans="1:4" x14ac:dyDescent="0.25">
      <c r="A34" s="2" t="s">
        <v>33</v>
      </c>
      <c r="B34" s="9" t="s">
        <v>7</v>
      </c>
      <c r="C34" s="9">
        <v>1</v>
      </c>
      <c r="D34" s="9">
        <v>1</v>
      </c>
    </row>
    <row r="35" spans="1:4" x14ac:dyDescent="0.25">
      <c r="A35" s="2" t="s">
        <v>33</v>
      </c>
      <c r="B35" s="10" t="s">
        <v>6</v>
      </c>
      <c r="C35" s="10">
        <v>1</v>
      </c>
      <c r="D35" s="10">
        <v>1</v>
      </c>
    </row>
    <row r="36" spans="1:4" x14ac:dyDescent="0.25">
      <c r="A36" s="2" t="s">
        <v>33</v>
      </c>
      <c r="B36" s="10" t="s">
        <v>5</v>
      </c>
      <c r="C36" s="10">
        <v>3</v>
      </c>
      <c r="D36" s="10">
        <v>1</v>
      </c>
    </row>
    <row r="37" spans="1:4" x14ac:dyDescent="0.25">
      <c r="A37" s="2" t="s">
        <v>33</v>
      </c>
      <c r="B37" s="10" t="s">
        <v>4</v>
      </c>
      <c r="C37" s="10">
        <v>3</v>
      </c>
      <c r="D37" s="10">
        <v>12</v>
      </c>
    </row>
    <row r="38" spans="1:4" x14ac:dyDescent="0.25">
      <c r="A38" s="2" t="s">
        <v>33</v>
      </c>
      <c r="B38" s="10" t="s">
        <v>3</v>
      </c>
      <c r="C38" s="10">
        <v>8</v>
      </c>
      <c r="D38" s="10">
        <v>2</v>
      </c>
    </row>
    <row r="39" spans="1:4" x14ac:dyDescent="0.25">
      <c r="A39" s="2" t="s">
        <v>33</v>
      </c>
      <c r="B39" s="10" t="s">
        <v>2</v>
      </c>
      <c r="C39" s="10">
        <v>3</v>
      </c>
      <c r="D39" s="10">
        <v>1</v>
      </c>
    </row>
    <row r="40" spans="1:4" x14ac:dyDescent="0.25">
      <c r="A40" s="2" t="s">
        <v>33</v>
      </c>
      <c r="B40" s="10" t="s">
        <v>1</v>
      </c>
      <c r="C40" s="10">
        <v>1</v>
      </c>
      <c r="D40" s="10">
        <v>1</v>
      </c>
    </row>
    <row r="41" spans="1:4" x14ac:dyDescent="0.25">
      <c r="A41" s="1" t="s">
        <v>33</v>
      </c>
      <c r="B41" s="11" t="s">
        <v>0</v>
      </c>
      <c r="C41" s="11">
        <v>1</v>
      </c>
      <c r="D41" s="11">
        <v>1</v>
      </c>
    </row>
    <row r="42" spans="1:4" x14ac:dyDescent="0.25">
      <c r="A42" s="2" t="s">
        <v>36</v>
      </c>
      <c r="B42" s="9" t="s">
        <v>7</v>
      </c>
      <c r="C42" s="9">
        <v>1</v>
      </c>
      <c r="D42" s="9">
        <v>1</v>
      </c>
    </row>
    <row r="43" spans="1:4" x14ac:dyDescent="0.25">
      <c r="A43" s="2" t="s">
        <v>36</v>
      </c>
      <c r="B43" s="10" t="s">
        <v>6</v>
      </c>
      <c r="C43" s="10">
        <v>1</v>
      </c>
      <c r="D43" s="10">
        <v>1</v>
      </c>
    </row>
    <row r="44" spans="1:4" x14ac:dyDescent="0.25">
      <c r="A44" s="2" t="s">
        <v>36</v>
      </c>
      <c r="B44" s="10" t="s">
        <v>5</v>
      </c>
      <c r="C44" s="10">
        <v>3</v>
      </c>
      <c r="D44" s="10">
        <v>1</v>
      </c>
    </row>
    <row r="45" spans="1:4" x14ac:dyDescent="0.25">
      <c r="A45" s="2" t="s">
        <v>36</v>
      </c>
      <c r="B45" s="10" t="s">
        <v>4</v>
      </c>
      <c r="C45" s="10">
        <v>3</v>
      </c>
      <c r="D45" s="10">
        <v>12</v>
      </c>
    </row>
    <row r="46" spans="1:4" x14ac:dyDescent="0.25">
      <c r="A46" s="2" t="s">
        <v>36</v>
      </c>
      <c r="B46" s="10" t="s">
        <v>3</v>
      </c>
      <c r="C46" s="10">
        <v>8</v>
      </c>
      <c r="D46" s="10">
        <v>2</v>
      </c>
    </row>
    <row r="47" spans="1:4" x14ac:dyDescent="0.25">
      <c r="A47" s="2" t="s">
        <v>36</v>
      </c>
      <c r="B47" s="10" t="s">
        <v>2</v>
      </c>
      <c r="C47" s="10">
        <v>3</v>
      </c>
      <c r="D47" s="10">
        <v>1</v>
      </c>
    </row>
    <row r="48" spans="1:4" x14ac:dyDescent="0.25">
      <c r="A48" s="2" t="s">
        <v>36</v>
      </c>
      <c r="B48" s="10" t="s">
        <v>1</v>
      </c>
      <c r="C48" s="10">
        <v>1</v>
      </c>
      <c r="D48" s="10">
        <v>1</v>
      </c>
    </row>
    <row r="49" spans="1:4" x14ac:dyDescent="0.25">
      <c r="A49" s="19" t="s">
        <v>36</v>
      </c>
      <c r="B49" s="20" t="s">
        <v>0</v>
      </c>
      <c r="C49" s="11">
        <v>1</v>
      </c>
      <c r="D49" s="20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460B-657F-4742-9F2E-DB5B5861F8FF}">
  <dimension ref="A1:E18"/>
  <sheetViews>
    <sheetView workbookViewId="0">
      <selection activeCell="D15" sqref="D15"/>
    </sheetView>
  </sheetViews>
  <sheetFormatPr defaultRowHeight="15" x14ac:dyDescent="0.25"/>
  <cols>
    <col min="1" max="1" width="19.85546875" style="13" bestFit="1" customWidth="1"/>
    <col min="2" max="2" width="33.85546875" style="13" bestFit="1" customWidth="1"/>
    <col min="3" max="3" width="38.140625" style="13" bestFit="1" customWidth="1"/>
    <col min="4" max="4" width="44" style="13" bestFit="1" customWidth="1"/>
    <col min="5" max="5" width="37.85546875" style="13" bestFit="1" customWidth="1"/>
    <col min="6" max="16384" width="9.140625" style="13"/>
  </cols>
  <sheetData>
    <row r="1" spans="1:5" x14ac:dyDescent="0.25">
      <c r="A1" s="15" t="s">
        <v>14</v>
      </c>
      <c r="B1" s="15" t="s">
        <v>19</v>
      </c>
      <c r="C1" s="15" t="s">
        <v>24</v>
      </c>
      <c r="D1" s="15" t="s">
        <v>25</v>
      </c>
      <c r="E1" s="15" t="s">
        <v>29</v>
      </c>
    </row>
    <row r="2" spans="1:5" x14ac:dyDescent="0.25">
      <c r="A2" s="12" t="str">
        <f>Devices_TurbineArrangement[[#This Row],[Devices_Name]]</f>
        <v>PLATO_440</v>
      </c>
      <c r="B2" s="12">
        <v>200000</v>
      </c>
      <c r="C2" s="12">
        <v>50000</v>
      </c>
      <c r="D2" s="12">
        <v>25000</v>
      </c>
      <c r="E2" s="12">
        <v>1000000</v>
      </c>
    </row>
    <row r="3" spans="1:5" x14ac:dyDescent="0.25">
      <c r="A3" s="12" t="str">
        <f>Devices_TurbineArrangement[[#This Row],[Devices_Name]]</f>
        <v>PLATO_463</v>
      </c>
      <c r="B3" s="12">
        <v>200000</v>
      </c>
      <c r="C3" s="12">
        <v>50000</v>
      </c>
      <c r="D3" s="12">
        <v>25000</v>
      </c>
      <c r="E3" s="12">
        <v>1000000</v>
      </c>
    </row>
    <row r="4" spans="1:5" x14ac:dyDescent="0.25">
      <c r="A4" s="12" t="str">
        <f>Devices_TurbineArrangement[[#This Row],[Devices_Name]]</f>
        <v>PLATI_440</v>
      </c>
      <c r="B4" s="12">
        <v>200000</v>
      </c>
      <c r="C4" s="12">
        <v>50000</v>
      </c>
      <c r="D4" s="12">
        <v>25000</v>
      </c>
      <c r="E4" s="12">
        <v>1000000</v>
      </c>
    </row>
    <row r="5" spans="1:5" x14ac:dyDescent="0.25">
      <c r="A5" s="12" t="str">
        <f>Devices_TurbineArrangement[[#This Row],[Devices_Name]]</f>
        <v>PLATI_463</v>
      </c>
      <c r="B5" s="12">
        <v>200000</v>
      </c>
      <c r="C5" s="12">
        <v>50000</v>
      </c>
      <c r="D5" s="12">
        <v>25000</v>
      </c>
      <c r="E5" s="12">
        <v>1000000</v>
      </c>
    </row>
    <row r="6" spans="1:5" x14ac:dyDescent="0.25">
      <c r="A6" s="12" t="str">
        <f>Devices_TurbineArrangement[[#This Row],[Devices_Name]]</f>
        <v>HBMT_440</v>
      </c>
      <c r="B6" s="12">
        <v>200000</v>
      </c>
      <c r="C6" s="12">
        <v>300000</v>
      </c>
      <c r="D6" s="12">
        <v>0</v>
      </c>
      <c r="E6" s="12">
        <v>1000000</v>
      </c>
    </row>
    <row r="7" spans="1:5" x14ac:dyDescent="0.25">
      <c r="A7" s="12" t="str">
        <f>Devices_TurbineArrangement[[#This Row],[Devices_Name]]</f>
        <v>HBMT_463</v>
      </c>
      <c r="B7" s="12">
        <v>200000</v>
      </c>
      <c r="C7" s="12">
        <v>300000</v>
      </c>
      <c r="D7" s="16">
        <v>0</v>
      </c>
      <c r="E7" s="12">
        <v>1000000</v>
      </c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476-5099-4FD9-90B8-2575096AC740}">
  <dimension ref="A1:W44"/>
  <sheetViews>
    <sheetView topLeftCell="H16" workbookViewId="0">
      <selection activeCell="N34" sqref="N34:Q34"/>
    </sheetView>
  </sheetViews>
  <sheetFormatPr defaultColWidth="33.28515625" defaultRowHeight="15" x14ac:dyDescent="0.25"/>
  <cols>
    <col min="1" max="1" width="34" bestFit="1" customWidth="1"/>
    <col min="2" max="2" width="51.5703125" bestFit="1" customWidth="1"/>
    <col min="3" max="3" width="43.7109375" bestFit="1" customWidth="1"/>
    <col min="4" max="4" width="41.5703125" bestFit="1" customWidth="1"/>
    <col min="5" max="5" width="17.7109375" bestFit="1" customWidth="1"/>
    <col min="7" max="7" width="13.7109375" bestFit="1" customWidth="1"/>
    <col min="8" max="8" width="36.5703125" bestFit="1" customWidth="1"/>
    <col min="9" max="9" width="17.85546875" bestFit="1" customWidth="1"/>
    <col min="10" max="10" width="18.7109375" bestFit="1" customWidth="1"/>
    <col min="11" max="11" width="16.5703125" bestFit="1" customWidth="1"/>
    <col min="13" max="13" width="18.28515625" bestFit="1" customWidth="1"/>
    <col min="14" max="14" width="18.7109375" bestFit="1" customWidth="1"/>
    <col min="15" max="15" width="15" bestFit="1" customWidth="1"/>
    <col min="16" max="16" width="19" bestFit="1" customWidth="1"/>
    <col min="17" max="17" width="13.42578125" bestFit="1" customWidth="1"/>
    <col min="19" max="19" width="18.28515625" bestFit="1" customWidth="1"/>
    <col min="20" max="20" width="14.28515625" bestFit="1" customWidth="1"/>
    <col min="21" max="21" width="10.7109375" bestFit="1" customWidth="1"/>
    <col min="22" max="22" width="14.5703125" bestFit="1" customWidth="1"/>
    <col min="23" max="23" width="13.42578125" bestFit="1" customWidth="1"/>
  </cols>
  <sheetData>
    <row r="1" spans="1:23" x14ac:dyDescent="0.25">
      <c r="A1" s="14" t="s">
        <v>32</v>
      </c>
    </row>
    <row r="2" spans="1:23" x14ac:dyDescent="0.25">
      <c r="A2" t="s">
        <v>22</v>
      </c>
    </row>
    <row r="3" spans="1:23" x14ac:dyDescent="0.25">
      <c r="A3" t="s">
        <v>23</v>
      </c>
    </row>
    <row r="6" spans="1:23" ht="45.75" customHeight="1" x14ac:dyDescent="0.25">
      <c r="A6" s="22" t="s">
        <v>37</v>
      </c>
      <c r="B6" s="22" t="s">
        <v>38</v>
      </c>
      <c r="C6" s="22" t="s">
        <v>39</v>
      </c>
      <c r="D6" s="22" t="s">
        <v>40</v>
      </c>
      <c r="E6" s="22" t="s">
        <v>41</v>
      </c>
      <c r="G6" s="22" t="s">
        <v>37</v>
      </c>
      <c r="H6" s="22" t="s">
        <v>43</v>
      </c>
      <c r="I6" s="22" t="s">
        <v>44</v>
      </c>
      <c r="J6" s="22" t="s">
        <v>45</v>
      </c>
      <c r="K6" s="22" t="s">
        <v>46</v>
      </c>
    </row>
    <row r="7" spans="1:23" x14ac:dyDescent="0.25">
      <c r="A7" t="s">
        <v>34</v>
      </c>
      <c r="B7" t="s">
        <v>27</v>
      </c>
      <c r="C7">
        <v>4</v>
      </c>
      <c r="D7" t="s">
        <v>22</v>
      </c>
      <c r="E7">
        <v>10</v>
      </c>
      <c r="G7" s="8" t="s">
        <v>34</v>
      </c>
      <c r="H7" s="26">
        <v>1000000</v>
      </c>
      <c r="I7" s="26">
        <v>53500</v>
      </c>
      <c r="J7" s="26">
        <v>20282462</v>
      </c>
      <c r="K7" s="26">
        <v>21335962</v>
      </c>
    </row>
    <row r="8" spans="1:23" x14ac:dyDescent="0.25">
      <c r="A8" t="s">
        <v>35</v>
      </c>
      <c r="B8" t="s">
        <v>28</v>
      </c>
      <c r="C8">
        <v>4</v>
      </c>
      <c r="D8" t="s">
        <v>22</v>
      </c>
      <c r="E8">
        <v>10</v>
      </c>
      <c r="G8" s="8" t="s">
        <v>35</v>
      </c>
      <c r="H8" s="26">
        <v>1000000</v>
      </c>
      <c r="I8" s="26">
        <v>53500</v>
      </c>
      <c r="J8" s="26">
        <v>21482460</v>
      </c>
      <c r="K8" s="26">
        <v>22535960</v>
      </c>
    </row>
    <row r="9" spans="1:23" x14ac:dyDescent="0.25">
      <c r="A9" t="s">
        <v>9</v>
      </c>
      <c r="B9" t="s">
        <v>27</v>
      </c>
      <c r="C9">
        <v>4</v>
      </c>
      <c r="D9" t="s">
        <v>22</v>
      </c>
      <c r="E9">
        <v>4</v>
      </c>
      <c r="G9" s="8" t="s">
        <v>9</v>
      </c>
      <c r="H9" s="26">
        <v>1000000</v>
      </c>
      <c r="I9" s="26">
        <v>53500</v>
      </c>
      <c r="J9" s="26">
        <v>20282462</v>
      </c>
      <c r="K9" s="26">
        <v>21335962</v>
      </c>
    </row>
    <row r="10" spans="1:23" x14ac:dyDescent="0.25">
      <c r="A10" t="s">
        <v>8</v>
      </c>
      <c r="B10" t="s">
        <v>28</v>
      </c>
      <c r="C10">
        <v>4</v>
      </c>
      <c r="D10" t="s">
        <v>22</v>
      </c>
      <c r="E10">
        <v>4</v>
      </c>
      <c r="G10" s="8" t="s">
        <v>8</v>
      </c>
      <c r="H10" s="26">
        <v>1000000</v>
      </c>
      <c r="I10" s="26">
        <v>53500</v>
      </c>
      <c r="J10" s="26">
        <v>21482460</v>
      </c>
      <c r="K10" s="26">
        <v>22535960</v>
      </c>
    </row>
    <row r="11" spans="1:23" x14ac:dyDescent="0.25">
      <c r="A11" t="s">
        <v>33</v>
      </c>
      <c r="B11" t="s">
        <v>27</v>
      </c>
      <c r="C11">
        <v>4</v>
      </c>
      <c r="D11" t="s">
        <v>23</v>
      </c>
      <c r="E11">
        <v>6</v>
      </c>
      <c r="G11" s="8" t="s">
        <v>33</v>
      </c>
      <c r="H11" s="26">
        <v>1000000</v>
      </c>
      <c r="I11" s="26">
        <v>53500</v>
      </c>
      <c r="J11" s="26">
        <v>20282462</v>
      </c>
      <c r="K11" s="26">
        <v>21335962</v>
      </c>
    </row>
    <row r="12" spans="1:23" x14ac:dyDescent="0.25">
      <c r="A12" t="s">
        <v>36</v>
      </c>
      <c r="B12" t="s">
        <v>28</v>
      </c>
      <c r="C12">
        <v>4</v>
      </c>
      <c r="D12" t="s">
        <v>23</v>
      </c>
      <c r="E12">
        <v>6</v>
      </c>
      <c r="G12" s="8" t="s">
        <v>36</v>
      </c>
      <c r="H12" s="26">
        <v>1000000</v>
      </c>
      <c r="I12" s="26">
        <v>53500</v>
      </c>
      <c r="J12" s="26">
        <v>21482460</v>
      </c>
      <c r="K12" s="26">
        <v>22535960</v>
      </c>
    </row>
    <row r="14" spans="1:23" x14ac:dyDescent="0.25">
      <c r="M14" s="37" t="s">
        <v>58</v>
      </c>
      <c r="N14" s="37"/>
      <c r="O14" s="37"/>
      <c r="P14" s="37"/>
      <c r="Q14" s="37"/>
      <c r="S14" s="37" t="s">
        <v>56</v>
      </c>
      <c r="T14" s="37"/>
      <c r="U14" s="37"/>
      <c r="V14" s="37"/>
      <c r="W14" s="37"/>
    </row>
    <row r="15" spans="1:23" ht="16.5" customHeight="1" x14ac:dyDescent="0.25">
      <c r="G15" s="27" t="s">
        <v>37</v>
      </c>
      <c r="H15" s="30" t="s">
        <v>47</v>
      </c>
      <c r="M15" s="33" t="s">
        <v>37</v>
      </c>
      <c r="N15" s="33" t="s">
        <v>52</v>
      </c>
      <c r="O15" s="33" t="s">
        <v>53</v>
      </c>
      <c r="P15" s="33" t="s">
        <v>54</v>
      </c>
      <c r="Q15" s="33" t="s">
        <v>51</v>
      </c>
      <c r="S15" s="33" t="s">
        <v>37</v>
      </c>
      <c r="T15" s="36" t="s">
        <v>52</v>
      </c>
      <c r="U15" s="36" t="s">
        <v>53</v>
      </c>
      <c r="V15" s="36" t="s">
        <v>54</v>
      </c>
      <c r="W15" s="36" t="s">
        <v>51</v>
      </c>
    </row>
    <row r="16" spans="1:23" ht="16.5" customHeight="1" x14ac:dyDescent="0.25">
      <c r="G16" s="28" t="s">
        <v>34</v>
      </c>
      <c r="H16" s="31">
        <v>4056492.5</v>
      </c>
      <c r="M16" s="33" t="s">
        <v>48</v>
      </c>
      <c r="N16" s="34">
        <v>4373635.4947916698</v>
      </c>
      <c r="O16" s="34">
        <v>5113635.4947916698</v>
      </c>
      <c r="P16" s="34">
        <v>7483635.4947916698</v>
      </c>
      <c r="Q16" s="34">
        <v>4523475.4947916698</v>
      </c>
      <c r="S16" s="33" t="s">
        <v>48</v>
      </c>
      <c r="T16" s="34">
        <v>4373635.4947916698</v>
      </c>
      <c r="U16" s="34">
        <v>5113635.4947916698</v>
      </c>
      <c r="V16" s="34">
        <v>7483635.4947916698</v>
      </c>
      <c r="W16" s="34">
        <v>4523475.4947916698</v>
      </c>
    </row>
    <row r="17" spans="7:23" x14ac:dyDescent="0.25">
      <c r="G17" s="29" t="s">
        <v>35</v>
      </c>
      <c r="H17" s="32">
        <v>4296492</v>
      </c>
      <c r="M17" s="33" t="s">
        <v>49</v>
      </c>
      <c r="N17" s="34">
        <v>4243595.4947916698</v>
      </c>
      <c r="O17" s="34">
        <v>4621928.828125</v>
      </c>
      <c r="P17" s="34">
        <v>5733595.4947916698</v>
      </c>
      <c r="Q17" s="34">
        <v>4403475.4947916698</v>
      </c>
      <c r="S17" s="33" t="s">
        <v>49</v>
      </c>
      <c r="T17" s="34">
        <v>4243595.4947916698</v>
      </c>
      <c r="U17" s="34">
        <v>4621928.828125</v>
      </c>
      <c r="V17" s="34">
        <v>5733595.4947916698</v>
      </c>
      <c r="W17" s="34">
        <v>4403475.4947916698</v>
      </c>
    </row>
    <row r="18" spans="7:23" x14ac:dyDescent="0.25">
      <c r="G18" s="28" t="s">
        <v>9</v>
      </c>
      <c r="H18" s="31">
        <v>4056492.5</v>
      </c>
      <c r="M18" s="33" t="s">
        <v>50</v>
      </c>
      <c r="N18" s="34">
        <v>6410313.2421875</v>
      </c>
      <c r="O18" s="34">
        <v>8636146.5755208302</v>
      </c>
      <c r="P18" s="34">
        <v>18170313.2421875</v>
      </c>
      <c r="Q18" s="34">
        <v>6680213.2421875</v>
      </c>
      <c r="S18" s="33" t="s">
        <v>50</v>
      </c>
      <c r="T18" s="34">
        <v>6410313.2421875</v>
      </c>
      <c r="U18" s="34">
        <v>8636146.5755208302</v>
      </c>
      <c r="V18" s="34">
        <v>18170313.2421875</v>
      </c>
      <c r="W18" s="34">
        <v>6680213.2421875</v>
      </c>
    </row>
    <row r="19" spans="7:23" x14ac:dyDescent="0.25">
      <c r="G19" s="28"/>
      <c r="H19" s="31"/>
      <c r="M19" s="33"/>
      <c r="N19" s="34"/>
      <c r="O19" s="34"/>
      <c r="P19" s="34"/>
      <c r="Q19" s="34"/>
      <c r="S19" s="33"/>
      <c r="T19" s="34"/>
      <c r="U19" s="34"/>
      <c r="V19" s="34"/>
      <c r="W19" s="34"/>
    </row>
    <row r="20" spans="7:23" x14ac:dyDescent="0.25">
      <c r="G20" s="29" t="s">
        <v>8</v>
      </c>
      <c r="H20" s="32">
        <v>4296492</v>
      </c>
      <c r="M20" s="33"/>
      <c r="N20" s="35"/>
      <c r="O20" s="35"/>
      <c r="P20" s="35"/>
      <c r="Q20" s="35"/>
    </row>
    <row r="21" spans="7:23" x14ac:dyDescent="0.25">
      <c r="G21" s="28" t="s">
        <v>33</v>
      </c>
      <c r="H21" s="31">
        <v>4056492.5</v>
      </c>
      <c r="M21" s="37" t="s">
        <v>55</v>
      </c>
      <c r="N21" s="37"/>
      <c r="O21" s="37"/>
      <c r="P21" s="37"/>
      <c r="Q21" s="37"/>
      <c r="S21" s="37" t="s">
        <v>65</v>
      </c>
      <c r="T21" s="37"/>
      <c r="U21" s="37"/>
      <c r="V21" s="37"/>
      <c r="W21" s="37"/>
    </row>
    <row r="22" spans="7:23" x14ac:dyDescent="0.25">
      <c r="G22" s="29" t="s">
        <v>36</v>
      </c>
      <c r="H22" s="32">
        <v>4296492</v>
      </c>
      <c r="M22" s="33" t="s">
        <v>37</v>
      </c>
      <c r="N22" s="36" t="s">
        <v>52</v>
      </c>
      <c r="O22" s="36" t="s">
        <v>53</v>
      </c>
      <c r="P22" s="36" t="s">
        <v>54</v>
      </c>
      <c r="Q22" s="36" t="s">
        <v>51</v>
      </c>
      <c r="S22" s="33" t="s">
        <v>37</v>
      </c>
      <c r="T22" s="36" t="s">
        <v>59</v>
      </c>
      <c r="U22" s="36" t="s">
        <v>60</v>
      </c>
      <c r="V22" s="36" t="s">
        <v>61</v>
      </c>
      <c r="W22" s="36" t="s">
        <v>51</v>
      </c>
    </row>
    <row r="23" spans="7:23" x14ac:dyDescent="0.25">
      <c r="M23" s="33" t="s">
        <v>48</v>
      </c>
      <c r="N23" s="34">
        <v>16298204.2317708</v>
      </c>
      <c r="O23" s="34">
        <v>23653204.231770799</v>
      </c>
      <c r="P23" s="34">
        <v>43158204.231770799</v>
      </c>
      <c r="Q23" s="34">
        <v>2616737.7473958302</v>
      </c>
      <c r="S23" s="33" t="s">
        <v>48</v>
      </c>
      <c r="T23" s="38">
        <f>($Q$30-N29)/N29</f>
        <v>6.8226993391504323E-3</v>
      </c>
      <c r="U23" s="38">
        <f>($Q$30-O29)/O29</f>
        <v>-0.13887575692935306</v>
      </c>
      <c r="V23" s="38">
        <f>($Q$30-P29)/P29</f>
        <v>-0.4115860536157428</v>
      </c>
      <c r="W23" s="38">
        <f>($Q$30-Q29)/Q29</f>
        <v>-2.6528274584037875E-2</v>
      </c>
    </row>
    <row r="24" spans="7:23" x14ac:dyDescent="0.25">
      <c r="M24" s="33" t="s">
        <v>49</v>
      </c>
      <c r="N24" s="34">
        <v>2746954.2160373302</v>
      </c>
      <c r="O24" s="34">
        <v>3236954.2160373302</v>
      </c>
      <c r="P24" s="34">
        <v>4986954.2160373302</v>
      </c>
      <c r="Q24" s="34">
        <v>1386513.5794180401</v>
      </c>
      <c r="S24" s="33" t="s">
        <v>49</v>
      </c>
      <c r="T24" s="38">
        <f>($Q$30-N30)/N30</f>
        <v>3.7675598486289978E-2</v>
      </c>
      <c r="U24" s="38">
        <f>($Q$30-O30)/O30</f>
        <v>-4.7264538563210903E-2</v>
      </c>
      <c r="V24" s="38">
        <f>($Q$30-P30)/P30</f>
        <v>-0.23198706661609897</v>
      </c>
      <c r="W24" s="38">
        <f>($Q$30-Q30)/Q30</f>
        <v>0</v>
      </c>
    </row>
    <row r="25" spans="7:23" x14ac:dyDescent="0.25">
      <c r="M25" s="33" t="s">
        <v>50</v>
      </c>
      <c r="N25" s="34">
        <v>16518204.2317708</v>
      </c>
      <c r="O25" s="34">
        <v>31996537.565104201</v>
      </c>
      <c r="P25" s="34">
        <v>78498204.231770799</v>
      </c>
      <c r="Q25" s="34">
        <v>2616737.7473958302</v>
      </c>
      <c r="S25" s="33" t="s">
        <v>50</v>
      </c>
      <c r="T25" s="38">
        <f>($Q$30-N31)/N31</f>
        <v>-0.31306391303757924</v>
      </c>
      <c r="U25" s="38">
        <f>($Q$30-O31)/O31</f>
        <v>-0.49011107485445798</v>
      </c>
      <c r="V25" s="38">
        <f>($Q$30-P31)/P31</f>
        <v>-0.75765549904952867</v>
      </c>
      <c r="W25" s="38">
        <f>($Q$30-Q31)/Q31</f>
        <v>-0.34081812434033776</v>
      </c>
    </row>
    <row r="26" spans="7:23" x14ac:dyDescent="0.25">
      <c r="M26" s="33"/>
      <c r="N26" s="35"/>
      <c r="O26" s="35"/>
      <c r="P26" s="35"/>
      <c r="Q26" s="35"/>
    </row>
    <row r="27" spans="7:23" x14ac:dyDescent="0.25">
      <c r="M27" s="37" t="s">
        <v>56</v>
      </c>
      <c r="N27" s="37"/>
      <c r="O27" s="37"/>
      <c r="P27" s="37"/>
      <c r="Q27" s="37"/>
      <c r="S27" s="37" t="s">
        <v>66</v>
      </c>
      <c r="T27" s="37"/>
      <c r="U27" s="37"/>
      <c r="V27" s="37"/>
      <c r="W27" s="37"/>
    </row>
    <row r="28" spans="7:23" x14ac:dyDescent="0.25">
      <c r="M28" s="33" t="s">
        <v>37</v>
      </c>
      <c r="N28" s="36" t="s">
        <v>52</v>
      </c>
      <c r="O28" s="36" t="s">
        <v>53</v>
      </c>
      <c r="P28" s="36" t="s">
        <v>54</v>
      </c>
      <c r="Q28" s="36" t="s">
        <v>51</v>
      </c>
      <c r="S28" s="33" t="s">
        <v>37</v>
      </c>
      <c r="T28" s="36" t="s">
        <v>59</v>
      </c>
      <c r="U28" s="36" t="s">
        <v>60</v>
      </c>
      <c r="V28" s="36" t="s">
        <v>61</v>
      </c>
      <c r="W28" s="36" t="s">
        <v>51</v>
      </c>
    </row>
    <row r="29" spans="7:23" x14ac:dyDescent="0.25">
      <c r="M29" s="33" t="s">
        <v>48</v>
      </c>
      <c r="N29" s="34">
        <v>4373635.4947916698</v>
      </c>
      <c r="O29" s="34">
        <v>5113635.4947916698</v>
      </c>
      <c r="P29" s="34">
        <v>7483635.4947916698</v>
      </c>
      <c r="Q29" s="34">
        <v>4523475.4947916698</v>
      </c>
      <c r="S29" s="33" t="s">
        <v>48</v>
      </c>
      <c r="T29" s="38">
        <f t="shared" ref="T29:T31" si="0">($Q$36-N35)/N35</f>
        <v>-0.91380708566696189</v>
      </c>
      <c r="U29" s="38">
        <f t="shared" ref="U29" si="1">($Q$36-O35)/O35</f>
        <v>-0.94058626091982855</v>
      </c>
      <c r="V29" s="38">
        <f t="shared" ref="V29" si="2">($Q$36-P35)/P35</f>
        <v>-0.96742538036394021</v>
      </c>
      <c r="W29" s="38">
        <f t="shared" ref="W29" si="3">($Q$36-Q35)/Q35</f>
        <v>-0.46657054505811929</v>
      </c>
    </row>
    <row r="30" spans="7:23" x14ac:dyDescent="0.25">
      <c r="M30" s="33" t="s">
        <v>49</v>
      </c>
      <c r="N30" s="34">
        <v>4243595.4947916698</v>
      </c>
      <c r="O30" s="34">
        <v>4621928.828125</v>
      </c>
      <c r="P30" s="34">
        <v>5733595.4947916698</v>
      </c>
      <c r="Q30" s="34">
        <v>4403475.4947916698</v>
      </c>
      <c r="S30" s="33" t="s">
        <v>49</v>
      </c>
      <c r="T30" s="38">
        <f t="shared" ref="T30:T31" si="4">($Q$36-N36)/N36</f>
        <v>-0.49167442986014909</v>
      </c>
      <c r="U30" s="38">
        <f t="shared" ref="U30:U31" si="5">($Q$36-O36)/O36</f>
        <v>-0.56815064439888985</v>
      </c>
      <c r="V30" s="38">
        <f t="shared" ref="V30:V31" si="6">($Q$36-P36)/P36</f>
        <v>-0.71908798867923318</v>
      </c>
      <c r="W30" s="38">
        <f t="shared" ref="W30:W31" si="7">($Q$36-Q36)/Q36</f>
        <v>0</v>
      </c>
    </row>
    <row r="31" spans="7:23" x14ac:dyDescent="0.25">
      <c r="M31" s="33" t="s">
        <v>50</v>
      </c>
      <c r="N31" s="34">
        <v>6410313.2421875</v>
      </c>
      <c r="O31" s="34">
        <v>8636146.5755208302</v>
      </c>
      <c r="P31" s="34">
        <v>18170313.2421875</v>
      </c>
      <c r="Q31" s="34">
        <v>6680213.2421875</v>
      </c>
      <c r="S31" s="33" t="s">
        <v>50</v>
      </c>
      <c r="T31" s="38">
        <f t="shared" si="4"/>
        <v>-0.91495366971487446</v>
      </c>
      <c r="U31" s="38">
        <f t="shared" si="5"/>
        <v>-0.95606915405646353</v>
      </c>
      <c r="V31" s="38">
        <f t="shared" si="6"/>
        <v>-0.98208678365508373</v>
      </c>
      <c r="W31" s="38">
        <f t="shared" si="7"/>
        <v>-0.46657054505811929</v>
      </c>
    </row>
    <row r="32" spans="7:23" x14ac:dyDescent="0.25">
      <c r="M32" s="33"/>
      <c r="N32" s="35"/>
      <c r="O32" s="35"/>
      <c r="P32" s="35"/>
      <c r="Q32" s="35"/>
      <c r="T32" s="38"/>
      <c r="U32" s="38"/>
      <c r="V32" s="38"/>
      <c r="W32" s="38"/>
    </row>
    <row r="33" spans="1:17" x14ac:dyDescent="0.25">
      <c r="M33" s="37" t="s">
        <v>57</v>
      </c>
      <c r="N33" s="37"/>
      <c r="O33" s="37"/>
      <c r="P33" s="37"/>
      <c r="Q33" s="37"/>
    </row>
    <row r="34" spans="1:17" x14ac:dyDescent="0.25">
      <c r="M34" s="33" t="s">
        <v>37</v>
      </c>
      <c r="N34" s="36" t="s">
        <v>52</v>
      </c>
      <c r="O34" s="36" t="s">
        <v>53</v>
      </c>
      <c r="P34" s="36" t="s">
        <v>54</v>
      </c>
      <c r="Q34" s="36" t="s">
        <v>51</v>
      </c>
    </row>
    <row r="35" spans="1:17" x14ac:dyDescent="0.25">
      <c r="M35" s="33" t="s">
        <v>48</v>
      </c>
      <c r="N35" s="34">
        <v>16318204.2317708</v>
      </c>
      <c r="O35" s="34">
        <v>23673204.231770799</v>
      </c>
      <c r="P35" s="34">
        <v>43178204.231770799</v>
      </c>
      <c r="Q35" s="34">
        <v>2636737.7473958302</v>
      </c>
    </row>
    <row r="36" spans="1:17" x14ac:dyDescent="0.25">
      <c r="M36" s="33" t="s">
        <v>49</v>
      </c>
      <c r="N36" s="34">
        <v>2766954.2160373302</v>
      </c>
      <c r="O36" s="34">
        <v>3256954.2160373302</v>
      </c>
      <c r="P36" s="34">
        <v>5006954.2160373302</v>
      </c>
      <c r="Q36" s="34">
        <v>1406513.5794180401</v>
      </c>
    </row>
    <row r="37" spans="1:17" x14ac:dyDescent="0.25">
      <c r="M37" s="33" t="s">
        <v>50</v>
      </c>
      <c r="N37" s="34">
        <v>16538204.2317708</v>
      </c>
      <c r="O37" s="34">
        <v>32016537.565104201</v>
      </c>
      <c r="P37" s="34">
        <v>78518204.231770799</v>
      </c>
      <c r="Q37" s="34">
        <v>2636737.7473958302</v>
      </c>
    </row>
    <row r="38" spans="1:17" x14ac:dyDescent="0.25">
      <c r="A38" s="22" t="s">
        <v>37</v>
      </c>
      <c r="B38" s="22" t="s">
        <v>62</v>
      </c>
      <c r="C38" s="22" t="s">
        <v>63</v>
      </c>
      <c r="D38" s="22" t="s">
        <v>42</v>
      </c>
    </row>
    <row r="39" spans="1:17" x14ac:dyDescent="0.25">
      <c r="A39" s="23" t="s">
        <v>34</v>
      </c>
      <c r="B39" s="24">
        <v>214756.4375</v>
      </c>
      <c r="C39" s="24">
        <v>192189.828125</v>
      </c>
      <c r="D39" s="25">
        <v>22.268203735351602</v>
      </c>
    </row>
    <row r="40" spans="1:17" x14ac:dyDescent="0.25">
      <c r="A40" s="23" t="s">
        <v>35</v>
      </c>
      <c r="B40" s="24">
        <v>361530.4375</v>
      </c>
      <c r="C40" s="24">
        <v>331586.90625</v>
      </c>
      <c r="D40" s="25">
        <v>20.910608291626001</v>
      </c>
    </row>
    <row r="41" spans="1:17" x14ac:dyDescent="0.25">
      <c r="A41" s="23" t="s">
        <v>9</v>
      </c>
      <c r="B41" s="24">
        <v>254666.125</v>
      </c>
      <c r="C41" s="24">
        <v>229599.453125</v>
      </c>
      <c r="D41" s="25">
        <v>20.831907272338899</v>
      </c>
    </row>
    <row r="42" spans="1:17" x14ac:dyDescent="0.25">
      <c r="A42" s="23" t="s">
        <v>8</v>
      </c>
      <c r="B42" s="24">
        <v>345908.90625</v>
      </c>
      <c r="C42" s="24">
        <v>317335.875</v>
      </c>
      <c r="D42" s="25">
        <v>21.412307739257798</v>
      </c>
    </row>
    <row r="43" spans="1:17" x14ac:dyDescent="0.25">
      <c r="A43" s="23" t="s">
        <v>33</v>
      </c>
      <c r="B43" s="24">
        <v>90491.46875</v>
      </c>
      <c r="C43" s="24">
        <v>74475.953125</v>
      </c>
      <c r="D43" s="25">
        <v>33.016586303710902</v>
      </c>
    </row>
    <row r="44" spans="1:17" x14ac:dyDescent="0.25">
      <c r="A44" s="23" t="s">
        <v>36</v>
      </c>
      <c r="B44" s="24">
        <v>226691.78125</v>
      </c>
      <c r="C44" s="24">
        <v>203322.15625</v>
      </c>
      <c r="D44" s="25">
        <v>26.875267028808601</v>
      </c>
    </row>
  </sheetData>
  <mergeCells count="7">
    <mergeCell ref="M33:Q33"/>
    <mergeCell ref="M14:Q14"/>
    <mergeCell ref="M21:Q21"/>
    <mergeCell ref="M27:Q27"/>
    <mergeCell ref="S21:W21"/>
    <mergeCell ref="S14:W14"/>
    <mergeCell ref="S27:W27"/>
  </mergeCells>
  <conditionalFormatting sqref="T32:W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W25">
    <cfRule type="colorScale" priority="2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conditionalFormatting sqref="T29:W31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1259-53AC-40A2-9C12-CD39D09F53DF}">
  <dimension ref="B2:O61"/>
  <sheetViews>
    <sheetView tabSelected="1" zoomScaleNormal="100" workbookViewId="0">
      <selection activeCell="C51" sqref="C51"/>
    </sheetView>
  </sheetViews>
  <sheetFormatPr defaultRowHeight="15" x14ac:dyDescent="0.25"/>
  <cols>
    <col min="2" max="2" width="18.28515625" bestFit="1" customWidth="1"/>
    <col min="3" max="3" width="40" bestFit="1" customWidth="1"/>
    <col min="4" max="4" width="10.7109375" bestFit="1" customWidth="1"/>
    <col min="5" max="5" width="14.5703125" bestFit="1" customWidth="1"/>
    <col min="6" max="6" width="13.42578125" bestFit="1" customWidth="1"/>
    <col min="8" max="8" width="17.28515625" customWidth="1"/>
    <col min="10" max="10" width="12.7109375" bestFit="1" customWidth="1"/>
    <col min="11" max="12" width="12" bestFit="1" customWidth="1"/>
    <col min="13" max="13" width="17.7109375" bestFit="1" customWidth="1"/>
    <col min="14" max="14" width="12" bestFit="1" customWidth="1"/>
  </cols>
  <sheetData>
    <row r="2" spans="2:13" x14ac:dyDescent="0.25">
      <c r="B2" s="42" t="s">
        <v>37</v>
      </c>
      <c r="C2" s="42" t="s">
        <v>64</v>
      </c>
    </row>
    <row r="3" spans="2:13" x14ac:dyDescent="0.25">
      <c r="B3" s="40" t="s">
        <v>34</v>
      </c>
      <c r="C3" s="24">
        <f>J3/1000*20</f>
        <v>3113.4790625000001</v>
      </c>
      <c r="J3">
        <v>155673.953125</v>
      </c>
    </row>
    <row r="4" spans="2:13" x14ac:dyDescent="0.25">
      <c r="B4" s="41" t="s">
        <v>35</v>
      </c>
      <c r="C4" s="24">
        <f t="shared" ref="C4:C8" si="0">J4/1000*20</f>
        <v>4270.8631249999999</v>
      </c>
      <c r="J4">
        <v>213543.15625</v>
      </c>
    </row>
    <row r="5" spans="2:13" x14ac:dyDescent="0.25">
      <c r="B5" s="40" t="s">
        <v>9</v>
      </c>
      <c r="C5" s="24">
        <f t="shared" si="0"/>
        <v>3731.6215625</v>
      </c>
      <c r="J5">
        <v>186581.078125</v>
      </c>
    </row>
    <row r="6" spans="2:13" x14ac:dyDescent="0.25">
      <c r="B6" s="41" t="s">
        <v>8</v>
      </c>
      <c r="C6" s="24">
        <f t="shared" si="0"/>
        <v>3923.2356249999998</v>
      </c>
      <c r="J6">
        <v>196161.78125</v>
      </c>
    </row>
    <row r="7" spans="2:13" x14ac:dyDescent="0.25">
      <c r="B7" s="40" t="s">
        <v>33</v>
      </c>
      <c r="C7" s="24">
        <f t="shared" si="0"/>
        <v>1174.9439062500001</v>
      </c>
      <c r="J7">
        <v>58747.1953125</v>
      </c>
    </row>
    <row r="8" spans="2:13" x14ac:dyDescent="0.25">
      <c r="B8" s="41" t="s">
        <v>36</v>
      </c>
      <c r="C8" s="24">
        <f t="shared" si="0"/>
        <v>3337.50875</v>
      </c>
      <c r="J8">
        <v>166875.4375</v>
      </c>
    </row>
    <row r="9" spans="2:13" x14ac:dyDescent="0.25">
      <c r="B9" s="43"/>
      <c r="C9" s="24"/>
    </row>
    <row r="10" spans="2:13" x14ac:dyDescent="0.25">
      <c r="B10" s="56" t="s">
        <v>37</v>
      </c>
      <c r="C10" s="44" t="s">
        <v>67</v>
      </c>
      <c r="D10" s="44"/>
      <c r="E10" s="44"/>
      <c r="F10" s="44"/>
    </row>
    <row r="11" spans="2:13" x14ac:dyDescent="0.25">
      <c r="B11" s="44"/>
      <c r="C11" s="46" t="s">
        <v>59</v>
      </c>
      <c r="D11" s="47" t="s">
        <v>60</v>
      </c>
      <c r="E11" s="47" t="s">
        <v>61</v>
      </c>
      <c r="F11" s="48" t="s">
        <v>51</v>
      </c>
    </row>
    <row r="12" spans="2:13" x14ac:dyDescent="0.25">
      <c r="B12" s="49" t="s">
        <v>34</v>
      </c>
      <c r="C12" s="50">
        <f t="shared" ref="C12" si="1">J12</f>
        <v>1471.56675175691</v>
      </c>
      <c r="D12" s="50">
        <f t="shared" ref="D12" si="2">K12</f>
        <v>2015.8766036576701</v>
      </c>
      <c r="E12" s="50">
        <f t="shared" ref="E12" si="3">L12</f>
        <v>2520.8686837968498</v>
      </c>
      <c r="F12" s="51">
        <f t="shared" ref="F12" si="4">M12</f>
        <v>3113.4790625000001</v>
      </c>
      <c r="J12">
        <v>1471.56675175691</v>
      </c>
      <c r="K12">
        <v>2015.8766036576701</v>
      </c>
      <c r="L12">
        <v>2520.8686837968498</v>
      </c>
      <c r="M12">
        <v>3113.4790625000001</v>
      </c>
    </row>
    <row r="13" spans="2:13" x14ac:dyDescent="0.25">
      <c r="B13" s="52" t="s">
        <v>35</v>
      </c>
      <c r="C13" s="53">
        <f t="shared" ref="C13:C17" si="5">J13</f>
        <v>2018.59721870367</v>
      </c>
      <c r="D13" s="53">
        <f t="shared" ref="D13:D17" si="6">K13</f>
        <v>2765.2452058561998</v>
      </c>
      <c r="E13" s="53">
        <f t="shared" ref="E13:E17" si="7">L13</f>
        <v>3457.95969347241</v>
      </c>
      <c r="F13" s="54">
        <f t="shared" ref="F13:F17" si="8">M13</f>
        <v>4270.8631249999999</v>
      </c>
      <c r="J13">
        <v>2018.59721870367</v>
      </c>
      <c r="K13">
        <v>2765.2452058561998</v>
      </c>
      <c r="L13">
        <v>3457.95969347241</v>
      </c>
      <c r="M13">
        <v>4270.8631249999999</v>
      </c>
    </row>
    <row r="14" spans="2:13" x14ac:dyDescent="0.25">
      <c r="B14" s="49" t="s">
        <v>9</v>
      </c>
      <c r="C14" s="50">
        <f t="shared" si="5"/>
        <v>1479.34405020643</v>
      </c>
      <c r="D14" s="50">
        <f t="shared" si="6"/>
        <v>2497.17981054761</v>
      </c>
      <c r="E14" s="50">
        <f t="shared" si="7"/>
        <v>3308.7417395180501</v>
      </c>
      <c r="F14" s="51">
        <f t="shared" si="8"/>
        <v>3731.6215625</v>
      </c>
      <c r="J14">
        <v>1479.34405020643</v>
      </c>
      <c r="K14">
        <v>2497.17981054761</v>
      </c>
      <c r="L14">
        <v>3308.7417395180501</v>
      </c>
      <c r="M14">
        <v>3731.6215625</v>
      </c>
    </row>
    <row r="15" spans="2:13" x14ac:dyDescent="0.25">
      <c r="B15" s="52" t="s">
        <v>8</v>
      </c>
      <c r="C15" s="53">
        <f t="shared" si="5"/>
        <v>1555.3065020648501</v>
      </c>
      <c r="D15" s="53">
        <f t="shared" si="6"/>
        <v>2625.4068454378898</v>
      </c>
      <c r="E15" s="53">
        <f t="shared" si="7"/>
        <v>3478.6414562641498</v>
      </c>
      <c r="F15" s="54">
        <f t="shared" si="8"/>
        <v>3923.2356249999998</v>
      </c>
      <c r="J15">
        <v>1555.3065020648501</v>
      </c>
      <c r="K15">
        <v>2625.4068454378898</v>
      </c>
      <c r="L15">
        <v>3478.6414562641498</v>
      </c>
      <c r="M15">
        <v>3923.2356249999998</v>
      </c>
    </row>
    <row r="16" spans="2:13" x14ac:dyDescent="0.25">
      <c r="B16" s="49" t="s">
        <v>33</v>
      </c>
      <c r="C16" s="50">
        <f t="shared" si="5"/>
        <v>540.17457728959198</v>
      </c>
      <c r="D16" s="50">
        <f t="shared" si="6"/>
        <v>770.61001194012294</v>
      </c>
      <c r="E16" s="50">
        <f t="shared" si="7"/>
        <v>948.51312202046302</v>
      </c>
      <c r="F16" s="51">
        <f t="shared" si="8"/>
        <v>1174.9439062500001</v>
      </c>
      <c r="J16">
        <v>540.17457728959198</v>
      </c>
      <c r="K16">
        <v>770.61001194012294</v>
      </c>
      <c r="L16">
        <v>948.51312202046302</v>
      </c>
      <c r="M16">
        <v>1174.9439062500001</v>
      </c>
    </row>
    <row r="17" spans="2:15" x14ac:dyDescent="0.25">
      <c r="B17" s="39" t="s">
        <v>36</v>
      </c>
      <c r="C17" s="45">
        <f t="shared" si="5"/>
        <v>1534.4029350180399</v>
      </c>
      <c r="D17" s="45">
        <f t="shared" si="6"/>
        <v>2188.97059170799</v>
      </c>
      <c r="E17" s="45">
        <f t="shared" si="7"/>
        <v>2694.3165774924501</v>
      </c>
      <c r="F17" s="55">
        <f t="shared" si="8"/>
        <v>3337.50875</v>
      </c>
      <c r="J17">
        <v>1534.4029350180399</v>
      </c>
      <c r="K17">
        <v>2188.97059170799</v>
      </c>
      <c r="L17">
        <v>2694.3165774924501</v>
      </c>
      <c r="M17">
        <v>3337.50875</v>
      </c>
    </row>
    <row r="20" spans="2:15" x14ac:dyDescent="0.25">
      <c r="B20" s="56" t="s">
        <v>37</v>
      </c>
      <c r="C20" s="44" t="s">
        <v>68</v>
      </c>
      <c r="D20" s="44"/>
      <c r="E20" s="44"/>
      <c r="F20" s="44"/>
    </row>
    <row r="21" spans="2:15" x14ac:dyDescent="0.25">
      <c r="B21" s="44"/>
      <c r="C21" s="46" t="s">
        <v>59</v>
      </c>
      <c r="D21" s="47" t="s">
        <v>60</v>
      </c>
      <c r="E21" s="47" t="s">
        <v>61</v>
      </c>
      <c r="F21" s="48" t="s">
        <v>51</v>
      </c>
    </row>
    <row r="22" spans="2:15" x14ac:dyDescent="0.25">
      <c r="B22" s="49" t="s">
        <v>34</v>
      </c>
      <c r="C22" s="57">
        <v>2568.6335526944199</v>
      </c>
      <c r="D22" s="57">
        <v>4373.4411753802196</v>
      </c>
      <c r="E22" s="57">
        <v>10224.7968892796</v>
      </c>
      <c r="F22" s="57">
        <v>703.15798933198505</v>
      </c>
    </row>
    <row r="23" spans="2:15" x14ac:dyDescent="0.25">
      <c r="B23" s="52" t="s">
        <v>35</v>
      </c>
      <c r="C23" s="57">
        <v>1890.10910069957</v>
      </c>
      <c r="D23" s="57">
        <v>3210.2219822928</v>
      </c>
      <c r="E23" s="57">
        <v>7484.0112772871198</v>
      </c>
      <c r="F23" s="57">
        <v>526.82579958869997</v>
      </c>
    </row>
    <row r="24" spans="2:15" x14ac:dyDescent="0.25">
      <c r="B24" s="49" t="s">
        <v>9</v>
      </c>
      <c r="C24" s="57">
        <v>669.38819011098701</v>
      </c>
      <c r="D24" s="57">
        <v>956.382383107181</v>
      </c>
      <c r="E24" s="57">
        <v>2024.4984525280299</v>
      </c>
      <c r="F24" s="57">
        <v>481.52026219619</v>
      </c>
      <c r="J24">
        <f>(473-654)/473</f>
        <v>-0.38266384778012685</v>
      </c>
    </row>
    <row r="25" spans="2:15" x14ac:dyDescent="0.25">
      <c r="B25" s="52" t="s">
        <v>8</v>
      </c>
      <c r="C25" s="57">
        <v>654.15360465225297</v>
      </c>
      <c r="D25" s="57">
        <v>932.80475209452095</v>
      </c>
      <c r="E25" s="57">
        <v>1964.6693045325801</v>
      </c>
      <c r="F25" s="57">
        <v>473.482801976556</v>
      </c>
    </row>
    <row r="26" spans="2:15" x14ac:dyDescent="0.25">
      <c r="B26" s="49" t="s">
        <v>33</v>
      </c>
      <c r="C26" s="57">
        <v>7013.5417444068198</v>
      </c>
      <c r="D26" s="57">
        <v>14397.0875733064</v>
      </c>
      <c r="E26" s="57">
        <v>42413.060521211402</v>
      </c>
      <c r="F26" s="57">
        <v>1960.97302789782</v>
      </c>
      <c r="O26">
        <f>1.4*473</f>
        <v>662.19999999999993</v>
      </c>
    </row>
    <row r="27" spans="2:15" x14ac:dyDescent="0.25">
      <c r="B27" s="39" t="s">
        <v>36</v>
      </c>
      <c r="C27" s="57">
        <v>2491.6038582234</v>
      </c>
      <c r="D27" s="57">
        <v>5096.1274090995103</v>
      </c>
      <c r="E27" s="57">
        <v>14970.767923928899</v>
      </c>
      <c r="F27" s="57">
        <v>708.54241589521996</v>
      </c>
    </row>
    <row r="38" spans="8:14" x14ac:dyDescent="0.25">
      <c r="H38" s="49" t="s">
        <v>34</v>
      </c>
      <c r="I38">
        <v>-4.0596223</v>
      </c>
      <c r="J38">
        <v>-1.9253867</v>
      </c>
      <c r="K38">
        <v>-4.2621608000000002</v>
      </c>
      <c r="L38">
        <v>-13.423347</v>
      </c>
      <c r="M38">
        <v>-14.250729</v>
      </c>
      <c r="N38">
        <v>14.207919</v>
      </c>
    </row>
    <row r="39" spans="8:14" x14ac:dyDescent="0.25">
      <c r="H39" s="52" t="s">
        <v>35</v>
      </c>
      <c r="I39">
        <v>-3.8511652999999999</v>
      </c>
      <c r="J39">
        <v>-1.9253867</v>
      </c>
      <c r="K39">
        <v>-4.0329718999999997</v>
      </c>
      <c r="L39">
        <v>-1.8319993999999999</v>
      </c>
      <c r="M39">
        <v>-2.7701368</v>
      </c>
      <c r="N39">
        <v>0.73716247000000001</v>
      </c>
    </row>
    <row r="40" spans="8:14" x14ac:dyDescent="0.25">
      <c r="H40" s="49" t="s">
        <v>9</v>
      </c>
      <c r="I40">
        <v>-4.0596223</v>
      </c>
      <c r="J40">
        <v>7.2730451</v>
      </c>
      <c r="K40">
        <v>-4.2621608000000002</v>
      </c>
      <c r="L40">
        <v>-23.208849000000001</v>
      </c>
      <c r="M40">
        <v>-27.781178000000001</v>
      </c>
      <c r="N40">
        <v>40.927067000000001</v>
      </c>
    </row>
    <row r="41" spans="8:14" x14ac:dyDescent="0.25">
      <c r="H41" s="52" t="s">
        <v>8</v>
      </c>
      <c r="I41">
        <v>-3.8511652999999999</v>
      </c>
      <c r="J41">
        <v>7.2730451</v>
      </c>
      <c r="K41">
        <v>-4.0329718999999997</v>
      </c>
      <c r="L41">
        <v>5.1918926000000001</v>
      </c>
      <c r="M41">
        <v>-1.0714672000000001</v>
      </c>
      <c r="N41">
        <v>2.8336709</v>
      </c>
    </row>
    <row r="42" spans="8:14" x14ac:dyDescent="0.25">
      <c r="H42" s="49" t="s">
        <v>33</v>
      </c>
      <c r="I42">
        <v>-4.0596223</v>
      </c>
      <c r="J42">
        <v>16.356425999999999</v>
      </c>
      <c r="K42">
        <v>-4.2621608000000002</v>
      </c>
      <c r="L42">
        <v>-1.6023974000000001</v>
      </c>
      <c r="M42">
        <v>-6.3974962</v>
      </c>
      <c r="N42">
        <v>21.928656</v>
      </c>
    </row>
    <row r="43" spans="8:14" x14ac:dyDescent="0.25">
      <c r="H43" s="39" t="s">
        <v>36</v>
      </c>
      <c r="I43">
        <v>-3.8511652999999999</v>
      </c>
      <c r="J43">
        <v>16.356425999999999</v>
      </c>
      <c r="K43">
        <v>-4.0329718999999997</v>
      </c>
      <c r="L43">
        <v>-7.3807372999999998</v>
      </c>
      <c r="M43">
        <v>-11.894246000000001</v>
      </c>
      <c r="N43">
        <v>29.448246000000001</v>
      </c>
    </row>
    <row r="47" spans="8:14" ht="15" customHeight="1" x14ac:dyDescent="0.25"/>
    <row r="50" spans="8:14" ht="15" customHeight="1" x14ac:dyDescent="0.25">
      <c r="H50" s="56" t="s">
        <v>37</v>
      </c>
      <c r="I50" s="44" t="s">
        <v>76</v>
      </c>
      <c r="J50" s="44"/>
      <c r="K50" s="44"/>
      <c r="L50" s="44"/>
      <c r="M50" s="44"/>
      <c r="N50" s="44"/>
    </row>
    <row r="51" spans="8:14" x14ac:dyDescent="0.25">
      <c r="H51" s="44"/>
      <c r="I51" s="46" t="s">
        <v>70</v>
      </c>
      <c r="J51" s="46" t="s">
        <v>74</v>
      </c>
      <c r="K51" s="46" t="s">
        <v>71</v>
      </c>
      <c r="L51" s="46" t="s">
        <v>72</v>
      </c>
      <c r="M51" s="46" t="s">
        <v>75</v>
      </c>
      <c r="N51" s="46" t="s">
        <v>73</v>
      </c>
    </row>
    <row r="52" spans="8:14" x14ac:dyDescent="0.25">
      <c r="H52" s="49" t="s">
        <v>34</v>
      </c>
      <c r="I52" s="58">
        <f>I38/100</f>
        <v>-4.0596223000000001E-2</v>
      </c>
      <c r="J52" s="58">
        <f>J38/100</f>
        <v>-1.9253867000000001E-2</v>
      </c>
      <c r="K52" s="58">
        <f>K38/100</f>
        <v>-4.2621608000000005E-2</v>
      </c>
      <c r="L52" s="58">
        <f>L38/100</f>
        <v>-0.13423346999999999</v>
      </c>
      <c r="M52" s="58">
        <f>M38/100</f>
        <v>-0.14250729000000001</v>
      </c>
      <c r="N52" s="58">
        <f>N38/100</f>
        <v>0.14207918999999999</v>
      </c>
    </row>
    <row r="53" spans="8:14" x14ac:dyDescent="0.25">
      <c r="H53" s="52" t="s">
        <v>35</v>
      </c>
      <c r="I53" s="58">
        <f>I39/100</f>
        <v>-3.8511653E-2</v>
      </c>
      <c r="J53" s="58">
        <f>J39/100</f>
        <v>-1.9253867000000001E-2</v>
      </c>
      <c r="K53" s="58">
        <f>K39/100</f>
        <v>-4.0329719E-2</v>
      </c>
      <c r="L53" s="58">
        <f>L39/100</f>
        <v>-1.8319993999999999E-2</v>
      </c>
      <c r="M53" s="58">
        <f>M39/100</f>
        <v>-2.7701368000000001E-2</v>
      </c>
      <c r="N53" s="58">
        <f>N39/100</f>
        <v>7.3716247E-3</v>
      </c>
    </row>
    <row r="54" spans="8:14" x14ac:dyDescent="0.25">
      <c r="H54" s="49" t="s">
        <v>9</v>
      </c>
      <c r="I54" s="58">
        <f>I40/100</f>
        <v>-4.0596223000000001E-2</v>
      </c>
      <c r="J54" s="58">
        <f>J40/100</f>
        <v>7.2730451000000002E-2</v>
      </c>
      <c r="K54" s="58">
        <f>K40/100</f>
        <v>-4.2621608000000005E-2</v>
      </c>
      <c r="L54" s="58">
        <f>L40/100</f>
        <v>-0.23208849000000001</v>
      </c>
      <c r="M54" s="58">
        <f>M40/100</f>
        <v>-0.27781178000000001</v>
      </c>
      <c r="N54" s="58">
        <f>N40/100</f>
        <v>0.40927067</v>
      </c>
    </row>
    <row r="55" spans="8:14" x14ac:dyDescent="0.25">
      <c r="H55" s="52" t="s">
        <v>8</v>
      </c>
      <c r="I55" s="58">
        <f>I41/100</f>
        <v>-3.8511653E-2</v>
      </c>
      <c r="J55" s="58">
        <f>J41/100</f>
        <v>7.2730451000000002E-2</v>
      </c>
      <c r="K55" s="58">
        <f>K41/100</f>
        <v>-4.0329719E-2</v>
      </c>
      <c r="L55" s="58">
        <f>L41/100</f>
        <v>5.1918926000000004E-2</v>
      </c>
      <c r="M55" s="58">
        <f>M41/100</f>
        <v>-1.0714672000000001E-2</v>
      </c>
      <c r="N55" s="58">
        <f>N41/100</f>
        <v>2.8336709000000002E-2</v>
      </c>
    </row>
    <row r="56" spans="8:14" x14ac:dyDescent="0.25">
      <c r="H56" s="49" t="s">
        <v>33</v>
      </c>
      <c r="I56" s="58">
        <f>I42/100</f>
        <v>-4.0596223000000001E-2</v>
      </c>
      <c r="J56" s="58">
        <f>J42/100</f>
        <v>0.16356425999999999</v>
      </c>
      <c r="K56" s="58">
        <f>K42/100</f>
        <v>-4.2621608000000005E-2</v>
      </c>
      <c r="L56" s="58">
        <f>L42/100</f>
        <v>-1.6023974E-2</v>
      </c>
      <c r="M56" s="58">
        <f>M42/100</f>
        <v>-6.3974961999999996E-2</v>
      </c>
      <c r="N56" s="58">
        <f>N42/100</f>
        <v>0.21928655999999999</v>
      </c>
    </row>
    <row r="57" spans="8:14" x14ac:dyDescent="0.25">
      <c r="H57" s="39" t="s">
        <v>36</v>
      </c>
      <c r="I57" s="58">
        <f>I43/100</f>
        <v>-3.8511653E-2</v>
      </c>
      <c r="J57" s="58">
        <f>J43/100</f>
        <v>0.16356425999999999</v>
      </c>
      <c r="K57" s="58">
        <f>K43/100</f>
        <v>-4.0329719E-2</v>
      </c>
      <c r="L57" s="58">
        <f>L43/100</f>
        <v>-7.3807372999999996E-2</v>
      </c>
      <c r="M57" s="58">
        <f>M43/100</f>
        <v>-0.11894246000000001</v>
      </c>
      <c r="N57" s="58">
        <f>N43/100</f>
        <v>0.29448246</v>
      </c>
    </row>
    <row r="61" spans="8:14" x14ac:dyDescent="0.25">
      <c r="H61" t="s">
        <v>69</v>
      </c>
    </row>
  </sheetData>
  <mergeCells count="6">
    <mergeCell ref="I50:N50"/>
    <mergeCell ref="H50:H51"/>
    <mergeCell ref="C10:F10"/>
    <mergeCell ref="B10:B11"/>
    <mergeCell ref="B20:B21"/>
    <mergeCell ref="C20:F20"/>
  </mergeCells>
  <conditionalFormatting sqref="C3:C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D2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2:E2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2:F2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2:N57">
    <cfRule type="colorScale" priority="1">
      <colorScale>
        <cfvo type="num" val="-0.5"/>
        <cfvo type="num" val="0"/>
        <cfvo type="num" val="0.5"/>
        <color rgb="FFF8696B"/>
        <color theme="0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Devices_TurbineArrangement</vt:lpstr>
      <vt:lpstr>Devices_DeploymentRequirements</vt:lpstr>
      <vt:lpstr>Devices_GenerationLimits</vt:lpstr>
      <vt:lpstr>Devices_OperationsLimits</vt:lpstr>
      <vt:lpstr>Devices_OperationsDurationsFreq</vt:lpstr>
      <vt:lpstr>Devices_Costs</vt:lpstr>
      <vt:lpstr>NamedRanges</vt:lpstr>
      <vt:lpstr>Sheet1</vt:lpstr>
      <vt:lpstr>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2020-04-27T08:05:23Z</dcterms:created>
  <dcterms:modified xsi:type="dcterms:W3CDTF">2020-11-30T17:06:21Z</dcterms:modified>
</cp:coreProperties>
</file>